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460"/>
  </bookViews>
  <sheets>
    <sheet name="All W-winter 2019-2020" sheetId="4" r:id="rId1"/>
    <sheet name="Sheet2" sheetId="7" state="hidden" r:id="rId2"/>
    <sheet name="Sheet1" sheetId="6" state="hidden" r:id="rId3"/>
    <sheet name="indoor club records" sheetId="5" state="hidden" r:id="rId4"/>
  </sheets>
  <definedNames>
    <definedName name="_xlnm._FilterDatabase" localSheetId="0" hidden="1">'All W-winter 2019-2020'!$A$10:$AI$173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8" i="4" l="1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 l="1"/>
  <c r="AH79" i="4" l="1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 l="1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 l="1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49" i="4" l="1"/>
  <c r="K2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157" i="4" l="1"/>
  <c r="K128" i="4"/>
  <c r="K91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159" i="4" l="1"/>
  <c r="K109" i="4"/>
  <c r="K4" i="4"/>
  <c r="K28" i="4"/>
  <c r="AH155" i="4" l="1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55" i="4" l="1"/>
  <c r="K170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96" i="4" l="1"/>
  <c r="K86" i="4"/>
  <c r="K133" i="4"/>
  <c r="AH117" i="4" l="1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8" i="4" l="1"/>
  <c r="K117" i="4"/>
  <c r="K119" i="4"/>
  <c r="K116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87" i="4" l="1"/>
  <c r="K68" i="4"/>
  <c r="K88" i="4"/>
  <c r="K59" i="4"/>
  <c r="K89" i="4"/>
  <c r="K61" i="4"/>
  <c r="K124" i="4"/>
  <c r="AH162" i="4" l="1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62" i="4" l="1"/>
  <c r="K158" i="4"/>
  <c r="K152" i="4"/>
  <c r="AH36" i="4" l="1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32" i="4" l="1"/>
  <c r="K36" i="4"/>
  <c r="K127" i="4"/>
  <c r="K14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70" i="4" l="1"/>
  <c r="K163" i="4"/>
  <c r="K183" i="4"/>
  <c r="K144" i="4"/>
  <c r="K123" i="4"/>
  <c r="K40" i="4"/>
  <c r="K31" i="4"/>
  <c r="K161" i="4"/>
  <c r="K29" i="4"/>
  <c r="K95" i="4"/>
  <c r="K3" i="4"/>
  <c r="K121" i="4"/>
  <c r="K122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21" i="4" l="1"/>
  <c r="K111" i="4"/>
  <c r="K107" i="4"/>
  <c r="K110" i="4"/>
  <c r="K106" i="4"/>
  <c r="K101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 l="1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142" i="4" l="1"/>
  <c r="K72" i="4"/>
  <c r="K125" i="4"/>
  <c r="K57" i="4"/>
  <c r="K147" i="4"/>
  <c r="K24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AH17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AH141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AA177" i="4"/>
  <c r="AB177" i="4"/>
  <c r="AC177" i="4"/>
  <c r="AD177" i="4"/>
  <c r="AE177" i="4"/>
  <c r="AF177" i="4"/>
  <c r="AG177" i="4"/>
  <c r="AH177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AA178" i="4"/>
  <c r="AB178" i="4"/>
  <c r="AC178" i="4"/>
  <c r="AD178" i="4"/>
  <c r="AE178" i="4"/>
  <c r="AF178" i="4"/>
  <c r="AG178" i="4"/>
  <c r="AH178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AH160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AH182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AA186" i="4"/>
  <c r="AB186" i="4"/>
  <c r="AC186" i="4"/>
  <c r="AD186" i="4"/>
  <c r="AE186" i="4"/>
  <c r="AF186" i="4"/>
  <c r="AG186" i="4"/>
  <c r="AH186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AH171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K60" i="4" l="1"/>
  <c r="K168" i="4"/>
  <c r="K80" i="4"/>
  <c r="K30" i="4"/>
  <c r="K179" i="4"/>
  <c r="K18" i="4"/>
  <c r="K85" i="4"/>
  <c r="K76" i="4"/>
  <c r="K175" i="4"/>
  <c r="K22" i="4"/>
  <c r="K103" i="4"/>
  <c r="K69" i="4"/>
  <c r="K114" i="4"/>
  <c r="K10" i="4"/>
  <c r="K149" i="4"/>
  <c r="K174" i="4"/>
  <c r="K148" i="4"/>
  <c r="K104" i="4"/>
  <c r="K20" i="4"/>
  <c r="K11" i="4"/>
  <c r="K140" i="4"/>
  <c r="K112" i="4"/>
  <c r="K35" i="4"/>
  <c r="K7" i="4"/>
  <c r="K52" i="4"/>
  <c r="K55" i="4"/>
  <c r="K113" i="4"/>
  <c r="K171" i="4"/>
  <c r="K100" i="4"/>
  <c r="K39" i="4"/>
  <c r="K6" i="4"/>
  <c r="K92" i="4"/>
  <c r="K81" i="4"/>
  <c r="K8" i="4"/>
  <c r="K164" i="4"/>
  <c r="K186" i="4"/>
  <c r="K126" i="4"/>
  <c r="K48" i="4"/>
  <c r="K169" i="4"/>
  <c r="K50" i="4"/>
  <c r="K78" i="4"/>
  <c r="K182" i="4"/>
  <c r="K160" i="4"/>
  <c r="K105" i="4"/>
  <c r="K51" i="4"/>
  <c r="K34" i="4"/>
  <c r="K33" i="4"/>
  <c r="K74" i="4"/>
  <c r="K143" i="4"/>
  <c r="K12" i="4"/>
  <c r="K9" i="4"/>
  <c r="K15" i="4"/>
  <c r="K54" i="4"/>
  <c r="K75" i="4"/>
  <c r="K83" i="4"/>
  <c r="K129" i="4"/>
  <c r="K139" i="4"/>
  <c r="K137" i="4"/>
  <c r="K16" i="4"/>
  <c r="K25" i="4"/>
  <c r="K130" i="4"/>
  <c r="K141" i="4"/>
  <c r="K42" i="4"/>
  <c r="K66" i="4"/>
  <c r="K41" i="4"/>
  <c r="K150" i="4"/>
  <c r="K17" i="4"/>
  <c r="K44" i="4"/>
  <c r="K153" i="4"/>
  <c r="K97" i="4"/>
  <c r="K131" i="4"/>
  <c r="K135" i="4"/>
  <c r="K165" i="4"/>
  <c r="K82" i="4"/>
  <c r="K53" i="4"/>
  <c r="K177" i="4"/>
  <c r="K151" i="4"/>
  <c r="K132" i="4"/>
  <c r="K136" i="4"/>
  <c r="K93" i="4"/>
  <c r="K178" i="4"/>
  <c r="K43" i="4"/>
  <c r="K13" i="4"/>
  <c r="K84" i="4"/>
  <c r="K73" i="4"/>
  <c r="K38" i="4"/>
  <c r="K145" i="4"/>
  <c r="K172" i="4"/>
  <c r="K63" i="4"/>
  <c r="K2" i="4"/>
  <c r="K1" i="4"/>
  <c r="K64" i="4"/>
  <c r="K102" i="4"/>
  <c r="K65" i="4"/>
  <c r="K94" i="4"/>
  <c r="K108" i="4"/>
  <c r="J156" i="5" l="1"/>
</calcChain>
</file>

<file path=xl/sharedStrings.xml><?xml version="1.0" encoding="utf-8"?>
<sst xmlns="http://schemas.openxmlformats.org/spreadsheetml/2006/main" count="1330" uniqueCount="304">
  <si>
    <t>Craig</t>
  </si>
  <si>
    <t>McDonald</t>
  </si>
  <si>
    <t>Cameron</t>
  </si>
  <si>
    <t>Robertson</t>
  </si>
  <si>
    <t>Ellie</t>
  </si>
  <si>
    <t>Lam</t>
  </si>
  <si>
    <t>Emily</t>
  </si>
  <si>
    <t>Hannah</t>
  </si>
  <si>
    <t>Catherine</t>
  </si>
  <si>
    <t>Ferry</t>
  </si>
  <si>
    <t>Sarah</t>
  </si>
  <si>
    <t>Catriona</t>
  </si>
  <si>
    <t>Pennet</t>
  </si>
  <si>
    <t>Laura</t>
  </si>
  <si>
    <t>400H</t>
  </si>
  <si>
    <t>Isla</t>
  </si>
  <si>
    <t>Gillian</t>
  </si>
  <si>
    <t>Cooke</t>
  </si>
  <si>
    <t>Burns</t>
  </si>
  <si>
    <t>Olivia</t>
  </si>
  <si>
    <t>Emma</t>
  </si>
  <si>
    <t>100H</t>
  </si>
  <si>
    <t>Katie</t>
  </si>
  <si>
    <t>Johnson</t>
  </si>
  <si>
    <t>Charlotte</t>
  </si>
  <si>
    <t>high jump</t>
  </si>
  <si>
    <t>long jump</t>
  </si>
  <si>
    <t>triple jump</t>
  </si>
  <si>
    <t>pole vault</t>
  </si>
  <si>
    <t>Sen</t>
  </si>
  <si>
    <t>U15</t>
  </si>
  <si>
    <t>U20</t>
  </si>
  <si>
    <t>U13</t>
  </si>
  <si>
    <t>Reville</t>
  </si>
  <si>
    <t>U17</t>
  </si>
  <si>
    <t>Malone</t>
  </si>
  <si>
    <t>Davison</t>
  </si>
  <si>
    <t>Susanne</t>
  </si>
  <si>
    <t>Anderson</t>
  </si>
  <si>
    <t>Anna</t>
  </si>
  <si>
    <t>Widdowson</t>
  </si>
  <si>
    <t>Esther</t>
  </si>
  <si>
    <t>Watson</t>
  </si>
  <si>
    <t>Josie</t>
  </si>
  <si>
    <t>Lily</t>
  </si>
  <si>
    <t>Sophie</t>
  </si>
  <si>
    <t>Holmes</t>
  </si>
  <si>
    <t>Alannah</t>
  </si>
  <si>
    <t>Macaulay Orr</t>
  </si>
  <si>
    <t>Connie</t>
  </si>
  <si>
    <t>Canning</t>
  </si>
  <si>
    <t>Holly</t>
  </si>
  <si>
    <t>McArthur</t>
  </si>
  <si>
    <t>Carolyn</t>
  </si>
  <si>
    <t>Jessica</t>
  </si>
  <si>
    <t>Little</t>
  </si>
  <si>
    <t>Maddie</t>
  </si>
  <si>
    <t>Wilson</t>
  </si>
  <si>
    <t>Tallulah</t>
  </si>
  <si>
    <t>McMorris</t>
  </si>
  <si>
    <t>Kyna</t>
  </si>
  <si>
    <t>Forbes</t>
  </si>
  <si>
    <t>Amy</t>
  </si>
  <si>
    <t>Chambers</t>
  </si>
  <si>
    <t>Skye</t>
  </si>
  <si>
    <t>Molly</t>
  </si>
  <si>
    <t>Annabelle</t>
  </si>
  <si>
    <t>Eilidh</t>
  </si>
  <si>
    <t>Stewart</t>
  </si>
  <si>
    <t>Lorimer</t>
  </si>
  <si>
    <t>Chloe</t>
  </si>
  <si>
    <t>Anise</t>
  </si>
  <si>
    <t>Forrest</t>
  </si>
  <si>
    <t>Lucy</t>
  </si>
  <si>
    <t>U11</t>
  </si>
  <si>
    <t>Megan</t>
  </si>
  <si>
    <t>Barnes</t>
  </si>
  <si>
    <t>Eve</t>
  </si>
  <si>
    <t>Chalmers</t>
  </si>
  <si>
    <t>300H</t>
  </si>
  <si>
    <t>Marissa</t>
  </si>
  <si>
    <t>Maclean</t>
  </si>
  <si>
    <t>Freya</t>
  </si>
  <si>
    <t>V45</t>
  </si>
  <si>
    <t>Jedidah</t>
  </si>
  <si>
    <t>Ajala</t>
  </si>
  <si>
    <t>Murchison</t>
  </si>
  <si>
    <t>80H</t>
  </si>
  <si>
    <t>Smart</t>
  </si>
  <si>
    <t>McKay</t>
  </si>
  <si>
    <t>Croall</t>
  </si>
  <si>
    <t>Rosie</t>
  </si>
  <si>
    <t>Browne</t>
  </si>
  <si>
    <t>O'hara</t>
  </si>
  <si>
    <t>Cerys</t>
  </si>
  <si>
    <t>Scott Hobbs</t>
  </si>
  <si>
    <t>Innes</t>
  </si>
  <si>
    <t>shot 3</t>
  </si>
  <si>
    <t>shot 4</t>
  </si>
  <si>
    <t>discus 1</t>
  </si>
  <si>
    <t>hammer 3</t>
  </si>
  <si>
    <t>javelin 500</t>
  </si>
  <si>
    <t>shot 2.72</t>
  </si>
  <si>
    <t>javelin 400</t>
  </si>
  <si>
    <t>javelin 600</t>
  </si>
  <si>
    <t>hammer 4</t>
  </si>
  <si>
    <t>Stacey</t>
  </si>
  <si>
    <t>Downie</t>
  </si>
  <si>
    <t>Pippa</t>
  </si>
  <si>
    <t>Carcas</t>
  </si>
  <si>
    <t>Eloise</t>
  </si>
  <si>
    <t>Walker</t>
  </si>
  <si>
    <t>Strathdee</t>
  </si>
  <si>
    <t>Courtney</t>
  </si>
  <si>
    <t>MacGuire</t>
  </si>
  <si>
    <t>Kidd</t>
  </si>
  <si>
    <t>Gracie</t>
  </si>
  <si>
    <t>Shepherd</t>
  </si>
  <si>
    <t>Nimi</t>
  </si>
  <si>
    <t>Fakunle</t>
  </si>
  <si>
    <t>Alisha</t>
  </si>
  <si>
    <t>Rees</t>
  </si>
  <si>
    <t>1500SC</t>
  </si>
  <si>
    <t>Sorcha</t>
  </si>
  <si>
    <t>Warnock</t>
  </si>
  <si>
    <t>Mhairi</t>
  </si>
  <si>
    <t>discus 0.75</t>
  </si>
  <si>
    <t>Karen</t>
  </si>
  <si>
    <t>Dobbie</t>
  </si>
  <si>
    <t>V50</t>
  </si>
  <si>
    <t>Alexandra</t>
  </si>
  <si>
    <t>Foster</t>
  </si>
  <si>
    <t>Sanderson</t>
  </si>
  <si>
    <t>Joanna</t>
  </si>
  <si>
    <t>Hirst</t>
  </si>
  <si>
    <t>Kate</t>
  </si>
  <si>
    <t>MacPhail</t>
  </si>
  <si>
    <t>60H</t>
  </si>
  <si>
    <t>Nuttall</t>
  </si>
  <si>
    <t>3x800</t>
  </si>
  <si>
    <t>75H</t>
  </si>
  <si>
    <t>4x100</t>
  </si>
  <si>
    <t>4x200</t>
  </si>
  <si>
    <t>2000SC</t>
  </si>
  <si>
    <t>4x300</t>
  </si>
  <si>
    <t>3000SC</t>
  </si>
  <si>
    <t>pentathlon</t>
  </si>
  <si>
    <t>hepthathlon</t>
  </si>
  <si>
    <t>1M</t>
  </si>
  <si>
    <t>1.40.95</t>
  </si>
  <si>
    <t>1.46.39</t>
  </si>
  <si>
    <t>70H</t>
  </si>
  <si>
    <t>4x400</t>
  </si>
  <si>
    <t>Marianna</t>
  </si>
  <si>
    <t>MacLean</t>
  </si>
  <si>
    <t>Ballantine</t>
  </si>
  <si>
    <t>Young</t>
  </si>
  <si>
    <t>Lulu</t>
  </si>
  <si>
    <t>Dashka</t>
  </si>
  <si>
    <t>MacDonald</t>
  </si>
  <si>
    <t>Carly</t>
  </si>
  <si>
    <t>Smith</t>
  </si>
  <si>
    <t>Van der Merwe</t>
  </si>
  <si>
    <t>MacIntyre</t>
  </si>
  <si>
    <t>Purves</t>
  </si>
  <si>
    <t>Patience</t>
  </si>
  <si>
    <t>Bethany</t>
  </si>
  <si>
    <t>McAndrew</t>
  </si>
  <si>
    <t>MacLeod</t>
  </si>
  <si>
    <t>Elaine</t>
  </si>
  <si>
    <t>V35</t>
  </si>
  <si>
    <t>Susan</t>
  </si>
  <si>
    <t>Ridley</t>
  </si>
  <si>
    <t>Zoe</t>
  </si>
  <si>
    <t>Bates</t>
  </si>
  <si>
    <t>V</t>
  </si>
  <si>
    <t>Rosie Foster 13.71 incorrect for 100 (it was for 70H)</t>
  </si>
  <si>
    <t>U13 check</t>
  </si>
  <si>
    <t xml:space="preserve">removed Ruaridh Black from women </t>
  </si>
  <si>
    <t>U15 check</t>
  </si>
  <si>
    <t>OK</t>
  </si>
  <si>
    <t>U17 check</t>
  </si>
  <si>
    <t>U20 check</t>
  </si>
  <si>
    <t>removed Rosie Brown PV. Believe it was Rosie Browne who competed in YDL at Stretford on 30June</t>
  </si>
  <si>
    <t>Lydia</t>
  </si>
  <si>
    <t>Blythe</t>
  </si>
  <si>
    <t>Sharyn</t>
  </si>
  <si>
    <t>Ramage</t>
  </si>
  <si>
    <t>V55</t>
  </si>
  <si>
    <t>Mitchison</t>
  </si>
  <si>
    <t>Emirates</t>
  </si>
  <si>
    <t>SAIL 1</t>
  </si>
  <si>
    <t>O'Connor</t>
  </si>
  <si>
    <t>Bea</t>
  </si>
  <si>
    <t>Rait Bailey</t>
  </si>
  <si>
    <t>1.54.43</t>
  </si>
  <si>
    <t>4.37.31</t>
  </si>
  <si>
    <t>2.10.90</t>
  </si>
  <si>
    <t>4.36.81</t>
  </si>
  <si>
    <t>1.47.70</t>
  </si>
  <si>
    <t>4.27.1</t>
  </si>
  <si>
    <t>4.50.69</t>
  </si>
  <si>
    <t>10.08.48</t>
  </si>
  <si>
    <t>2.10.91</t>
  </si>
  <si>
    <t>09.54.05</t>
  </si>
  <si>
    <t>1.44.93</t>
  </si>
  <si>
    <t>4.58.60</t>
  </si>
  <si>
    <t>2.23.67</t>
  </si>
  <si>
    <t>2.00.30</t>
  </si>
  <si>
    <t>4.09.15</t>
  </si>
  <si>
    <t>08.46.06</t>
  </si>
  <si>
    <t>don't know hence used lower categorie record</t>
  </si>
  <si>
    <t>Isabella</t>
  </si>
  <si>
    <t>Lindsay</t>
  </si>
  <si>
    <t>SAIL 2</t>
  </si>
  <si>
    <t>Valente</t>
  </si>
  <si>
    <t>2.48.90</t>
  </si>
  <si>
    <t>2.39.21</t>
  </si>
  <si>
    <t>2.46.76</t>
  </si>
  <si>
    <t>2.22.93</t>
  </si>
  <si>
    <t>2.46.35</t>
  </si>
  <si>
    <t>Grangemouth</t>
  </si>
  <si>
    <t>OGM</t>
  </si>
  <si>
    <t>2.45.87</t>
  </si>
  <si>
    <t>Yuletide</t>
  </si>
  <si>
    <t>1.36.62</t>
  </si>
  <si>
    <t>BMC</t>
  </si>
  <si>
    <t>1.34.31</t>
  </si>
  <si>
    <t>1.33.86</t>
  </si>
  <si>
    <t>10.01.60</t>
  </si>
  <si>
    <t>10.02.01</t>
  </si>
  <si>
    <t>10.09.96</t>
  </si>
  <si>
    <t>Cade</t>
  </si>
  <si>
    <t>Wright</t>
  </si>
  <si>
    <t>10.13.42</t>
  </si>
  <si>
    <t>10.43.35</t>
  </si>
  <si>
    <t>Roxanne</t>
  </si>
  <si>
    <t>11.02.9</t>
  </si>
  <si>
    <t>11.51.69</t>
  </si>
  <si>
    <t>11.54.09</t>
  </si>
  <si>
    <t>12.03.76</t>
  </si>
  <si>
    <t>13.13.96</t>
  </si>
  <si>
    <t>National open</t>
  </si>
  <si>
    <t>5.26.02</t>
  </si>
  <si>
    <t>Aubiere</t>
  </si>
  <si>
    <t>Aberdeen</t>
  </si>
  <si>
    <t>Loughborough</t>
  </si>
  <si>
    <t>***CLUB RECORD***</t>
  </si>
  <si>
    <t>SAIL 3</t>
  </si>
  <si>
    <t>2.07.42</t>
  </si>
  <si>
    <t>2.48.58</t>
  </si>
  <si>
    <t>2.53.85</t>
  </si>
  <si>
    <t>2.40.78</t>
  </si>
  <si>
    <t>2.32.58</t>
  </si>
  <si>
    <t>Scottish Championships</t>
  </si>
  <si>
    <t>5.12.24</t>
  </si>
  <si>
    <t>Cardiff</t>
  </si>
  <si>
    <t>Welsh Championships</t>
  </si>
  <si>
    <t>4 x 200</t>
  </si>
  <si>
    <t>1.55.82</t>
  </si>
  <si>
    <t>1.48.46</t>
  </si>
  <si>
    <t>1.42.29</t>
  </si>
  <si>
    <t>Emma Pedrana, Isla Innes, Sarah Malone, Stacey Downie</t>
  </si>
  <si>
    <t>1.51.98</t>
  </si>
  <si>
    <t>Scottish combined events Championships</t>
  </si>
  <si>
    <t>3.07.25</t>
  </si>
  <si>
    <t>5.35.57</t>
  </si>
  <si>
    <t>2.19.30</t>
  </si>
  <si>
    <t>01-02 February 2020</t>
  </si>
  <si>
    <t>Scottish Schools Championships</t>
  </si>
  <si>
    <t>4.40.78</t>
  </si>
  <si>
    <t>4.54.93</t>
  </si>
  <si>
    <t>Cowan</t>
  </si>
  <si>
    <t>Scottish Student Championships</t>
  </si>
  <si>
    <t>Athlone (IRL)</t>
  </si>
  <si>
    <t>AIT International</t>
  </si>
  <si>
    <t>Sheffield</t>
  </si>
  <si>
    <t>British Universities Championships</t>
  </si>
  <si>
    <t>11.02.65</t>
  </si>
  <si>
    <t>10.50.33</t>
  </si>
  <si>
    <t>4.44.77</t>
  </si>
  <si>
    <t>09.21.30</t>
  </si>
  <si>
    <t>10.07.56</t>
  </si>
  <si>
    <t>10.03.99</t>
  </si>
  <si>
    <t>4.23.32</t>
  </si>
  <si>
    <t>British Championships</t>
  </si>
  <si>
    <t>2.10.93</t>
  </si>
  <si>
    <t>English championships</t>
  </si>
  <si>
    <t>2.08.87</t>
  </si>
  <si>
    <t>Kelly</t>
  </si>
  <si>
    <t>Lola</t>
  </si>
  <si>
    <t>Lawson</t>
  </si>
  <si>
    <t>2.40.72</t>
  </si>
  <si>
    <t>2.40.54</t>
  </si>
  <si>
    <t>2.44.54</t>
  </si>
  <si>
    <t>2.30.47</t>
  </si>
  <si>
    <t>5.10.65</t>
  </si>
  <si>
    <t>5.47.52</t>
  </si>
  <si>
    <t>4.33.69</t>
  </si>
  <si>
    <t>Bellamy</t>
  </si>
  <si>
    <t>5.49.11</t>
  </si>
  <si>
    <t>Rutherford</t>
  </si>
  <si>
    <t>2.20.03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</si>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</sst>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\ mmmm\ yyyy;@"/>
    <numFmt numFmtId="165" formatCode="[$-809]dd\ mmmm\ yy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2" fontId="0" fillId="0" borderId="0" xfId="0" applyNumberFormat="1" applyFill="1"/>
    <xf numFmtId="2" fontId="0" fillId="2" borderId="0" xfId="0" applyNumberFormat="1" applyFill="1"/>
    <xf numFmtId="0" fontId="2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 applyFill="1"/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topLeftCell="B1" zoomScale="93" zoomScaleNormal="92" workbookViewId="0">
      <selection activeCell="AJ5" sqref="AJ5"/>
    </sheetView>
  </sheetViews>
  <sheetFormatPr defaultColWidth="14" defaultRowHeight="15.75" customHeight="1" x14ac:dyDescent="0.35"/>
  <cols>
    <col min="1" max="1" width="6.81640625" style="13" hidden="1" customWidth="1"/>
    <col min="2" max="2" width="13" style="2" customWidth="1"/>
    <col min="3" max="3" width="18.7265625" style="2" customWidth="1"/>
    <col min="4" max="4" width="18.453125" style="2" customWidth="1"/>
    <col min="5" max="5" width="8.90625" style="13" customWidth="1"/>
    <col min="6" max="6" width="11.26953125" style="6" customWidth="1"/>
    <col min="7" max="7" width="19.90625" style="8" customWidth="1"/>
    <col min="8" max="8" width="16.26953125" style="2" customWidth="1"/>
    <col min="9" max="9" width="32.26953125" style="2" customWidth="1"/>
    <col min="10" max="10" width="20.6328125" style="2" hidden="1" customWidth="1"/>
    <col min="11" max="11" width="2.6328125" style="11" hidden="1" customWidth="1"/>
    <col min="12" max="15" width="2.6328125" style="2" hidden="1" customWidth="1"/>
    <col min="16" max="21" width="2.6328125" style="5" hidden="1" customWidth="1"/>
    <col min="22" max="34" width="2.6328125" style="2" hidden="1" customWidth="1"/>
    <col min="35" max="35" width="0" style="2" hidden="1" customWidth="1"/>
    <col min="36" max="16384" width="14" style="2"/>
  </cols>
  <sheetData>
    <row r="1" spans="1:34" ht="15.75" customHeight="1" x14ac:dyDescent="0.35">
      <c r="A1" s="13" t="s">
        <v>175</v>
      </c>
      <c r="B1" s="5">
        <v>60</v>
      </c>
      <c r="C1" s="5" t="s">
        <v>120</v>
      </c>
      <c r="D1" s="5" t="s">
        <v>121</v>
      </c>
      <c r="E1" s="7" t="s">
        <v>29</v>
      </c>
      <c r="F1" s="20">
        <v>7.32</v>
      </c>
      <c r="G1" s="21">
        <v>43875</v>
      </c>
      <c r="H1" s="22" t="s">
        <v>276</v>
      </c>
      <c r="I1" s="5" t="s">
        <v>277</v>
      </c>
      <c r="J1" s="5" t="s">
        <v>247</v>
      </c>
      <c r="K1" s="11" t="str">
        <f>IF(OR(L1="CR", M1="CR", N1="CR", O1="CR", P1="CR", Q1="CR", R1="CR", S1="CR", T1="CR", U1="CR",V1="CR", W1="CR", X1="CR", Y1="CR", Z1="CR", AA1="CR", AB1="CR", AC1="CR", AD1="CR", AE1="CR", AF1="CR", AG1="CR", AH1="CR"), "***CLUB RECORD***", "")</f>
        <v>***CLUB RECORD***</v>
      </c>
      <c r="L1" s="5" t="str">
        <f>IF(AND(B1=60, OR(AND(E1='indoor club records'!$B$1, F1&lt;='indoor club records'!$C$1), AND(E1='indoor club records'!$B$2, F1&lt;='indoor club records'!$C$2), AND(E1='indoor club records'!$B$3, F1&lt;='indoor club records'!$C$3), AND(E1='indoor club records'!$B$4, F1&lt;='indoor club records'!$C$4), AND(E1='indoor club records'!$B$5, F1&lt;='indoor club records'!$C$5))),"CR"," ")</f>
        <v>CR</v>
      </c>
      <c r="M1" s="5" t="str">
        <f>IF(AND(B1=200, OR(AND(E1='indoor club records'!$B$11, F1&lt;='indoor club records'!$C$11), AND(E1='indoor club records'!$B$12, F1&lt;='indoor club records'!$C$12), AND(E1='indoor club records'!$B$13, F1&lt;='indoor club records'!$C$13), AND(E1='indoor club records'!$B$14, F1&lt;='indoor club records'!$C$14), AND(E1='indoor club records'!$B$15, F1&lt;='indoor club records'!$C$15))),"CR"," ")</f>
        <v xml:space="preserve"> </v>
      </c>
      <c r="N1" s="5" t="str">
        <f>IF(AND(B1=300, OR(AND(E1='indoor club records'!$B$16, F1&lt;='indoor club records'!$C$16), AND(E1='indoor club records'!$B$17, F1&lt;='indoor club records'!$C$17))),"CR"," ")</f>
        <v xml:space="preserve"> </v>
      </c>
      <c r="O1" s="5" t="str">
        <f>IF(AND(B1=400, OR(AND(E1='indoor club records'!$B$19, F1&lt;='indoor club records'!$C$19), AND(E1='indoor club records'!$B$20, F1&lt;='indoor club records'!$C$20), AND(E1='indoor club records'!$B$21, F1&lt;='indoor club records'!$C$21))),"CR"," ")</f>
        <v xml:space="preserve"> </v>
      </c>
      <c r="P1" s="5" t="str">
        <f>IF(AND(B1=800, OR(AND(E1='indoor club records'!$B$22, F1&lt;='indoor club records'!$C$22), AND(E1='indoor club records'!$B$23, F1&lt;='indoor club records'!$C$23), AND(E1='indoor club records'!$B$24, F1&lt;='indoor club records'!$C$24), AND(E1='indoor club records'!$B$25, F1&lt;='indoor club records'!$C$25), AND(E1='indoor club records'!$B$26, F1&lt;='indoor club records'!$C$26))),"CR"," ")</f>
        <v xml:space="preserve"> </v>
      </c>
      <c r="Q1" s="5" t="str">
        <f>IF(AND(B1=1200, AND(E1='indoor club records'!$B$28, F1&lt;='indoor club records'!$C$28)),"CR"," ")</f>
        <v xml:space="preserve"> </v>
      </c>
      <c r="R1" s="5" t="str">
        <f>IF(AND(B1=1500, OR(AND(E1='indoor club records'!$B$29, F1&lt;='indoor club records'!$C$29), AND(E1='indoor club records'!$B$30, F1&lt;='indoor club records'!$C$30), AND(E1='indoor club records'!$B$31, F1&lt;='indoor club records'!$C$31), AND(E1='indoor club records'!$B$32, F1&lt;='indoor club records'!$C$32), AND(E1='indoor club records'!$B$33, F1&lt;='indoor club records'!$C$33))),"CR"," ")</f>
        <v xml:space="preserve"> </v>
      </c>
      <c r="S1" s="5" t="str">
        <f>IF(AND(B1="1M", AND(E1='indoor club records'!$B$37,F1&lt;='indoor club records'!$C$37)),"CR"," ")</f>
        <v xml:space="preserve"> </v>
      </c>
      <c r="T1" s="5" t="str">
        <f>IF(AND(B1=3000, OR(AND(E1='indoor club records'!$B$39, F1&lt;='indoor club records'!$C$39), AND(E1='indoor club records'!$B$40, F1&lt;='indoor club records'!$C$40), AND(E1='indoor club records'!$B$41, F1&lt;='indoor club records'!$C$41))),"CR"," ")</f>
        <v xml:space="preserve"> </v>
      </c>
      <c r="U1" s="5" t="str">
        <f>IF(AND(B1=5000, OR(AND(E1='indoor club records'!$B$42, F1&lt;='indoor club records'!$C$42), AND(E1='indoor club records'!$B$43, F1&lt;='indoor club records'!$C$43))),"CR"," ")</f>
        <v xml:space="preserve"> </v>
      </c>
      <c r="V1" s="5" t="str">
        <f>IF(AND(B1=10000, OR(AND(E1='indoor club records'!$B$44, F1&lt;='indoor club records'!$C$44), AND(E1='indoor club records'!$B$45, F1&lt;='indoor club records'!$C$45))),"CR"," ")</f>
        <v xml:space="preserve"> </v>
      </c>
      <c r="W1" s="2" t="str">
        <f>IF(AND(B1="high jump", OR(AND(E1='indoor club records'!$F$1, F1&gt;='indoor club records'!$G$1), AND(E1='indoor club records'!$F$2, F1&gt;='indoor club records'!$G$2), AND(E1='indoor club records'!$F$3, F1&gt;='indoor club records'!$G$3),AND(E1='indoor club records'!$F$4, F1&gt;='indoor club records'!$G$4), AND(E1='indoor club records'!$F$5, F1&gt;='indoor club records'!$G$5))), "CR", " ")</f>
        <v xml:space="preserve"> </v>
      </c>
      <c r="X1" s="2" t="str">
        <f>IF(AND(B1="long jump", OR(AND(E1='indoor club records'!$F$6, F1&gt;='indoor club records'!$G$6), AND(E1='indoor club records'!$F$7, F1&gt;='indoor club records'!$G$7), AND(E1='indoor club records'!$F$8, F1&gt;='indoor club records'!$G$8), AND(E1='indoor club records'!$F$9, F1&gt;='indoor club records'!$G$9), AND(E1='indoor club records'!$F$10, F1&gt;='indoor club records'!$G$10))), "CR", " ")</f>
        <v xml:space="preserve"> </v>
      </c>
      <c r="Y1" s="2" t="str">
        <f>IF(AND(B1="triple jump", OR(AND(E1='indoor club records'!$F$11, F1&gt;='indoor club records'!$G$11), AND(E1='indoor club records'!$F$12, F1&gt;='indoor club records'!$G$12), AND(E1='indoor club records'!$F$13, F1&gt;='indoor club records'!$G$13), AND(E1='indoor club records'!$F$14, F1&gt;='indoor club records'!$G$14), AND(E1='indoor club records'!$F$15, F1&gt;='indoor club records'!$G$15))), "CR", " ")</f>
        <v xml:space="preserve"> </v>
      </c>
      <c r="Z1" s="2" t="str">
        <f>IF(AND(B1="pole vault", OR(AND(E1='indoor club records'!$F$16, F1&gt;='indoor club records'!$G$16), AND(E1='indoor club records'!$F$17, F1&gt;='indoor club records'!$G$17), AND(E1='indoor club records'!$F$18, F1&gt;='indoor club records'!$G$18), AND(E1='indoor club records'!$F$19, F1&gt;='indoor club records'!$G$19), AND(E1='indoor club records'!$F$20, F1&gt;='indoor club records'!$G$20))), "CR", " ")</f>
        <v xml:space="preserve"> </v>
      </c>
      <c r="AA1" s="2" t="str">
        <f>IF(AND(B1="shot 2.72", AND(E1='indoor club records'!$F$36, F1&gt;='indoor club records'!$G$36)), "CR", " ")</f>
        <v xml:space="preserve"> </v>
      </c>
      <c r="AB1" s="2" t="str">
        <f>IF(AND(B1="shot 3", OR(AND(E1='indoor club records'!$F$37, F1&gt;='indoor club records'!$G$37), AND(E1='indoor club records'!$F$38, F1&gt;='indoor club records'!$G$38))), "CR", " ")</f>
        <v xml:space="preserve"> </v>
      </c>
      <c r="AC1" s="2" t="str">
        <f>IF(AND(B1="shot 4", OR(AND(E1='indoor club records'!$F$39, F1&gt;='indoor club records'!$G$39), AND(E1='indoor club records'!$F$40, F1&gt;='indoor club records'!$G$40))), "CR", " ")</f>
        <v xml:space="preserve"> </v>
      </c>
      <c r="AD1" s="5" t="str">
        <f>IF(AND(B1="4x200", OR(AND(E1='indoor club records'!$N$6, F1&lt;='indoor club records'!$O$6), AND(E1='indoor club records'!$N$7, F1&lt;='indoor club records'!$O$7), AND(E1='indoor club records'!$N$8, F1&lt;='indoor club records'!$O$8), AND(E1='indoor club records'!$N$9, F1&lt;='indoor club records'!$O$9), AND(E1='indoor club records'!$N$10, F1&lt;='indoor club records'!$O$10))), "CR", " ")</f>
        <v xml:space="preserve"> </v>
      </c>
      <c r="AE1" s="5" t="str">
        <f>IF(AND(B1="4x300", OR(AND(E1='indoor club records'!$N$11, F1&lt;='indoor club records'!$O$11), AND(E1='indoor club records'!$N$12, F1&lt;='indoor club records'!$O$12))), "CR", " ")</f>
        <v xml:space="preserve"> </v>
      </c>
      <c r="AF1" s="5" t="str">
        <f>IF(AND(B1="4x400", OR(AND(E1='indoor club records'!$N$13, F1&lt;='indoor club records'!$O$13), AND(E1='indoor club records'!$N$14, F1&lt;='indoor club records'!$O$14), AND(E1='indoor club records'!$N$15, F1&lt;='indoor club records'!$O$15))), "CR", " ")</f>
        <v xml:space="preserve"> </v>
      </c>
      <c r="AG1" s="5" t="str">
        <f>IF(AND(B1="pentathlon", OR(AND(E1='indoor club records'!$N$21, F1&gt;='indoor club records'!$O$21), AND(E1='indoor club records'!$N$22, F1&gt;='indoor club records'!$O$22), AND(E1='indoor club records'!$N$23, F1&gt;='indoor club records'!$O$23), AND(E1='indoor club records'!$N$24, F1&gt;='indoor club records'!$O$24), AND(E1='indoor club records'!$N$25, F1&gt;='indoor club records'!$O$25))), "CR", " ")</f>
        <v xml:space="preserve"> </v>
      </c>
      <c r="AH1" s="5" t="str">
        <f>IF(AND(B1="heptathlon", OR(AND(E1='indoor club records'!$N$26, F1&gt;='indoor club records'!$O$26), AND(E1='indoor club records'!$N$27, F1&gt;='indoor club records'!$O$27), AND(E1='indoor club records'!$N$28, F1&gt;='indoor club records'!$O$28), )), "CR", " ")</f>
        <v xml:space="preserve"> </v>
      </c>
    </row>
    <row r="2" spans="1:34" ht="15.75" customHeight="1" x14ac:dyDescent="0.35">
      <c r="A2" s="13" t="s">
        <v>175</v>
      </c>
      <c r="B2" s="2">
        <v>60</v>
      </c>
      <c r="C2" s="2" t="s">
        <v>10</v>
      </c>
      <c r="D2" s="2" t="s">
        <v>35</v>
      </c>
      <c r="E2" s="13" t="s">
        <v>29</v>
      </c>
      <c r="F2" s="6">
        <v>7.74</v>
      </c>
      <c r="G2" s="8">
        <v>43869</v>
      </c>
      <c r="H2" s="2" t="s">
        <v>190</v>
      </c>
      <c r="I2" s="2" t="s">
        <v>273</v>
      </c>
      <c r="K2" s="11" t="str">
        <f>IF(OR(L2="CR", M2="CR", N2="CR", O2="CR", P2="CR", Q2="CR", R2="CR", S2="CR", T2="CR", U2="CR",V2="CR", W2="CR", X2="CR", Y2="CR", Z2="CR", AA2="CR", AB2="CR", AC2="CR", AD2="CR", AE2="CR", AF2="CR", AG2="CR", AH2="CR"), "***CLUB RECORD***", "")</f>
        <v/>
      </c>
      <c r="L2" s="5" t="str">
        <f>IF(AND(B2=60, OR(AND(E2='indoor club records'!$B$1, F2&lt;='indoor club records'!$C$1), AND(E2='indoor club records'!$B$2, F2&lt;='indoor club records'!$C$2), AND(E2='indoor club records'!$B$3, F2&lt;='indoor club records'!$C$3), AND(E2='indoor club records'!$B$4, F2&lt;='indoor club records'!$C$4), AND(E2='indoor club records'!$B$5, F2&lt;='indoor club records'!$C$5))),"CR"," ")</f>
        <v xml:space="preserve"> </v>
      </c>
      <c r="M2" s="5" t="str">
        <f>IF(AND(B2=200, OR(AND(E2='indoor club records'!$B$11, F2&lt;='indoor club records'!$C$11), AND(E2='indoor club records'!$B$12, F2&lt;='indoor club records'!$C$12), AND(E2='indoor club records'!$B$13, F2&lt;='indoor club records'!$C$13), AND(E2='indoor club records'!$B$14, F2&lt;='indoor club records'!$C$14), AND(E2='indoor club records'!$B$15, F2&lt;='indoor club records'!$C$15))),"CR"," ")</f>
        <v xml:space="preserve"> </v>
      </c>
      <c r="N2" s="5" t="str">
        <f>IF(AND(B2=300, OR(AND(E2='indoor club records'!$B$16, F2&lt;='indoor club records'!$C$16), AND(E2='indoor club records'!$B$17, F2&lt;='indoor club records'!$C$17))),"CR"," ")</f>
        <v xml:space="preserve"> </v>
      </c>
      <c r="O2" s="5" t="str">
        <f>IF(AND(B2=400, OR(AND(E2='indoor club records'!$B$19, F2&lt;='indoor club records'!$C$19), AND(E2='indoor club records'!$B$20, F2&lt;='indoor club records'!$C$20), AND(E2='indoor club records'!$B$21, F2&lt;='indoor club records'!$C$21))),"CR"," ")</f>
        <v xml:space="preserve"> </v>
      </c>
      <c r="P2" s="5" t="str">
        <f>IF(AND(B2=800, OR(AND(E2='indoor club records'!$B$22, F2&lt;='indoor club records'!$C$22), AND(E2='indoor club records'!$B$23, F2&lt;='indoor club records'!$C$23), AND(E2='indoor club records'!$B$24, F2&lt;='indoor club records'!$C$24), AND(E2='indoor club records'!$B$25, F2&lt;='indoor club records'!$C$25), AND(E2='indoor club records'!$B$26, F2&lt;='indoor club records'!$C$26))),"CR"," ")</f>
        <v xml:space="preserve"> </v>
      </c>
      <c r="Q2" s="5" t="str">
        <f>IF(AND(B2=1200, AND(E2='indoor club records'!$B$28, F2&lt;='indoor club records'!$C$28)),"CR"," ")</f>
        <v xml:space="preserve"> </v>
      </c>
      <c r="R2" s="5" t="str">
        <f>IF(AND(B2=1500, OR(AND(E2='indoor club records'!$B$29, F2&lt;='indoor club records'!$C$29), AND(E2='indoor club records'!$B$30, F2&lt;='indoor club records'!$C$30), AND(E2='indoor club records'!$B$31, F2&lt;='indoor club records'!$C$31), AND(E2='indoor club records'!$B$32, F2&lt;='indoor club records'!$C$32), AND(E2='indoor club records'!$B$33, F2&lt;='indoor club records'!$C$33))),"CR"," ")</f>
        <v xml:space="preserve"> </v>
      </c>
      <c r="S2" s="5" t="str">
        <f>IF(AND(B2="1M", AND(E2='indoor club records'!$B$37,F2&lt;='indoor club records'!$C$37)),"CR"," ")</f>
        <v xml:space="preserve"> </v>
      </c>
      <c r="T2" s="5" t="str">
        <f>IF(AND(B2=3000, OR(AND(E2='indoor club records'!$B$39, F2&lt;='indoor club records'!$C$39), AND(E2='indoor club records'!$B$40, F2&lt;='indoor club records'!$C$40), AND(E2='indoor club records'!$B$41, F2&lt;='indoor club records'!$C$41))),"CR"," ")</f>
        <v xml:space="preserve"> </v>
      </c>
      <c r="U2" s="5" t="str">
        <f>IF(AND(B2=5000, OR(AND(E2='indoor club records'!$B$42, F2&lt;='indoor club records'!$C$42), AND(E2='indoor club records'!$B$43, F2&lt;='indoor club records'!$C$43))),"CR"," ")</f>
        <v xml:space="preserve"> </v>
      </c>
      <c r="V2" s="5" t="str">
        <f>IF(AND(B2=10000, OR(AND(E2='indoor club records'!$B$44, F2&lt;='indoor club records'!$C$44), AND(E2='indoor club records'!$B$45, F2&lt;='indoor club records'!$C$45))),"CR"," ")</f>
        <v xml:space="preserve"> </v>
      </c>
      <c r="W2" s="2" t="str">
        <f>IF(AND(B2="high jump", OR(AND(E2='indoor club records'!$F$1, F2&gt;='indoor club records'!$G$1), AND(E2='indoor club records'!$F$2, F2&gt;='indoor club records'!$G$2), AND(E2='indoor club records'!$F$3, F2&gt;='indoor club records'!$G$3),AND(E2='indoor club records'!$F$4, F2&gt;='indoor club records'!$G$4), AND(E2='indoor club records'!$F$5, F2&gt;='indoor club records'!$G$5))), "CR", " ")</f>
        <v xml:space="preserve"> </v>
      </c>
      <c r="X2" s="2" t="str">
        <f>IF(AND(B2="long jump", OR(AND(E2='indoor club records'!$F$6, F2&gt;='indoor club records'!$G$6), AND(E2='indoor club records'!$F$7, F2&gt;='indoor club records'!$G$7), AND(E2='indoor club records'!$F$8, F2&gt;='indoor club records'!$G$8), AND(E2='indoor club records'!$F$9, F2&gt;='indoor club records'!$G$9), AND(E2='indoor club records'!$F$10, F2&gt;='indoor club records'!$G$10))), "CR", " ")</f>
        <v xml:space="preserve"> </v>
      </c>
      <c r="Y2" s="2" t="str">
        <f>IF(AND(B2="triple jump", OR(AND(E2='indoor club records'!$F$11, F2&gt;='indoor club records'!$G$11), AND(E2='indoor club records'!$F$12, F2&gt;='indoor club records'!$G$12), AND(E2='indoor club records'!$F$13, F2&gt;='indoor club records'!$G$13), AND(E2='indoor club records'!$F$14, F2&gt;='indoor club records'!$G$14), AND(E2='indoor club records'!$F$15, F2&gt;='indoor club records'!$G$15))), "CR", " ")</f>
        <v xml:space="preserve"> </v>
      </c>
      <c r="Z2" s="2" t="str">
        <f>IF(AND(B2="pole vault", OR(AND(E2='indoor club records'!$F$16, F2&gt;='indoor club records'!$G$16), AND(E2='indoor club records'!$F$17, F2&gt;='indoor club records'!$G$17), AND(E2='indoor club records'!$F$18, F2&gt;='indoor club records'!$G$18), AND(E2='indoor club records'!$F$19, F2&gt;='indoor club records'!$G$19), AND(E2='indoor club records'!$F$20, F2&gt;='indoor club records'!$G$20))), "CR", " ")</f>
        <v xml:space="preserve"> </v>
      </c>
      <c r="AA2" s="2" t="str">
        <f>IF(AND(B2="shot 2.72", AND(E2='indoor club records'!$F$36, F2&gt;='indoor club records'!$G$36)), "CR", " ")</f>
        <v xml:space="preserve"> </v>
      </c>
      <c r="AB2" s="2" t="str">
        <f>IF(AND(B2="shot 3", OR(AND(E2='indoor club records'!$F$37, F2&gt;='indoor club records'!$G$37), AND(E2='indoor club records'!$F$38, F2&gt;='indoor club records'!$G$38))), "CR", " ")</f>
        <v xml:space="preserve"> </v>
      </c>
      <c r="AC2" s="2" t="str">
        <f>IF(AND(B2="shot 4", OR(AND(E2='indoor club records'!$F$39, F2&gt;='indoor club records'!$G$39), AND(E2='indoor club records'!$F$40, F2&gt;='indoor club records'!$G$40))), "CR", " ")</f>
        <v xml:space="preserve"> </v>
      </c>
      <c r="AD2" s="5" t="str">
        <f>IF(AND(B2="4x200", OR(AND(E2='indoor club records'!$N$6, F2&lt;='indoor club records'!$O$6), AND(E2='indoor club records'!$N$7, F2&lt;='indoor club records'!$O$7), AND(E2='indoor club records'!$N$8, F2&lt;='indoor club records'!$O$8), AND(E2='indoor club records'!$N$9, F2&lt;='indoor club records'!$O$9), AND(E2='indoor club records'!$N$10, F2&lt;='indoor club records'!$O$10))), "CR", " ")</f>
        <v xml:space="preserve"> </v>
      </c>
      <c r="AE2" s="5" t="str">
        <f>IF(AND(B2="4x300", OR(AND(E2='indoor club records'!$N$11, F2&lt;='indoor club records'!$O$11), AND(E2='indoor club records'!$N$12, F2&lt;='indoor club records'!$O$12))), "CR", " ")</f>
        <v xml:space="preserve"> </v>
      </c>
      <c r="AF2" s="5" t="str">
        <f>IF(AND(B2="4x400", OR(AND(E2='indoor club records'!$N$13, F2&lt;='indoor club records'!$O$13), AND(E2='indoor club records'!$N$14, F2&lt;='indoor club records'!$O$14), AND(E2='indoor club records'!$N$15, F2&lt;='indoor club records'!$O$15))), "CR", " ")</f>
        <v xml:space="preserve"> </v>
      </c>
      <c r="AG2" s="5" t="str">
        <f>IF(AND(B2="pentathlon", OR(AND(E2='indoor club records'!$N$21, F2&gt;='indoor club records'!$O$21), AND(E2='indoor club records'!$N$22, F2&gt;='indoor club records'!$O$22), AND(E2='indoor club records'!$N$23, F2&gt;='indoor club records'!$O$23), AND(E2='indoor club records'!$N$24, F2&gt;='indoor club records'!$O$24), AND(E2='indoor club records'!$N$25, F2&gt;='indoor club records'!$O$25))), "CR", " ")</f>
        <v xml:space="preserve"> </v>
      </c>
      <c r="AH2" s="5" t="str">
        <f>IF(AND(B2="heptathlon", OR(AND(E2='indoor club records'!$N$26, F2&gt;='indoor club records'!$O$26), AND(E2='indoor club records'!$N$27, F2&gt;='indoor club records'!$O$27), AND(E2='indoor club records'!$N$28, F2&gt;='indoor club records'!$O$28), )), "CR", " ")</f>
        <v xml:space="preserve"> </v>
      </c>
    </row>
    <row r="3" spans="1:34" ht="15.75" customHeight="1" x14ac:dyDescent="0.35">
      <c r="A3" s="13" t="s">
        <v>175</v>
      </c>
      <c r="B3" s="2">
        <v>60</v>
      </c>
      <c r="C3" s="2" t="s">
        <v>22</v>
      </c>
      <c r="D3" s="2" t="s">
        <v>164</v>
      </c>
      <c r="E3" s="13" t="s">
        <v>29</v>
      </c>
      <c r="F3" s="6">
        <v>7.83</v>
      </c>
      <c r="G3" s="8">
        <v>43848</v>
      </c>
      <c r="H3" s="2" t="s">
        <v>190</v>
      </c>
      <c r="I3" s="2" t="s">
        <v>242</v>
      </c>
      <c r="K3" s="11" t="str">
        <f>IF(OR(L3="CR", M3="CR", N3="CR", O3="CR", P3="CR", Q3="CR", R3="CR", S3="CR", T3="CR", U3="CR",V3="CR", W3="CR", X3="CR", Y3="CR", Z3="CR", AA3="CR", AB3="CR", AC3="CR", AD3="CR", AE3="CR", AF3="CR", AG3="CR", AH3="CR"), "***CLUB RECORD***", "")</f>
        <v/>
      </c>
      <c r="L3" s="5" t="str">
        <f>IF(AND(B3=60, OR(AND(E3='indoor club records'!$B$1, F3&lt;='indoor club records'!$C$1), AND(E3='indoor club records'!$B$2, F3&lt;='indoor club records'!$C$2), AND(E3='indoor club records'!$B$3, F3&lt;='indoor club records'!$C$3), AND(E3='indoor club records'!$B$4, F3&lt;='indoor club records'!$C$4), AND(E3='indoor club records'!$B$5, F3&lt;='indoor club records'!$C$5))),"CR"," ")</f>
        <v xml:space="preserve"> </v>
      </c>
      <c r="M3" s="5" t="str">
        <f>IF(AND(B3=200, OR(AND(E3='indoor club records'!$B$11, F3&lt;='indoor club records'!$C$11), AND(E3='indoor club records'!$B$12, F3&lt;='indoor club records'!$C$12), AND(E3='indoor club records'!$B$13, F3&lt;='indoor club records'!$C$13), AND(E3='indoor club records'!$B$14, F3&lt;='indoor club records'!$C$14), AND(E3='indoor club records'!$B$15, F3&lt;='indoor club records'!$C$15))),"CR"," ")</f>
        <v xml:space="preserve"> </v>
      </c>
      <c r="N3" s="5" t="str">
        <f>IF(AND(B3=300, OR(AND(E3='indoor club records'!$B$16, F3&lt;='indoor club records'!$C$16), AND(E3='indoor club records'!$B$17, F3&lt;='indoor club records'!$C$17))),"CR"," ")</f>
        <v xml:space="preserve"> </v>
      </c>
      <c r="O3" s="5" t="str">
        <f>IF(AND(B3=400, OR(AND(E3='indoor club records'!$B$19, F3&lt;='indoor club records'!$C$19), AND(E3='indoor club records'!$B$20, F3&lt;='indoor club records'!$C$20), AND(E3='indoor club records'!$B$21, F3&lt;='indoor club records'!$C$21))),"CR"," ")</f>
        <v xml:space="preserve"> </v>
      </c>
      <c r="P3" s="5" t="str">
        <f>IF(AND(B3=800, OR(AND(E3='indoor club records'!$B$22, F3&lt;='indoor club records'!$C$22), AND(E3='indoor club records'!$B$23, F3&lt;='indoor club records'!$C$23), AND(E3='indoor club records'!$B$24, F3&lt;='indoor club records'!$C$24), AND(E3='indoor club records'!$B$25, F3&lt;='indoor club records'!$C$25), AND(E3='indoor club records'!$B$26, F3&lt;='indoor club records'!$C$26))),"CR"," ")</f>
        <v xml:space="preserve"> </v>
      </c>
      <c r="Q3" s="5" t="str">
        <f>IF(AND(B3=1200, AND(E3='indoor club records'!$B$28, F3&lt;='indoor club records'!$C$28)),"CR"," ")</f>
        <v xml:space="preserve"> </v>
      </c>
      <c r="R3" s="5" t="str">
        <f>IF(AND(B3=1500, OR(AND(E3='indoor club records'!$B$29, F3&lt;='indoor club records'!$C$29), AND(E3='indoor club records'!$B$30, F3&lt;='indoor club records'!$C$30), AND(E3='indoor club records'!$B$31, F3&lt;='indoor club records'!$C$31), AND(E3='indoor club records'!$B$32, F3&lt;='indoor club records'!$C$32), AND(E3='indoor club records'!$B$33, F3&lt;='indoor club records'!$C$33))),"CR"," ")</f>
        <v xml:space="preserve"> </v>
      </c>
      <c r="S3" s="5" t="str">
        <f>IF(AND(B3="1M", AND(E3='indoor club records'!$B$37,F3&lt;='indoor club records'!$C$37)),"CR"," ")</f>
        <v xml:space="preserve"> </v>
      </c>
      <c r="T3" s="5" t="str">
        <f>IF(AND(B3=3000, OR(AND(E3='indoor club records'!$B$39, F3&lt;='indoor club records'!$C$39), AND(E3='indoor club records'!$B$40, F3&lt;='indoor club records'!$C$40), AND(E3='indoor club records'!$B$41, F3&lt;='indoor club records'!$C$41))),"CR"," ")</f>
        <v xml:space="preserve"> </v>
      </c>
      <c r="U3" s="5" t="str">
        <f>IF(AND(B3=5000, OR(AND(E3='indoor club records'!$B$42, F3&lt;='indoor club records'!$C$42), AND(E3='indoor club records'!$B$43, F3&lt;='indoor club records'!$C$43))),"CR"," ")</f>
        <v xml:space="preserve"> </v>
      </c>
      <c r="V3" s="5" t="str">
        <f>IF(AND(B3=10000, OR(AND(E3='indoor club records'!$B$44, F3&lt;='indoor club records'!$C$44), AND(E3='indoor club records'!$B$45, F3&lt;='indoor club records'!$C$45))),"CR"," ")</f>
        <v xml:space="preserve"> </v>
      </c>
      <c r="W3" s="2" t="str">
        <f>IF(AND(B3="high jump", OR(AND(E3='indoor club records'!$F$1, F3&gt;='indoor club records'!$G$1), AND(E3='indoor club records'!$F$2, F3&gt;='indoor club records'!$G$2), AND(E3='indoor club records'!$F$3, F3&gt;='indoor club records'!$G$3),AND(E3='indoor club records'!$F$4, F3&gt;='indoor club records'!$G$4), AND(E3='indoor club records'!$F$5, F3&gt;='indoor club records'!$G$5))), "CR", " ")</f>
        <v xml:space="preserve"> </v>
      </c>
      <c r="X3" s="2" t="str">
        <f>IF(AND(B3="long jump", OR(AND(E3='indoor club records'!$F$6, F3&gt;='indoor club records'!$G$6), AND(E3='indoor club records'!$F$7, F3&gt;='indoor club records'!$G$7), AND(E3='indoor club records'!$F$8, F3&gt;='indoor club records'!$G$8), AND(E3='indoor club records'!$F$9, F3&gt;='indoor club records'!$G$9), AND(E3='indoor club records'!$F$10, F3&gt;='indoor club records'!$G$10))), "CR", " ")</f>
        <v xml:space="preserve"> </v>
      </c>
      <c r="Y3" s="2" t="str">
        <f>IF(AND(B3="triple jump", OR(AND(E3='indoor club records'!$F$11, F3&gt;='indoor club records'!$G$11), AND(E3='indoor club records'!$F$12, F3&gt;='indoor club records'!$G$12), AND(E3='indoor club records'!$F$13, F3&gt;='indoor club records'!$G$13), AND(E3='indoor club records'!$F$14, F3&gt;='indoor club records'!$G$14), AND(E3='indoor club records'!$F$15, F3&gt;='indoor club records'!$G$15))), "CR", " ")</f>
        <v xml:space="preserve"> </v>
      </c>
      <c r="Z3" s="2" t="str">
        <f>IF(AND(B3="pole vault", OR(AND(E3='indoor club records'!$F$16, F3&gt;='indoor club records'!$G$16), AND(E3='indoor club records'!$F$17, F3&gt;='indoor club records'!$G$17), AND(E3='indoor club records'!$F$18, F3&gt;='indoor club records'!$G$18), AND(E3='indoor club records'!$F$19, F3&gt;='indoor club records'!$G$19), AND(E3='indoor club records'!$F$20, F3&gt;='indoor club records'!$G$20))), "CR", " ")</f>
        <v xml:space="preserve"> </v>
      </c>
      <c r="AA3" s="2" t="str">
        <f>IF(AND(B3="shot 2.72", AND(E3='indoor club records'!$F$36, F3&gt;='indoor club records'!$G$36)), "CR", " ")</f>
        <v xml:space="preserve"> </v>
      </c>
      <c r="AB3" s="2" t="str">
        <f>IF(AND(B3="shot 3", OR(AND(E3='indoor club records'!$F$37, F3&gt;='indoor club records'!$G$37), AND(E3='indoor club records'!$F$38, F3&gt;='indoor club records'!$G$38))), "CR", " ")</f>
        <v xml:space="preserve"> </v>
      </c>
      <c r="AC3" s="2" t="str">
        <f>IF(AND(B3="shot 4", OR(AND(E3='indoor club records'!$F$39, F3&gt;='indoor club records'!$G$39), AND(E3='indoor club records'!$F$40, F3&gt;='indoor club records'!$G$40))), "CR", " ")</f>
        <v xml:space="preserve"> </v>
      </c>
      <c r="AD3" s="5" t="str">
        <f>IF(AND(B3="4x200", OR(AND(E3='indoor club records'!$N$6, F3&lt;='indoor club records'!$O$6), AND(E3='indoor club records'!$N$7, F3&lt;='indoor club records'!$O$7), AND(E3='indoor club records'!$N$8, F3&lt;='indoor club records'!$O$8), AND(E3='indoor club records'!$N$9, F3&lt;='indoor club records'!$O$9), AND(E3='indoor club records'!$N$10, F3&lt;='indoor club records'!$O$10))), "CR", " ")</f>
        <v xml:space="preserve"> </v>
      </c>
      <c r="AE3" s="5" t="str">
        <f>IF(AND(B3="4x300", OR(AND(E3='indoor club records'!$N$11, F3&lt;='indoor club records'!$O$11), AND(E3='indoor club records'!$N$12, F3&lt;='indoor club records'!$O$12))), "CR", " ")</f>
        <v xml:space="preserve"> </v>
      </c>
      <c r="AF3" s="5" t="str">
        <f>IF(AND(B3="4x400", OR(AND(E3='indoor club records'!$N$13, F3&lt;='indoor club records'!$O$13), AND(E3='indoor club records'!$N$14, F3&lt;='indoor club records'!$O$14), AND(E3='indoor club records'!$N$15, F3&lt;='indoor club records'!$O$15))), "CR", " ")</f>
        <v xml:space="preserve"> </v>
      </c>
      <c r="AG3" s="5" t="str">
        <f>IF(AND(B3="pentathlon", OR(AND(E3='indoor club records'!$N$21, F3&gt;='indoor club records'!$O$21), AND(E3='indoor club records'!$N$22, F3&gt;='indoor club records'!$O$22), AND(E3='indoor club records'!$N$23, F3&gt;='indoor club records'!$O$23), AND(E3='indoor club records'!$N$24, F3&gt;='indoor club records'!$O$24), AND(E3='indoor club records'!$N$25, F3&gt;='indoor club records'!$O$25))), "CR", " ")</f>
        <v xml:space="preserve"> </v>
      </c>
      <c r="AH3" s="5" t="str">
        <f>IF(AND(B3="heptathlon", OR(AND(E3='indoor club records'!$N$26, F3&gt;='indoor club records'!$O$26), AND(E3='indoor club records'!$N$27, F3&gt;='indoor club records'!$O$27), AND(E3='indoor club records'!$N$28, F3&gt;='indoor club records'!$O$28), )), "CR", " ")</f>
        <v xml:space="preserve"> </v>
      </c>
    </row>
    <row r="4" spans="1:34" ht="15.75" customHeight="1" x14ac:dyDescent="0.35">
      <c r="A4" s="13" t="s">
        <v>175</v>
      </c>
      <c r="B4" s="2">
        <v>60</v>
      </c>
      <c r="C4" s="2" t="s">
        <v>106</v>
      </c>
      <c r="D4" s="2" t="s">
        <v>107</v>
      </c>
      <c r="E4" s="13" t="s">
        <v>29</v>
      </c>
      <c r="F4" s="6">
        <v>7.96</v>
      </c>
      <c r="G4" s="8">
        <v>43869</v>
      </c>
      <c r="H4" s="2" t="s">
        <v>190</v>
      </c>
      <c r="I4" s="2" t="s">
        <v>273</v>
      </c>
      <c r="K4" s="11" t="str">
        <f>IF(OR(L4="CR", M4="CR", N4="CR", O4="CR", P4="CR", Q4="CR", R4="CR", S4="CR", T4="CR", U4="CR",V4="CR", W4="CR", X4="CR", Y4="CR", Z4="CR", AA4="CR", AB4="CR", AC4="CR", AD4="CR", AE4="CR", AF4="CR", AG4="CR", AH4="CR"), "***CLUB RECORD***", "")</f>
        <v/>
      </c>
      <c r="L4" s="5" t="str">
        <f>IF(AND(B4=60, OR(AND(E4='indoor club records'!$B$1, F4&lt;='indoor club records'!$C$1), AND(E4='indoor club records'!$B$2, F4&lt;='indoor club records'!$C$2), AND(E4='indoor club records'!$B$3, F4&lt;='indoor club records'!$C$3), AND(E4='indoor club records'!$B$4, F4&lt;='indoor club records'!$C$4), AND(E4='indoor club records'!$B$5, F4&lt;='indoor club records'!$C$5))),"CR"," ")</f>
        <v xml:space="preserve"> </v>
      </c>
      <c r="M4" s="5" t="str">
        <f>IF(AND(B4=200, OR(AND(E4='indoor club records'!$B$11, F4&lt;='indoor club records'!$C$11), AND(E4='indoor club records'!$B$12, F4&lt;='indoor club records'!$C$12), AND(E4='indoor club records'!$B$13, F4&lt;='indoor club records'!$C$13), AND(E4='indoor club records'!$B$14, F4&lt;='indoor club records'!$C$14), AND(E4='indoor club records'!$B$15, F4&lt;='indoor club records'!$C$15))),"CR"," ")</f>
        <v xml:space="preserve"> </v>
      </c>
      <c r="N4" s="5" t="str">
        <f>IF(AND(B4=300, OR(AND(E4='indoor club records'!$B$16, F4&lt;='indoor club records'!$C$16), AND(E4='indoor club records'!$B$17, F4&lt;='indoor club records'!$C$17))),"CR"," ")</f>
        <v xml:space="preserve"> </v>
      </c>
      <c r="O4" s="5" t="str">
        <f>IF(AND(B4=400, OR(AND(E4='indoor club records'!$B$19, F4&lt;='indoor club records'!$C$19), AND(E4='indoor club records'!$B$20, F4&lt;='indoor club records'!$C$20), AND(E4='indoor club records'!$B$21, F4&lt;='indoor club records'!$C$21))),"CR"," ")</f>
        <v xml:space="preserve"> </v>
      </c>
      <c r="P4" s="5" t="str">
        <f>IF(AND(B4=800, OR(AND(E4='indoor club records'!$B$22, F4&lt;='indoor club records'!$C$22), AND(E4='indoor club records'!$B$23, F4&lt;='indoor club records'!$C$23), AND(E4='indoor club records'!$B$24, F4&lt;='indoor club records'!$C$24), AND(E4='indoor club records'!$B$25, F4&lt;='indoor club records'!$C$25), AND(E4='indoor club records'!$B$26, F4&lt;='indoor club records'!$C$26))),"CR"," ")</f>
        <v xml:space="preserve"> </v>
      </c>
      <c r="Q4" s="5" t="str">
        <f>IF(AND(B4=1200, AND(E4='indoor club records'!$B$28, F4&lt;='indoor club records'!$C$28)),"CR"," ")</f>
        <v xml:space="preserve"> </v>
      </c>
      <c r="R4" s="5" t="str">
        <f>IF(AND(B4=1500, OR(AND(E4='indoor club records'!$B$29, F4&lt;='indoor club records'!$C$29), AND(E4='indoor club records'!$B$30, F4&lt;='indoor club records'!$C$30), AND(E4='indoor club records'!$B$31, F4&lt;='indoor club records'!$C$31), AND(E4='indoor club records'!$B$32, F4&lt;='indoor club records'!$C$32), AND(E4='indoor club records'!$B$33, F4&lt;='indoor club records'!$C$33))),"CR"," ")</f>
        <v xml:space="preserve"> </v>
      </c>
      <c r="S4" s="5" t="str">
        <f>IF(AND(B4="1M", AND(E4='indoor club records'!$B$37,F4&lt;='indoor club records'!$C$37)),"CR"," ")</f>
        <v xml:space="preserve"> </v>
      </c>
      <c r="T4" s="5" t="str">
        <f>IF(AND(B4=3000, OR(AND(E4='indoor club records'!$B$39, F4&lt;='indoor club records'!$C$39), AND(E4='indoor club records'!$B$40, F4&lt;='indoor club records'!$C$40), AND(E4='indoor club records'!$B$41, F4&lt;='indoor club records'!$C$41))),"CR"," ")</f>
        <v xml:space="preserve"> </v>
      </c>
      <c r="U4" s="5" t="str">
        <f>IF(AND(B4=5000, OR(AND(E4='indoor club records'!$B$42, F4&lt;='indoor club records'!$C$42), AND(E4='indoor club records'!$B$43, F4&lt;='indoor club records'!$C$43))),"CR"," ")</f>
        <v xml:space="preserve"> </v>
      </c>
      <c r="V4" s="5" t="str">
        <f>IF(AND(B4=10000, OR(AND(E4='indoor club records'!$B$44, F4&lt;='indoor club records'!$C$44), AND(E4='indoor club records'!$B$45, F4&lt;='indoor club records'!$C$45))),"CR"," ")</f>
        <v xml:space="preserve"> </v>
      </c>
      <c r="W4" s="2" t="str">
        <f>IF(AND(B4="high jump", OR(AND(E4='indoor club records'!$F$1, F4&gt;='indoor club records'!$G$1), AND(E4='indoor club records'!$F$2, F4&gt;='indoor club records'!$G$2), AND(E4='indoor club records'!$F$3, F4&gt;='indoor club records'!$G$3),AND(E4='indoor club records'!$F$4, F4&gt;='indoor club records'!$G$4), AND(E4='indoor club records'!$F$5, F4&gt;='indoor club records'!$G$5))), "CR", " ")</f>
        <v xml:space="preserve"> </v>
      </c>
      <c r="X4" s="2" t="str">
        <f>IF(AND(B4="long jump", OR(AND(E4='indoor club records'!$F$6, F4&gt;='indoor club records'!$G$6), AND(E4='indoor club records'!$F$7, F4&gt;='indoor club records'!$G$7), AND(E4='indoor club records'!$F$8, F4&gt;='indoor club records'!$G$8), AND(E4='indoor club records'!$F$9, F4&gt;='indoor club records'!$G$9), AND(E4='indoor club records'!$F$10, F4&gt;='indoor club records'!$G$10))), "CR", " ")</f>
        <v xml:space="preserve"> </v>
      </c>
      <c r="Y4" s="2" t="str">
        <f>IF(AND(B4="triple jump", OR(AND(E4='indoor club records'!$F$11, F4&gt;='indoor club records'!$G$11), AND(E4='indoor club records'!$F$12, F4&gt;='indoor club records'!$G$12), AND(E4='indoor club records'!$F$13, F4&gt;='indoor club records'!$G$13), AND(E4='indoor club records'!$F$14, F4&gt;='indoor club records'!$G$14), AND(E4='indoor club records'!$F$15, F4&gt;='indoor club records'!$G$15))), "CR", " ")</f>
        <v xml:space="preserve"> </v>
      </c>
      <c r="Z4" s="2" t="str">
        <f>IF(AND(B4="pole vault", OR(AND(E4='indoor club records'!$F$16, F4&gt;='indoor club records'!$G$16), AND(E4='indoor club records'!$F$17, F4&gt;='indoor club records'!$G$17), AND(E4='indoor club records'!$F$18, F4&gt;='indoor club records'!$G$18), AND(E4='indoor club records'!$F$19, F4&gt;='indoor club records'!$G$19), AND(E4='indoor club records'!$F$20, F4&gt;='indoor club records'!$G$20))), "CR", " ")</f>
        <v xml:space="preserve"> </v>
      </c>
      <c r="AA4" s="2" t="str">
        <f>IF(AND(B4="shot 2.72", AND(E4='indoor club records'!$F$36, F4&gt;='indoor club records'!$G$36)), "CR", " ")</f>
        <v xml:space="preserve"> </v>
      </c>
      <c r="AB4" s="2" t="str">
        <f>IF(AND(B4="shot 3", OR(AND(E4='indoor club records'!$F$37, F4&gt;='indoor club records'!$G$37), AND(E4='indoor club records'!$F$38, F4&gt;='indoor club records'!$G$38))), "CR", " ")</f>
        <v xml:space="preserve"> </v>
      </c>
      <c r="AC4" s="2" t="str">
        <f>IF(AND(B4="shot 4", OR(AND(E4='indoor club records'!$F$39, F4&gt;='indoor club records'!$G$39), AND(E4='indoor club records'!$F$40, F4&gt;='indoor club records'!$G$40))), "CR", " ")</f>
        <v xml:space="preserve"> </v>
      </c>
      <c r="AD4" s="5" t="str">
        <f>IF(AND(B4="4x200", OR(AND(E4='indoor club records'!$N$6, F4&lt;='indoor club records'!$O$6), AND(E4='indoor club records'!$N$7, F4&lt;='indoor club records'!$O$7), AND(E4='indoor club records'!$N$8, F4&lt;='indoor club records'!$O$8), AND(E4='indoor club records'!$N$9, F4&lt;='indoor club records'!$O$9), AND(E4='indoor club records'!$N$10, F4&lt;='indoor club records'!$O$10))), "CR", " ")</f>
        <v xml:space="preserve"> </v>
      </c>
      <c r="AE4" s="5" t="str">
        <f>IF(AND(B4="4x300", OR(AND(E4='indoor club records'!$N$11, F4&lt;='indoor club records'!$O$11), AND(E4='indoor club records'!$N$12, F4&lt;='indoor club records'!$O$12))), "CR", " ")</f>
        <v xml:space="preserve"> </v>
      </c>
      <c r="AF4" s="5" t="str">
        <f>IF(AND(B4="4x400", OR(AND(E4='indoor club records'!$N$13, F4&lt;='indoor club records'!$O$13), AND(E4='indoor club records'!$N$14, F4&lt;='indoor club records'!$O$14), AND(E4='indoor club records'!$N$15, F4&lt;='indoor club records'!$O$15))), "CR", " ")</f>
        <v xml:space="preserve"> </v>
      </c>
      <c r="AG4" s="5" t="str">
        <f>IF(AND(B4="pentathlon", OR(AND(E4='indoor club records'!$N$21, F4&gt;='indoor club records'!$O$21), AND(E4='indoor club records'!$N$22, F4&gt;='indoor club records'!$O$22), AND(E4='indoor club records'!$N$23, F4&gt;='indoor club records'!$O$23), AND(E4='indoor club records'!$N$24, F4&gt;='indoor club records'!$O$24), AND(E4='indoor club records'!$N$25, F4&gt;='indoor club records'!$O$25))), "CR", " ")</f>
        <v xml:space="preserve"> </v>
      </c>
      <c r="AH4" s="5" t="str">
        <f>IF(AND(B4="heptathlon", OR(AND(E4='indoor club records'!$N$26, F4&gt;='indoor club records'!$O$26), AND(E4='indoor club records'!$N$27, F4&gt;='indoor club records'!$O$27), AND(E4='indoor club records'!$N$28, F4&gt;='indoor club records'!$O$28), )), "CR", " ")</f>
        <v xml:space="preserve"> </v>
      </c>
    </row>
    <row r="5" spans="1:34" ht="15.75" customHeight="1" x14ac:dyDescent="0.35">
      <c r="B5" s="2">
        <v>60</v>
      </c>
      <c r="C5" s="2" t="s">
        <v>4</v>
      </c>
      <c r="D5" s="2" t="s">
        <v>93</v>
      </c>
      <c r="E5" s="13" t="s">
        <v>31</v>
      </c>
      <c r="F5" s="6">
        <v>8.01</v>
      </c>
      <c r="G5" s="8">
        <v>43867</v>
      </c>
      <c r="H5" s="2" t="s">
        <v>190</v>
      </c>
      <c r="I5" s="2" t="s">
        <v>269</v>
      </c>
      <c r="K5" s="2"/>
      <c r="P5" s="2"/>
      <c r="Q5" s="2"/>
      <c r="R5" s="2"/>
      <c r="S5" s="2"/>
      <c r="T5" s="2"/>
      <c r="U5" s="2"/>
    </row>
    <row r="6" spans="1:34" ht="15.75" customHeight="1" x14ac:dyDescent="0.35">
      <c r="A6" s="13" t="s">
        <v>31</v>
      </c>
      <c r="B6" s="2">
        <v>60</v>
      </c>
      <c r="C6" s="2" t="s">
        <v>22</v>
      </c>
      <c r="D6" s="2" t="s">
        <v>33</v>
      </c>
      <c r="E6" s="13" t="s">
        <v>31</v>
      </c>
      <c r="F6" s="6">
        <v>8.08</v>
      </c>
      <c r="G6" s="8">
        <v>43800</v>
      </c>
      <c r="H6" s="2" t="s">
        <v>190</v>
      </c>
      <c r="I6" s="2" t="s">
        <v>214</v>
      </c>
      <c r="K6" s="11" t="str">
        <f>IF(OR(L6="CR", M6="CR", N6="CR", O6="CR", P6="CR", Q6="CR", R6="CR", S6="CR", T6="CR", U6="CR",V6="CR", W6="CR", X6="CR", Y6="CR", Z6="CR", AA6="CR", AB6="CR", AC6="CR", AD6="CR", AE6="CR", AF6="CR", AG6="CR", AH6="CR"), "***CLUB RECORD***", "")</f>
        <v/>
      </c>
      <c r="L6" s="5" t="str">
        <f>IF(AND(B6=60, OR(AND(E6='indoor club records'!$B$1, F6&lt;='indoor club records'!$C$1), AND(E6='indoor club records'!$B$2, F6&lt;='indoor club records'!$C$2), AND(E6='indoor club records'!$B$3, F6&lt;='indoor club records'!$C$3), AND(E6='indoor club records'!$B$4, F6&lt;='indoor club records'!$C$4), AND(E6='indoor club records'!$B$5, F6&lt;='indoor club records'!$C$5))),"CR"," ")</f>
        <v xml:space="preserve"> </v>
      </c>
      <c r="M6" s="5" t="str">
        <f>IF(AND(B6=200, OR(AND(E6='indoor club records'!$B$11, F6&lt;='indoor club records'!$C$11), AND(E6='indoor club records'!$B$12, F6&lt;='indoor club records'!$C$12), AND(E6='indoor club records'!$B$13, F6&lt;='indoor club records'!$C$13), AND(E6='indoor club records'!$B$14, F6&lt;='indoor club records'!$C$14), AND(E6='indoor club records'!$B$15, F6&lt;='indoor club records'!$C$15))),"CR"," ")</f>
        <v xml:space="preserve"> </v>
      </c>
      <c r="N6" s="5" t="str">
        <f>IF(AND(B6=300, OR(AND(E6='indoor club records'!$B$16, F6&lt;='indoor club records'!$C$16), AND(E6='indoor club records'!$B$17, F6&lt;='indoor club records'!$C$17))),"CR"," ")</f>
        <v xml:space="preserve"> </v>
      </c>
      <c r="O6" s="5" t="str">
        <f>IF(AND(B6=400, OR(AND(E6='indoor club records'!$B$19, F6&lt;='indoor club records'!$C$19), AND(E6='indoor club records'!$B$20, F6&lt;='indoor club records'!$C$20), AND(E6='indoor club records'!$B$21, F6&lt;='indoor club records'!$C$21))),"CR"," ")</f>
        <v xml:space="preserve"> </v>
      </c>
      <c r="P6" s="5" t="str">
        <f>IF(AND(B6=800, OR(AND(E6='indoor club records'!$B$22, F6&lt;='indoor club records'!$C$22), AND(E6='indoor club records'!$B$23, F6&lt;='indoor club records'!$C$23), AND(E6='indoor club records'!$B$24, F6&lt;='indoor club records'!$C$24), AND(E6='indoor club records'!$B$25, F6&lt;='indoor club records'!$C$25), AND(E6='indoor club records'!$B$26, F6&lt;='indoor club records'!$C$26))),"CR"," ")</f>
        <v xml:space="preserve"> </v>
      </c>
      <c r="Q6" s="5" t="str">
        <f>IF(AND(B6=1200, AND(E6='indoor club records'!$B$28, F6&lt;='indoor club records'!$C$28)),"CR"," ")</f>
        <v xml:space="preserve"> </v>
      </c>
      <c r="R6" s="5" t="str">
        <f>IF(AND(B6=1500, OR(AND(E6='indoor club records'!$B$29, F6&lt;='indoor club records'!$C$29), AND(E6='indoor club records'!$B$30, F6&lt;='indoor club records'!$C$30), AND(E6='indoor club records'!$B$31, F6&lt;='indoor club records'!$C$31), AND(E6='indoor club records'!$B$32, F6&lt;='indoor club records'!$C$32), AND(E6='indoor club records'!$B$33, F6&lt;='indoor club records'!$C$33))),"CR"," ")</f>
        <v xml:space="preserve"> </v>
      </c>
      <c r="S6" s="5" t="str">
        <f>IF(AND(B6="1M", AND(E6='indoor club records'!$B$37,F6&lt;='indoor club records'!$C$37)),"CR"," ")</f>
        <v xml:space="preserve"> </v>
      </c>
      <c r="T6" s="5" t="str">
        <f>IF(AND(B6=3000, OR(AND(E6='indoor club records'!$B$39, F6&lt;='indoor club records'!$C$39), AND(E6='indoor club records'!$B$40, F6&lt;='indoor club records'!$C$40), AND(E6='indoor club records'!$B$41, F6&lt;='indoor club records'!$C$41))),"CR"," ")</f>
        <v xml:space="preserve"> </v>
      </c>
      <c r="U6" s="5" t="str">
        <f>IF(AND(B6=5000, OR(AND(E6='indoor club records'!$B$42, F6&lt;='indoor club records'!$C$42), AND(E6='indoor club records'!$B$43, F6&lt;='indoor club records'!$C$43))),"CR"," ")</f>
        <v xml:space="preserve"> </v>
      </c>
      <c r="V6" s="5" t="str">
        <f>IF(AND(B6=10000, OR(AND(E6='indoor club records'!$B$44, F6&lt;='indoor club records'!$C$44), AND(E6='indoor club records'!$B$45, F6&lt;='indoor club records'!$C$45))),"CR"," ")</f>
        <v xml:space="preserve"> </v>
      </c>
      <c r="W6" s="2" t="str">
        <f>IF(AND(B6="high jump", OR(AND(E6='indoor club records'!$F$1, F6&gt;='indoor club records'!$G$1), AND(E6='indoor club records'!$F$2, F6&gt;='indoor club records'!$G$2), AND(E6='indoor club records'!$F$3, F6&gt;='indoor club records'!$G$3),AND(E6='indoor club records'!$F$4, F6&gt;='indoor club records'!$G$4), AND(E6='indoor club records'!$F$5, F6&gt;='indoor club records'!$G$5))), "CR", " ")</f>
        <v xml:space="preserve"> </v>
      </c>
      <c r="X6" s="2" t="str">
        <f>IF(AND(B6="long jump", OR(AND(E6='indoor club records'!$F$6, F6&gt;='indoor club records'!$G$6), AND(E6='indoor club records'!$F$7, F6&gt;='indoor club records'!$G$7), AND(E6='indoor club records'!$F$8, F6&gt;='indoor club records'!$G$8), AND(E6='indoor club records'!$F$9, F6&gt;='indoor club records'!$G$9), AND(E6='indoor club records'!$F$10, F6&gt;='indoor club records'!$G$10))), "CR", " ")</f>
        <v xml:space="preserve"> </v>
      </c>
      <c r="Y6" s="2" t="str">
        <f>IF(AND(B6="triple jump", OR(AND(E6='indoor club records'!$F$11, F6&gt;='indoor club records'!$G$11), AND(E6='indoor club records'!$F$12, F6&gt;='indoor club records'!$G$12), AND(E6='indoor club records'!$F$13, F6&gt;='indoor club records'!$G$13), AND(E6='indoor club records'!$F$14, F6&gt;='indoor club records'!$G$14), AND(E6='indoor club records'!$F$15, F6&gt;='indoor club records'!$G$15))), "CR", " ")</f>
        <v xml:space="preserve"> </v>
      </c>
      <c r="Z6" s="2" t="str">
        <f>IF(AND(B6="pole vault", OR(AND(E6='indoor club records'!$F$16, F6&gt;='indoor club records'!$G$16), AND(E6='indoor club records'!$F$17, F6&gt;='indoor club records'!$G$17), AND(E6='indoor club records'!$F$18, F6&gt;='indoor club records'!$G$18), AND(E6='indoor club records'!$F$19, F6&gt;='indoor club records'!$G$19), AND(E6='indoor club records'!$F$20, F6&gt;='indoor club records'!$G$20))), "CR", " ")</f>
        <v xml:space="preserve"> </v>
      </c>
      <c r="AA6" s="2" t="str">
        <f>IF(AND(B6="shot 2.72", AND(E6='indoor club records'!$F$36, F6&gt;='indoor club records'!$G$36)), "CR", " ")</f>
        <v xml:space="preserve"> </v>
      </c>
      <c r="AB6" s="2" t="str">
        <f>IF(AND(B6="shot 3", OR(AND(E6='indoor club records'!$F$37, F6&gt;='indoor club records'!$G$37), AND(E6='indoor club records'!$F$38, F6&gt;='indoor club records'!$G$38))), "CR", " ")</f>
        <v xml:space="preserve"> </v>
      </c>
      <c r="AC6" s="2" t="str">
        <f>IF(AND(B6="shot 4", OR(AND(E6='indoor club records'!$F$39, F6&gt;='indoor club records'!$G$39), AND(E6='indoor club records'!$F$40, F6&gt;='indoor club records'!$G$40))), "CR", " ")</f>
        <v xml:space="preserve"> </v>
      </c>
      <c r="AD6" s="5" t="str">
        <f>IF(AND(B6="4x200", OR(AND(E6='indoor club records'!$N$6, F6&lt;='indoor club records'!$O$6), AND(E6='indoor club records'!$N$7, F6&lt;='indoor club records'!$O$7), AND(E6='indoor club records'!$N$8, F6&lt;='indoor club records'!$O$8), AND(E6='indoor club records'!$N$9, F6&lt;='indoor club records'!$O$9), AND(E6='indoor club records'!$N$10, F6&lt;='indoor club records'!$O$10))), "CR", " ")</f>
        <v xml:space="preserve"> </v>
      </c>
      <c r="AE6" s="5" t="str">
        <f>IF(AND(B6="4x300", OR(AND(E6='indoor club records'!$N$11, F6&lt;='indoor club records'!$O$11), AND(E6='indoor club records'!$N$12, F6&lt;='indoor club records'!$O$12))), "CR", " ")</f>
        <v xml:space="preserve"> </v>
      </c>
      <c r="AF6" s="5" t="str">
        <f>IF(AND(B6="4x400", OR(AND(E6='indoor club records'!$N$13, F6&lt;='indoor club records'!$O$13), AND(E6='indoor club records'!$N$14, F6&lt;='indoor club records'!$O$14), AND(E6='indoor club records'!$N$15, F6&lt;='indoor club records'!$O$15))), "CR", " ")</f>
        <v xml:space="preserve"> </v>
      </c>
      <c r="AG6" s="5" t="str">
        <f>IF(AND(B6="pentathlon", OR(AND(E6='indoor club records'!$N$21, F6&gt;='indoor club records'!$O$21), AND(E6='indoor club records'!$N$22, F6&gt;='indoor club records'!$O$22), AND(E6='indoor club records'!$N$23, F6&gt;='indoor club records'!$O$23), AND(E6='indoor club records'!$N$24, F6&gt;='indoor club records'!$O$24), AND(E6='indoor club records'!$N$25, F6&gt;='indoor club records'!$O$25))), "CR", " ")</f>
        <v xml:space="preserve"> </v>
      </c>
      <c r="AH6" s="5" t="str">
        <f>IF(AND(B6="heptathlon", OR(AND(E6='indoor club records'!$N$26, F6&gt;='indoor club records'!$O$26), AND(E6='indoor club records'!$N$27, F6&gt;='indoor club records'!$O$27), AND(E6='indoor club records'!$N$28, F6&gt;='indoor club records'!$O$28), )), "CR", " ")</f>
        <v xml:space="preserve"> </v>
      </c>
    </row>
    <row r="7" spans="1:34" ht="15.75" customHeight="1" x14ac:dyDescent="0.35">
      <c r="A7" s="13" t="s">
        <v>175</v>
      </c>
      <c r="B7" s="2">
        <v>60</v>
      </c>
      <c r="C7" s="2" t="s">
        <v>130</v>
      </c>
      <c r="D7" s="2" t="s">
        <v>18</v>
      </c>
      <c r="E7" s="13" t="s">
        <v>29</v>
      </c>
      <c r="F7" s="6">
        <v>8.24</v>
      </c>
      <c r="G7" s="9">
        <v>43848</v>
      </c>
      <c r="H7" s="2" t="s">
        <v>190</v>
      </c>
      <c r="I7" s="2" t="s">
        <v>242</v>
      </c>
      <c r="K7" s="11" t="str">
        <f>IF(OR(L7="CR", M7="CR", N7="CR", O7="CR", P7="CR", Q7="CR", R7="CR", S7="CR", T7="CR", U7="CR",V7="CR", W7="CR", X7="CR", Y7="CR", Z7="CR", AA7="CR", AB7="CR", AC7="CR", AD7="CR", AE7="CR", AF7="CR", AG7="CR", AH7="CR"), "***CLUB RECORD***", "")</f>
        <v/>
      </c>
      <c r="L7" s="5" t="str">
        <f>IF(AND(B7=60, OR(AND(E7='indoor club records'!$B$1, F7&lt;='indoor club records'!$C$1), AND(E7='indoor club records'!$B$2, F7&lt;='indoor club records'!$C$2), AND(E7='indoor club records'!$B$3, F7&lt;='indoor club records'!$C$3), AND(E7='indoor club records'!$B$4, F7&lt;='indoor club records'!$C$4), AND(E7='indoor club records'!$B$5, F7&lt;='indoor club records'!$C$5))),"CR"," ")</f>
        <v xml:space="preserve"> </v>
      </c>
      <c r="M7" s="5" t="str">
        <f>IF(AND(B7=200, OR(AND(E7='indoor club records'!$B$11, F7&lt;='indoor club records'!$C$11), AND(E7='indoor club records'!$B$12, F7&lt;='indoor club records'!$C$12), AND(E7='indoor club records'!$B$13, F7&lt;='indoor club records'!$C$13), AND(E7='indoor club records'!$B$14, F7&lt;='indoor club records'!$C$14), AND(E7='indoor club records'!$B$15, F7&lt;='indoor club records'!$C$15))),"CR"," ")</f>
        <v xml:space="preserve"> </v>
      </c>
      <c r="N7" s="5" t="str">
        <f>IF(AND(B7=300, OR(AND(E7='indoor club records'!$B$16, F7&lt;='indoor club records'!$C$16), AND(E7='indoor club records'!$B$17, F7&lt;='indoor club records'!$C$17))),"CR"," ")</f>
        <v xml:space="preserve"> </v>
      </c>
      <c r="O7" s="5" t="str">
        <f>IF(AND(B7=400, OR(AND(E7='indoor club records'!$B$19, F7&lt;='indoor club records'!$C$19), AND(E7='indoor club records'!$B$20, F7&lt;='indoor club records'!$C$20), AND(E7='indoor club records'!$B$21, F7&lt;='indoor club records'!$C$21))),"CR"," ")</f>
        <v xml:space="preserve"> </v>
      </c>
      <c r="P7" s="5" t="str">
        <f>IF(AND(B7=800, OR(AND(E7='indoor club records'!$B$22, F7&lt;='indoor club records'!$C$22), AND(E7='indoor club records'!$B$23, F7&lt;='indoor club records'!$C$23), AND(E7='indoor club records'!$B$24, F7&lt;='indoor club records'!$C$24), AND(E7='indoor club records'!$B$25, F7&lt;='indoor club records'!$C$25), AND(E7='indoor club records'!$B$26, F7&lt;='indoor club records'!$C$26))),"CR"," ")</f>
        <v xml:space="preserve"> </v>
      </c>
      <c r="Q7" s="5" t="str">
        <f>IF(AND(B7=1200, AND(E7='indoor club records'!$B$28, F7&lt;='indoor club records'!$C$28)),"CR"," ")</f>
        <v xml:space="preserve"> </v>
      </c>
      <c r="R7" s="5" t="str">
        <f>IF(AND(B7=1500, OR(AND(E7='indoor club records'!$B$29, F7&lt;='indoor club records'!$C$29), AND(E7='indoor club records'!$B$30, F7&lt;='indoor club records'!$C$30), AND(E7='indoor club records'!$B$31, F7&lt;='indoor club records'!$C$31), AND(E7='indoor club records'!$B$32, F7&lt;='indoor club records'!$C$32), AND(E7='indoor club records'!$B$33, F7&lt;='indoor club records'!$C$33))),"CR"," ")</f>
        <v xml:space="preserve"> </v>
      </c>
      <c r="S7" s="5" t="str">
        <f>IF(AND(B7="1M", AND(E7='indoor club records'!$B$37,F7&lt;='indoor club records'!$C$37)),"CR"," ")</f>
        <v xml:space="preserve"> </v>
      </c>
      <c r="T7" s="5" t="str">
        <f>IF(AND(B7=3000, OR(AND(E7='indoor club records'!$B$39, F7&lt;='indoor club records'!$C$39), AND(E7='indoor club records'!$B$40, F7&lt;='indoor club records'!$C$40), AND(E7='indoor club records'!$B$41, F7&lt;='indoor club records'!$C$41))),"CR"," ")</f>
        <v xml:space="preserve"> </v>
      </c>
      <c r="U7" s="5" t="str">
        <f>IF(AND(B7=5000, OR(AND(E7='indoor club records'!$B$42, F7&lt;='indoor club records'!$C$42), AND(E7='indoor club records'!$B$43, F7&lt;='indoor club records'!$C$43))),"CR"," ")</f>
        <v xml:space="preserve"> </v>
      </c>
      <c r="V7" s="5" t="str">
        <f>IF(AND(B7=10000, OR(AND(E7='indoor club records'!$B$44, F7&lt;='indoor club records'!$C$44), AND(E7='indoor club records'!$B$45, F7&lt;='indoor club records'!$C$45))),"CR"," ")</f>
        <v xml:space="preserve"> </v>
      </c>
      <c r="W7" s="2" t="str">
        <f>IF(AND(B7="high jump", OR(AND(E7='indoor club records'!$F$1, F7&gt;='indoor club records'!$G$1), AND(E7='indoor club records'!$F$2, F7&gt;='indoor club records'!$G$2), AND(E7='indoor club records'!$F$3, F7&gt;='indoor club records'!$G$3),AND(E7='indoor club records'!$F$4, F7&gt;='indoor club records'!$G$4), AND(E7='indoor club records'!$F$5, F7&gt;='indoor club records'!$G$5))), "CR", " ")</f>
        <v xml:space="preserve"> </v>
      </c>
      <c r="X7" s="2" t="str">
        <f>IF(AND(B7="long jump", OR(AND(E7='indoor club records'!$F$6, F7&gt;='indoor club records'!$G$6), AND(E7='indoor club records'!$F$7, F7&gt;='indoor club records'!$G$7), AND(E7='indoor club records'!$F$8, F7&gt;='indoor club records'!$G$8), AND(E7='indoor club records'!$F$9, F7&gt;='indoor club records'!$G$9), AND(E7='indoor club records'!$F$10, F7&gt;='indoor club records'!$G$10))), "CR", " ")</f>
        <v xml:space="preserve"> </v>
      </c>
      <c r="Y7" s="2" t="str">
        <f>IF(AND(B7="triple jump", OR(AND(E7='indoor club records'!$F$11, F7&gt;='indoor club records'!$G$11), AND(E7='indoor club records'!$F$12, F7&gt;='indoor club records'!$G$12), AND(E7='indoor club records'!$F$13, F7&gt;='indoor club records'!$G$13), AND(E7='indoor club records'!$F$14, F7&gt;='indoor club records'!$G$14), AND(E7='indoor club records'!$F$15, F7&gt;='indoor club records'!$G$15))), "CR", " ")</f>
        <v xml:space="preserve"> </v>
      </c>
      <c r="Z7" s="2" t="str">
        <f>IF(AND(B7="pole vault", OR(AND(E7='indoor club records'!$F$16, F7&gt;='indoor club records'!$G$16), AND(E7='indoor club records'!$F$17, F7&gt;='indoor club records'!$G$17), AND(E7='indoor club records'!$F$18, F7&gt;='indoor club records'!$G$18), AND(E7='indoor club records'!$F$19, F7&gt;='indoor club records'!$G$19), AND(E7='indoor club records'!$F$20, F7&gt;='indoor club records'!$G$20))), "CR", " ")</f>
        <v xml:space="preserve"> </v>
      </c>
      <c r="AA7" s="2" t="str">
        <f>IF(AND(B7="shot 2.72", AND(E7='indoor club records'!$F$36, F7&gt;='indoor club records'!$G$36)), "CR", " ")</f>
        <v xml:space="preserve"> </v>
      </c>
      <c r="AB7" s="2" t="str">
        <f>IF(AND(B7="shot 3", OR(AND(E7='indoor club records'!$F$37, F7&gt;='indoor club records'!$G$37), AND(E7='indoor club records'!$F$38, F7&gt;='indoor club records'!$G$38))), "CR", " ")</f>
        <v xml:space="preserve"> </v>
      </c>
      <c r="AC7" s="2" t="str">
        <f>IF(AND(B7="shot 4", OR(AND(E7='indoor club records'!$F$39, F7&gt;='indoor club records'!$G$39), AND(E7='indoor club records'!$F$40, F7&gt;='indoor club records'!$G$40))), "CR", " ")</f>
        <v xml:space="preserve"> </v>
      </c>
      <c r="AD7" s="5" t="str">
        <f>IF(AND(B7="4x200", OR(AND(E7='indoor club records'!$N$6, F7&lt;='indoor club records'!$O$6), AND(E7='indoor club records'!$N$7, F7&lt;='indoor club records'!$O$7), AND(E7='indoor club records'!$N$8, F7&lt;='indoor club records'!$O$8), AND(E7='indoor club records'!$N$9, F7&lt;='indoor club records'!$O$9), AND(E7='indoor club records'!$N$10, F7&lt;='indoor club records'!$O$10))), "CR", " ")</f>
        <v xml:space="preserve"> </v>
      </c>
      <c r="AE7" s="5" t="str">
        <f>IF(AND(B7="4x300", OR(AND(E7='indoor club records'!$N$11, F7&lt;='indoor club records'!$O$11), AND(E7='indoor club records'!$N$12, F7&lt;='indoor club records'!$O$12))), "CR", " ")</f>
        <v xml:space="preserve"> </v>
      </c>
      <c r="AF7" s="5" t="str">
        <f>IF(AND(B7="4x400", OR(AND(E7='indoor club records'!$N$13, F7&lt;='indoor club records'!$O$13), AND(E7='indoor club records'!$N$14, F7&lt;='indoor club records'!$O$14), AND(E7='indoor club records'!$N$15, F7&lt;='indoor club records'!$O$15))), "CR", " ")</f>
        <v xml:space="preserve"> </v>
      </c>
      <c r="AG7" s="5" t="str">
        <f>IF(AND(B7="pentathlon", OR(AND(E7='indoor club records'!$N$21, F7&gt;='indoor club records'!$O$21), AND(E7='indoor club records'!$N$22, F7&gt;='indoor club records'!$O$22), AND(E7='indoor club records'!$N$23, F7&gt;='indoor club records'!$O$23), AND(E7='indoor club records'!$N$24, F7&gt;='indoor club records'!$O$24), AND(E7='indoor club records'!$N$25, F7&gt;='indoor club records'!$O$25))), "CR", " ")</f>
        <v xml:space="preserve"> </v>
      </c>
      <c r="AH7" s="5" t="str">
        <f>IF(AND(B7="heptathlon", OR(AND(E7='indoor club records'!$N$26, F7&gt;='indoor club records'!$O$26), AND(E7='indoor club records'!$N$27, F7&gt;='indoor club records'!$O$27), AND(E7='indoor club records'!$N$28, F7&gt;='indoor club records'!$O$28), )), "CR", " ")</f>
        <v xml:space="preserve"> </v>
      </c>
    </row>
    <row r="8" spans="1:34" ht="15.75" customHeight="1" x14ac:dyDescent="0.35">
      <c r="A8" s="13" t="s">
        <v>34</v>
      </c>
      <c r="B8" s="2">
        <v>60</v>
      </c>
      <c r="C8" s="2" t="s">
        <v>157</v>
      </c>
      <c r="D8" s="2" t="s">
        <v>168</v>
      </c>
      <c r="E8" s="13" t="s">
        <v>34</v>
      </c>
      <c r="F8" s="6">
        <v>8.2799999999999994</v>
      </c>
      <c r="G8" s="8">
        <v>43867</v>
      </c>
      <c r="H8" s="2" t="s">
        <v>190</v>
      </c>
      <c r="I8" s="2" t="s">
        <v>269</v>
      </c>
      <c r="K8" s="11" t="str">
        <f>IF(OR(L8="CR", M8="CR", N8="CR", O8="CR", P8="CR", Q8="CR", R8="CR", S8="CR", T8="CR", U8="CR",V8="CR", W8="CR", X8="CR", Y8="CR", Z8="CR", AA8="CR", AB8="CR", AC8="CR", AD8="CR", AE8="CR", AF8="CR", AG8="CR", AH8="CR"), "***CLUB RECORD***", "")</f>
        <v/>
      </c>
      <c r="L8" s="5" t="str">
        <f>IF(AND(B8=60, OR(AND(E8='indoor club records'!$B$1, F8&lt;='indoor club records'!$C$1), AND(E8='indoor club records'!$B$2, F8&lt;='indoor club records'!$C$2), AND(E8='indoor club records'!$B$3, F8&lt;='indoor club records'!$C$3), AND(E8='indoor club records'!$B$4, F8&lt;='indoor club records'!$C$4), AND(E8='indoor club records'!$B$5, F8&lt;='indoor club records'!$C$5))),"CR"," ")</f>
        <v xml:space="preserve"> </v>
      </c>
      <c r="M8" s="5" t="str">
        <f>IF(AND(B8=200, OR(AND(E8='indoor club records'!$B$11, F8&lt;='indoor club records'!$C$11), AND(E8='indoor club records'!$B$12, F8&lt;='indoor club records'!$C$12), AND(E8='indoor club records'!$B$13, F8&lt;='indoor club records'!$C$13), AND(E8='indoor club records'!$B$14, F8&lt;='indoor club records'!$C$14), AND(E8='indoor club records'!$B$15, F8&lt;='indoor club records'!$C$15))),"CR"," ")</f>
        <v xml:space="preserve"> </v>
      </c>
      <c r="N8" s="5" t="str">
        <f>IF(AND(B8=300, OR(AND(E8='indoor club records'!$B$16, F8&lt;='indoor club records'!$C$16), AND(E8='indoor club records'!$B$17, F8&lt;='indoor club records'!$C$17))),"CR"," ")</f>
        <v xml:space="preserve"> </v>
      </c>
      <c r="O8" s="5" t="str">
        <f>IF(AND(B8=400, OR(AND(E8='indoor club records'!$B$19, F8&lt;='indoor club records'!$C$19), AND(E8='indoor club records'!$B$20, F8&lt;='indoor club records'!$C$20), AND(E8='indoor club records'!$B$21, F8&lt;='indoor club records'!$C$21))),"CR"," ")</f>
        <v xml:space="preserve"> </v>
      </c>
      <c r="P8" s="5" t="str">
        <f>IF(AND(B8=800, OR(AND(E8='indoor club records'!$B$22, F8&lt;='indoor club records'!$C$22), AND(E8='indoor club records'!$B$23, F8&lt;='indoor club records'!$C$23), AND(E8='indoor club records'!$B$24, F8&lt;='indoor club records'!$C$24), AND(E8='indoor club records'!$B$25, F8&lt;='indoor club records'!$C$25), AND(E8='indoor club records'!$B$26, F8&lt;='indoor club records'!$C$26))),"CR"," ")</f>
        <v xml:space="preserve"> </v>
      </c>
      <c r="Q8" s="5" t="str">
        <f>IF(AND(B8=1200, AND(E8='indoor club records'!$B$28, F8&lt;='indoor club records'!$C$28)),"CR"," ")</f>
        <v xml:space="preserve"> </v>
      </c>
      <c r="R8" s="5" t="str">
        <f>IF(AND(B8=1500, OR(AND(E8='indoor club records'!$B$29, F8&lt;='indoor club records'!$C$29), AND(E8='indoor club records'!$B$30, F8&lt;='indoor club records'!$C$30), AND(E8='indoor club records'!$B$31, F8&lt;='indoor club records'!$C$31), AND(E8='indoor club records'!$B$32, F8&lt;='indoor club records'!$C$32), AND(E8='indoor club records'!$B$33, F8&lt;='indoor club records'!$C$33))),"CR"," ")</f>
        <v xml:space="preserve"> </v>
      </c>
      <c r="S8" s="5" t="str">
        <f>IF(AND(B8="1M", AND(E8='indoor club records'!$B$37,F8&lt;='indoor club records'!$C$37)),"CR"," ")</f>
        <v xml:space="preserve"> </v>
      </c>
      <c r="T8" s="5" t="str">
        <f>IF(AND(B8=3000, OR(AND(E8='indoor club records'!$B$39, F8&lt;='indoor club records'!$C$39), AND(E8='indoor club records'!$B$40, F8&lt;='indoor club records'!$C$40), AND(E8='indoor club records'!$B$41, F8&lt;='indoor club records'!$C$41))),"CR"," ")</f>
        <v xml:space="preserve"> </v>
      </c>
      <c r="U8" s="5" t="str">
        <f>IF(AND(B8=5000, OR(AND(E8='indoor club records'!$B$42, F8&lt;='indoor club records'!$C$42), AND(E8='indoor club records'!$B$43, F8&lt;='indoor club records'!$C$43))),"CR"," ")</f>
        <v xml:space="preserve"> </v>
      </c>
      <c r="V8" s="5" t="str">
        <f>IF(AND(B8=10000, OR(AND(E8='indoor club records'!$B$44, F8&lt;='indoor club records'!$C$44), AND(E8='indoor club records'!$B$45, F8&lt;='indoor club records'!$C$45))),"CR"," ")</f>
        <v xml:space="preserve"> </v>
      </c>
      <c r="W8" s="2" t="str">
        <f>IF(AND(B8="high jump", OR(AND(E8='indoor club records'!$F$1, F8&gt;='indoor club records'!$G$1), AND(E8='indoor club records'!$F$2, F8&gt;='indoor club records'!$G$2), AND(E8='indoor club records'!$F$3, F8&gt;='indoor club records'!$G$3),AND(E8='indoor club records'!$F$4, F8&gt;='indoor club records'!$G$4), AND(E8='indoor club records'!$F$5, F8&gt;='indoor club records'!$G$5))), "CR", " ")</f>
        <v xml:space="preserve"> </v>
      </c>
      <c r="X8" s="2" t="str">
        <f>IF(AND(B8="long jump", OR(AND(E8='indoor club records'!$F$6, F8&gt;='indoor club records'!$G$6), AND(E8='indoor club records'!$F$7, F8&gt;='indoor club records'!$G$7), AND(E8='indoor club records'!$F$8, F8&gt;='indoor club records'!$G$8), AND(E8='indoor club records'!$F$9, F8&gt;='indoor club records'!$G$9), AND(E8='indoor club records'!$F$10, F8&gt;='indoor club records'!$G$10))), "CR", " ")</f>
        <v xml:space="preserve"> </v>
      </c>
      <c r="Y8" s="2" t="str">
        <f>IF(AND(B8="triple jump", OR(AND(E8='indoor club records'!$F$11, F8&gt;='indoor club records'!$G$11), AND(E8='indoor club records'!$F$12, F8&gt;='indoor club records'!$G$12), AND(E8='indoor club records'!$F$13, F8&gt;='indoor club records'!$G$13), AND(E8='indoor club records'!$F$14, F8&gt;='indoor club records'!$G$14), AND(E8='indoor club records'!$F$15, F8&gt;='indoor club records'!$G$15))), "CR", " ")</f>
        <v xml:space="preserve"> </v>
      </c>
      <c r="Z8" s="2" t="str">
        <f>IF(AND(B8="pole vault", OR(AND(E8='indoor club records'!$F$16, F8&gt;='indoor club records'!$G$16), AND(E8='indoor club records'!$F$17, F8&gt;='indoor club records'!$G$17), AND(E8='indoor club records'!$F$18, F8&gt;='indoor club records'!$G$18), AND(E8='indoor club records'!$F$19, F8&gt;='indoor club records'!$G$19), AND(E8='indoor club records'!$F$20, F8&gt;='indoor club records'!$G$20))), "CR", " ")</f>
        <v xml:space="preserve"> </v>
      </c>
      <c r="AA8" s="2" t="str">
        <f>IF(AND(B8="shot 2.72", AND(E8='indoor club records'!$F$36, F8&gt;='indoor club records'!$G$36)), "CR", " ")</f>
        <v xml:space="preserve"> </v>
      </c>
      <c r="AB8" s="2" t="str">
        <f>IF(AND(B8="shot 3", OR(AND(E8='indoor club records'!$F$37, F8&gt;='indoor club records'!$G$37), AND(E8='indoor club records'!$F$38, F8&gt;='indoor club records'!$G$38))), "CR", " ")</f>
        <v xml:space="preserve"> </v>
      </c>
      <c r="AC8" s="2" t="str">
        <f>IF(AND(B8="shot 4", OR(AND(E8='indoor club records'!$F$39, F8&gt;='indoor club records'!$G$39), AND(E8='indoor club records'!$F$40, F8&gt;='indoor club records'!$G$40))), "CR", " ")</f>
        <v xml:space="preserve"> </v>
      </c>
      <c r="AD8" s="5" t="str">
        <f>IF(AND(B8="4x200", OR(AND(E8='indoor club records'!$N$6, F8&lt;='indoor club records'!$O$6), AND(E8='indoor club records'!$N$7, F8&lt;='indoor club records'!$O$7), AND(E8='indoor club records'!$N$8, F8&lt;='indoor club records'!$O$8), AND(E8='indoor club records'!$N$9, F8&lt;='indoor club records'!$O$9), AND(E8='indoor club records'!$N$10, F8&lt;='indoor club records'!$O$10))), "CR", " ")</f>
        <v xml:space="preserve"> </v>
      </c>
      <c r="AE8" s="5" t="str">
        <f>IF(AND(B8="4x300", OR(AND(E8='indoor club records'!$N$11, F8&lt;='indoor club records'!$O$11), AND(E8='indoor club records'!$N$12, F8&lt;='indoor club records'!$O$12))), "CR", " ")</f>
        <v xml:space="preserve"> </v>
      </c>
      <c r="AF8" s="5" t="str">
        <f>IF(AND(B8="4x400", OR(AND(E8='indoor club records'!$N$13, F8&lt;='indoor club records'!$O$13), AND(E8='indoor club records'!$N$14, F8&lt;='indoor club records'!$O$14), AND(E8='indoor club records'!$N$15, F8&lt;='indoor club records'!$O$15))), "CR", " ")</f>
        <v xml:space="preserve"> </v>
      </c>
      <c r="AG8" s="5" t="str">
        <f>IF(AND(B8="pentathlon", OR(AND(E8='indoor club records'!$N$21, F8&gt;='indoor club records'!$O$21), AND(E8='indoor club records'!$N$22, F8&gt;='indoor club records'!$O$22), AND(E8='indoor club records'!$N$23, F8&gt;='indoor club records'!$O$23), AND(E8='indoor club records'!$N$24, F8&gt;='indoor club records'!$O$24), AND(E8='indoor club records'!$N$25, F8&gt;='indoor club records'!$O$25))), "CR", " ")</f>
        <v xml:space="preserve"> </v>
      </c>
      <c r="AH8" s="5" t="str">
        <f>IF(AND(B8="heptathlon", OR(AND(E8='indoor club records'!$N$26, F8&gt;='indoor club records'!$O$26), AND(E8='indoor club records'!$N$27, F8&gt;='indoor club records'!$O$27), AND(E8='indoor club records'!$N$28, F8&gt;='indoor club records'!$O$28), )), "CR", " ")</f>
        <v xml:space="preserve"> </v>
      </c>
    </row>
    <row r="9" spans="1:34" ht="15.75" customHeight="1" x14ac:dyDescent="0.35">
      <c r="A9" s="13" t="s">
        <v>30</v>
      </c>
      <c r="B9" s="2">
        <v>60</v>
      </c>
      <c r="C9" s="2" t="s">
        <v>39</v>
      </c>
      <c r="D9" s="2" t="s">
        <v>40</v>
      </c>
      <c r="E9" s="13" t="s">
        <v>30</v>
      </c>
      <c r="F9" s="6">
        <v>8.3000000000000007</v>
      </c>
      <c r="G9" s="8">
        <v>43891</v>
      </c>
      <c r="H9" s="2" t="s">
        <v>190</v>
      </c>
      <c r="I9" s="2" t="s">
        <v>254</v>
      </c>
      <c r="K9" s="11" t="str">
        <f>IF(OR(L9="CR", M9="CR", N9="CR", O9="CR", P9="CR", Q9="CR", R9="CR", S9="CR", T9="CR", U9="CR",V9="CR", W9="CR", X9="CR", Y9="CR", Z9="CR", AA9="CR", AB9="CR", AC9="CR", AD9="CR", AE9="CR", AF9="CR", AG9="CR", AH9="CR"), "***CLUB RECORD***", "")</f>
        <v/>
      </c>
      <c r="L9" s="5" t="str">
        <f>IF(AND(B9=60, OR(AND(E9='indoor club records'!$B$1, F9&lt;='indoor club records'!$C$1), AND(E9='indoor club records'!$B$2, F9&lt;='indoor club records'!$C$2), AND(E9='indoor club records'!$B$3, F9&lt;='indoor club records'!$C$3), AND(E9='indoor club records'!$B$4, F9&lt;='indoor club records'!$C$4), AND(E9='indoor club records'!$B$5, F9&lt;='indoor club records'!$C$5))),"CR"," ")</f>
        <v xml:space="preserve"> </v>
      </c>
      <c r="M9" s="5" t="str">
        <f>IF(AND(B9=200, OR(AND(E9='indoor club records'!$B$11, F9&lt;='indoor club records'!$C$11), AND(E9='indoor club records'!$B$12, F9&lt;='indoor club records'!$C$12), AND(E9='indoor club records'!$B$13, F9&lt;='indoor club records'!$C$13), AND(E9='indoor club records'!$B$14, F9&lt;='indoor club records'!$C$14), AND(E9='indoor club records'!$B$15, F9&lt;='indoor club records'!$C$15))),"CR"," ")</f>
        <v xml:space="preserve"> </v>
      </c>
      <c r="N9" s="5" t="str">
        <f>IF(AND(B9=300, OR(AND(E9='indoor club records'!$B$16, F9&lt;='indoor club records'!$C$16), AND(E9='indoor club records'!$B$17, F9&lt;='indoor club records'!$C$17))),"CR"," ")</f>
        <v xml:space="preserve"> </v>
      </c>
      <c r="O9" s="5" t="str">
        <f>IF(AND(B9=400, OR(AND(E9='indoor club records'!$B$19, F9&lt;='indoor club records'!$C$19), AND(E9='indoor club records'!$B$20, F9&lt;='indoor club records'!$C$20), AND(E9='indoor club records'!$B$21, F9&lt;='indoor club records'!$C$21))),"CR"," ")</f>
        <v xml:space="preserve"> </v>
      </c>
      <c r="P9" s="5" t="str">
        <f>IF(AND(B9=800, OR(AND(E9='indoor club records'!$B$22, F9&lt;='indoor club records'!$C$22), AND(E9='indoor club records'!$B$23, F9&lt;='indoor club records'!$C$23), AND(E9='indoor club records'!$B$24, F9&lt;='indoor club records'!$C$24), AND(E9='indoor club records'!$B$25, F9&lt;='indoor club records'!$C$25), AND(E9='indoor club records'!$B$26, F9&lt;='indoor club records'!$C$26))),"CR"," ")</f>
        <v xml:space="preserve"> </v>
      </c>
      <c r="Q9" s="5" t="str">
        <f>IF(AND(B9=1200, AND(E9='indoor club records'!$B$28, F9&lt;='indoor club records'!$C$28)),"CR"," ")</f>
        <v xml:space="preserve"> </v>
      </c>
      <c r="R9" s="5" t="str">
        <f>IF(AND(B9=1500, OR(AND(E9='indoor club records'!$B$29, F9&lt;='indoor club records'!$C$29), AND(E9='indoor club records'!$B$30, F9&lt;='indoor club records'!$C$30), AND(E9='indoor club records'!$B$31, F9&lt;='indoor club records'!$C$31), AND(E9='indoor club records'!$B$32, F9&lt;='indoor club records'!$C$32), AND(E9='indoor club records'!$B$33, F9&lt;='indoor club records'!$C$33))),"CR"," ")</f>
        <v xml:space="preserve"> </v>
      </c>
      <c r="S9" s="5" t="str">
        <f>IF(AND(B9="1M", AND(E9='indoor club records'!$B$37,F9&lt;='indoor club records'!$C$37)),"CR"," ")</f>
        <v xml:space="preserve"> </v>
      </c>
      <c r="T9" s="5" t="str">
        <f>IF(AND(B9=3000, OR(AND(E9='indoor club records'!$B$39, F9&lt;='indoor club records'!$C$39), AND(E9='indoor club records'!$B$40, F9&lt;='indoor club records'!$C$40), AND(E9='indoor club records'!$B$41, F9&lt;='indoor club records'!$C$41))),"CR"," ")</f>
        <v xml:space="preserve"> </v>
      </c>
      <c r="U9" s="5" t="str">
        <f>IF(AND(B9=5000, OR(AND(E9='indoor club records'!$B$42, F9&lt;='indoor club records'!$C$42), AND(E9='indoor club records'!$B$43, F9&lt;='indoor club records'!$C$43))),"CR"," ")</f>
        <v xml:space="preserve"> </v>
      </c>
      <c r="V9" s="5" t="str">
        <f>IF(AND(B9=10000, OR(AND(E9='indoor club records'!$B$44, F9&lt;='indoor club records'!$C$44), AND(E9='indoor club records'!$B$45, F9&lt;='indoor club records'!$C$45))),"CR"," ")</f>
        <v xml:space="preserve"> </v>
      </c>
      <c r="W9" s="2" t="str">
        <f>IF(AND(B9="high jump", OR(AND(E9='indoor club records'!$F$1, F9&gt;='indoor club records'!$G$1), AND(E9='indoor club records'!$F$2, F9&gt;='indoor club records'!$G$2), AND(E9='indoor club records'!$F$3, F9&gt;='indoor club records'!$G$3),AND(E9='indoor club records'!$F$4, F9&gt;='indoor club records'!$G$4), AND(E9='indoor club records'!$F$5, F9&gt;='indoor club records'!$G$5))), "CR", " ")</f>
        <v xml:space="preserve"> </v>
      </c>
      <c r="X9" s="2" t="str">
        <f>IF(AND(B9="long jump", OR(AND(E9='indoor club records'!$F$6, F9&gt;='indoor club records'!$G$6), AND(E9='indoor club records'!$F$7, F9&gt;='indoor club records'!$G$7), AND(E9='indoor club records'!$F$8, F9&gt;='indoor club records'!$G$8), AND(E9='indoor club records'!$F$9, F9&gt;='indoor club records'!$G$9), AND(E9='indoor club records'!$F$10, F9&gt;='indoor club records'!$G$10))), "CR", " ")</f>
        <v xml:space="preserve"> </v>
      </c>
      <c r="Y9" s="2" t="str">
        <f>IF(AND(B9="triple jump", OR(AND(E9='indoor club records'!$F$11, F9&gt;='indoor club records'!$G$11), AND(E9='indoor club records'!$F$12, F9&gt;='indoor club records'!$G$12), AND(E9='indoor club records'!$F$13, F9&gt;='indoor club records'!$G$13), AND(E9='indoor club records'!$F$14, F9&gt;='indoor club records'!$G$14), AND(E9='indoor club records'!$F$15, F9&gt;='indoor club records'!$G$15))), "CR", " ")</f>
        <v xml:space="preserve"> </v>
      </c>
      <c r="Z9" s="2" t="str">
        <f>IF(AND(B9="pole vault", OR(AND(E9='indoor club records'!$F$16, F9&gt;='indoor club records'!$G$16), AND(E9='indoor club records'!$F$17, F9&gt;='indoor club records'!$G$17), AND(E9='indoor club records'!$F$18, F9&gt;='indoor club records'!$G$18), AND(E9='indoor club records'!$F$19, F9&gt;='indoor club records'!$G$19), AND(E9='indoor club records'!$F$20, F9&gt;='indoor club records'!$G$20))), "CR", " ")</f>
        <v xml:space="preserve"> </v>
      </c>
      <c r="AA9" s="2" t="str">
        <f>IF(AND(B9="shot 2.72", AND(E9='indoor club records'!$F$36, F9&gt;='indoor club records'!$G$36)), "CR", " ")</f>
        <v xml:space="preserve"> </v>
      </c>
      <c r="AB9" s="2" t="str">
        <f>IF(AND(B9="shot 3", OR(AND(E9='indoor club records'!$F$37, F9&gt;='indoor club records'!$G$37), AND(E9='indoor club records'!$F$38, F9&gt;='indoor club records'!$G$38))), "CR", " ")</f>
        <v xml:space="preserve"> </v>
      </c>
      <c r="AC9" s="2" t="str">
        <f>IF(AND(B9="shot 4", OR(AND(E9='indoor club records'!$F$39, F9&gt;='indoor club records'!$G$39), AND(E9='indoor club records'!$F$40, F9&gt;='indoor club records'!$G$40))), "CR", " ")</f>
        <v xml:space="preserve"> </v>
      </c>
      <c r="AD9" s="5" t="str">
        <f>IF(AND(B9="4x200", OR(AND(E9='indoor club records'!$N$6, F9&lt;='indoor club records'!$O$6), AND(E9='indoor club records'!$N$7, F9&lt;='indoor club records'!$O$7), AND(E9='indoor club records'!$N$8, F9&lt;='indoor club records'!$O$8), AND(E9='indoor club records'!$N$9, F9&lt;='indoor club records'!$O$9), AND(E9='indoor club records'!$N$10, F9&lt;='indoor club records'!$O$10))), "CR", " ")</f>
        <v xml:space="preserve"> </v>
      </c>
      <c r="AE9" s="5" t="str">
        <f>IF(AND(B9="4x300", OR(AND(E9='indoor club records'!$N$11, F9&lt;='indoor club records'!$O$11), AND(E9='indoor club records'!$N$12, F9&lt;='indoor club records'!$O$12))), "CR", " ")</f>
        <v xml:space="preserve"> </v>
      </c>
      <c r="AF9" s="5" t="str">
        <f>IF(AND(B9="4x400", OR(AND(E9='indoor club records'!$N$13, F9&lt;='indoor club records'!$O$13), AND(E9='indoor club records'!$N$14, F9&lt;='indoor club records'!$O$14), AND(E9='indoor club records'!$N$15, F9&lt;='indoor club records'!$O$15))), "CR", " ")</f>
        <v xml:space="preserve"> </v>
      </c>
      <c r="AG9" s="5" t="str">
        <f>IF(AND(B9="pentathlon", OR(AND(E9='indoor club records'!$N$21, F9&gt;='indoor club records'!$O$21), AND(E9='indoor club records'!$N$22, F9&gt;='indoor club records'!$O$22), AND(E9='indoor club records'!$N$23, F9&gt;='indoor club records'!$O$23), AND(E9='indoor club records'!$N$24, F9&gt;='indoor club records'!$O$24), AND(E9='indoor club records'!$N$25, F9&gt;='indoor club records'!$O$25))), "CR", " ")</f>
        <v xml:space="preserve"> </v>
      </c>
      <c r="AH9" s="5" t="str">
        <f>IF(AND(B9="heptathlon", OR(AND(E9='indoor club records'!$N$26, F9&gt;='indoor club records'!$O$26), AND(E9='indoor club records'!$N$27, F9&gt;='indoor club records'!$O$27), AND(E9='indoor club records'!$N$28, F9&gt;='indoor club records'!$O$28), )), "CR", " ")</f>
        <v xml:space="preserve"> </v>
      </c>
    </row>
    <row r="10" spans="1:34" ht="15.75" customHeight="1" x14ac:dyDescent="0.35">
      <c r="A10" s="13" t="s">
        <v>175</v>
      </c>
      <c r="B10" s="2">
        <v>60</v>
      </c>
      <c r="C10" s="2" t="s">
        <v>11</v>
      </c>
      <c r="D10" s="2" t="s">
        <v>12</v>
      </c>
      <c r="E10" s="13" t="s">
        <v>170</v>
      </c>
      <c r="F10" s="6">
        <v>8.32</v>
      </c>
      <c r="G10" s="9">
        <v>43842</v>
      </c>
      <c r="H10" s="2" t="s">
        <v>245</v>
      </c>
      <c r="I10" s="2" t="s">
        <v>222</v>
      </c>
      <c r="K10" s="11" t="str">
        <f>IF(OR(L10="CR", M10="CR", N10="CR", O10="CR", P10="CR", Q10="CR", R10="CR", S10="CR", T10="CR", U10="CR",V10="CR", W10="CR", X10="CR", Y10="CR", Z10="CR", AA10="CR", AB10="CR", AC10="CR", AD10="CR", AE10="CR", AF10="CR", AG10="CR", AH10="CR"), "***CLUB RECORD***", "")</f>
        <v/>
      </c>
      <c r="L10" s="5" t="str">
        <f>IF(AND(B10=60, OR(AND(E10='indoor club records'!$B$1, F10&lt;='indoor club records'!$C$1), AND(E10='indoor club records'!$B$2, F10&lt;='indoor club records'!$C$2), AND(E10='indoor club records'!$B$3, F10&lt;='indoor club records'!$C$3), AND(E10='indoor club records'!$B$4, F10&lt;='indoor club records'!$C$4), AND(E10='indoor club records'!$B$5, F10&lt;='indoor club records'!$C$5))),"CR"," ")</f>
        <v xml:space="preserve"> </v>
      </c>
      <c r="M10" s="5" t="str">
        <f>IF(AND(B10=200, OR(AND(E10='indoor club records'!$B$11, F10&lt;='indoor club records'!$C$11), AND(E10='indoor club records'!$B$12, F10&lt;='indoor club records'!$C$12), AND(E10='indoor club records'!$B$13, F10&lt;='indoor club records'!$C$13), AND(E10='indoor club records'!$B$14, F10&lt;='indoor club records'!$C$14), AND(E10='indoor club records'!$B$15, F10&lt;='indoor club records'!$C$15))),"CR"," ")</f>
        <v xml:space="preserve"> </v>
      </c>
      <c r="N10" s="5" t="str">
        <f>IF(AND(B10=300, OR(AND(E10='indoor club records'!$B$16, F10&lt;='indoor club records'!$C$16), AND(E10='indoor club records'!$B$17, F10&lt;='indoor club records'!$C$17))),"CR"," ")</f>
        <v xml:space="preserve"> </v>
      </c>
      <c r="O10" s="5" t="str">
        <f>IF(AND(B10=400, OR(AND(E10='indoor club records'!$B$19, F10&lt;='indoor club records'!$C$19), AND(E10='indoor club records'!$B$20, F10&lt;='indoor club records'!$C$20), AND(E10='indoor club records'!$B$21, F10&lt;='indoor club records'!$C$21))),"CR"," ")</f>
        <v xml:space="preserve"> </v>
      </c>
      <c r="P10" s="5" t="str">
        <f>IF(AND(B10=800, OR(AND(E10='indoor club records'!$B$22, F10&lt;='indoor club records'!$C$22), AND(E10='indoor club records'!$B$23, F10&lt;='indoor club records'!$C$23), AND(E10='indoor club records'!$B$24, F10&lt;='indoor club records'!$C$24), AND(E10='indoor club records'!$B$25, F10&lt;='indoor club records'!$C$25), AND(E10='indoor club records'!$B$26, F10&lt;='indoor club records'!$C$26))),"CR"," ")</f>
        <v xml:space="preserve"> </v>
      </c>
      <c r="Q10" s="5" t="str">
        <f>IF(AND(B10=1200, AND(E10='indoor club records'!$B$28, F10&lt;='indoor club records'!$C$28)),"CR"," ")</f>
        <v xml:space="preserve"> </v>
      </c>
      <c r="R10" s="5" t="str">
        <f>IF(AND(B10=1500, OR(AND(E10='indoor club records'!$B$29, F10&lt;='indoor club records'!$C$29), AND(E10='indoor club records'!$B$30, F10&lt;='indoor club records'!$C$30), AND(E10='indoor club records'!$B$31, F10&lt;='indoor club records'!$C$31), AND(E10='indoor club records'!$B$32, F10&lt;='indoor club records'!$C$32), AND(E10='indoor club records'!$B$33, F10&lt;='indoor club records'!$C$33))),"CR"," ")</f>
        <v xml:space="preserve"> </v>
      </c>
      <c r="S10" s="5" t="str">
        <f>IF(AND(B10="1M", AND(E10='indoor club records'!$B$37,F10&lt;='indoor club records'!$C$37)),"CR"," ")</f>
        <v xml:space="preserve"> </v>
      </c>
      <c r="T10" s="5" t="str">
        <f>IF(AND(B10=3000, OR(AND(E10='indoor club records'!$B$39, F10&lt;='indoor club records'!$C$39), AND(E10='indoor club records'!$B$40, F10&lt;='indoor club records'!$C$40), AND(E10='indoor club records'!$B$41, F10&lt;='indoor club records'!$C$41))),"CR"," ")</f>
        <v xml:space="preserve"> </v>
      </c>
      <c r="U10" s="5" t="str">
        <f>IF(AND(B10=5000, OR(AND(E10='indoor club records'!$B$42, F10&lt;='indoor club records'!$C$42), AND(E10='indoor club records'!$B$43, F10&lt;='indoor club records'!$C$43))),"CR"," ")</f>
        <v xml:space="preserve"> </v>
      </c>
      <c r="V10" s="5" t="str">
        <f>IF(AND(B10=10000, OR(AND(E10='indoor club records'!$B$44, F10&lt;='indoor club records'!$C$44), AND(E10='indoor club records'!$B$45, F10&lt;='indoor club records'!$C$45))),"CR"," ")</f>
        <v xml:space="preserve"> </v>
      </c>
      <c r="W10" s="2" t="str">
        <f>IF(AND(B10="high jump", OR(AND(E10='indoor club records'!$F$1, F10&gt;='indoor club records'!$G$1), AND(E10='indoor club records'!$F$2, F10&gt;='indoor club records'!$G$2), AND(E10='indoor club records'!$F$3, F10&gt;='indoor club records'!$G$3),AND(E10='indoor club records'!$F$4, F10&gt;='indoor club records'!$G$4), AND(E10='indoor club records'!$F$5, F10&gt;='indoor club records'!$G$5))), "CR", " ")</f>
        <v xml:space="preserve"> </v>
      </c>
      <c r="X10" s="2" t="str">
        <f>IF(AND(B10="long jump", OR(AND(E10='indoor club records'!$F$6, F10&gt;='indoor club records'!$G$6), AND(E10='indoor club records'!$F$7, F10&gt;='indoor club records'!$G$7), AND(E10='indoor club records'!$F$8, F10&gt;='indoor club records'!$G$8), AND(E10='indoor club records'!$F$9, F10&gt;='indoor club records'!$G$9), AND(E10='indoor club records'!$F$10, F10&gt;='indoor club records'!$G$10))), "CR", " ")</f>
        <v xml:space="preserve"> </v>
      </c>
      <c r="Y10" s="2" t="str">
        <f>IF(AND(B10="triple jump", OR(AND(E10='indoor club records'!$F$11, F10&gt;='indoor club records'!$G$11), AND(E10='indoor club records'!$F$12, F10&gt;='indoor club records'!$G$12), AND(E10='indoor club records'!$F$13, F10&gt;='indoor club records'!$G$13), AND(E10='indoor club records'!$F$14, F10&gt;='indoor club records'!$G$14), AND(E10='indoor club records'!$F$15, F10&gt;='indoor club records'!$G$15))), "CR", " ")</f>
        <v xml:space="preserve"> </v>
      </c>
      <c r="Z10" s="2" t="str">
        <f>IF(AND(B10="pole vault", OR(AND(E10='indoor club records'!$F$16, F10&gt;='indoor club records'!$G$16), AND(E10='indoor club records'!$F$17, F10&gt;='indoor club records'!$G$17), AND(E10='indoor club records'!$F$18, F10&gt;='indoor club records'!$G$18), AND(E10='indoor club records'!$F$19, F10&gt;='indoor club records'!$G$19), AND(E10='indoor club records'!$F$20, F10&gt;='indoor club records'!$G$20))), "CR", " ")</f>
        <v xml:space="preserve"> </v>
      </c>
      <c r="AA10" s="2" t="str">
        <f>IF(AND(B10="shot 2.72", AND(E10='indoor club records'!$F$36, F10&gt;='indoor club records'!$G$36)), "CR", " ")</f>
        <v xml:space="preserve"> </v>
      </c>
      <c r="AB10" s="2" t="str">
        <f>IF(AND(B10="shot 3", OR(AND(E10='indoor club records'!$F$37, F10&gt;='indoor club records'!$G$37), AND(E10='indoor club records'!$F$38, F10&gt;='indoor club records'!$G$38))), "CR", " ")</f>
        <v xml:space="preserve"> </v>
      </c>
      <c r="AC10" s="2" t="str">
        <f>IF(AND(B10="shot 4", OR(AND(E10='indoor club records'!$F$39, F10&gt;='indoor club records'!$G$39), AND(E10='indoor club records'!$F$40, F10&gt;='indoor club records'!$G$40))), "CR", " ")</f>
        <v xml:space="preserve"> </v>
      </c>
      <c r="AD10" s="5" t="str">
        <f>IF(AND(B10="4x200", OR(AND(E10='indoor club records'!$N$6, F10&lt;='indoor club records'!$O$6), AND(E10='indoor club records'!$N$7, F10&lt;='indoor club records'!$O$7), AND(E10='indoor club records'!$N$8, F10&lt;='indoor club records'!$O$8), AND(E10='indoor club records'!$N$9, F10&lt;='indoor club records'!$O$9), AND(E10='indoor club records'!$N$10, F10&lt;='indoor club records'!$O$10))), "CR", " ")</f>
        <v xml:space="preserve"> </v>
      </c>
      <c r="AE10" s="5" t="str">
        <f>IF(AND(B10="4x300", OR(AND(E10='indoor club records'!$N$11, F10&lt;='indoor club records'!$O$11), AND(E10='indoor club records'!$N$12, F10&lt;='indoor club records'!$O$12))), "CR", " ")</f>
        <v xml:space="preserve"> </v>
      </c>
      <c r="AF10" s="5" t="str">
        <f>IF(AND(B10="4x400", OR(AND(E10='indoor club records'!$N$13, F10&lt;='indoor club records'!$O$13), AND(E10='indoor club records'!$N$14, F10&lt;='indoor club records'!$O$14), AND(E10='indoor club records'!$N$15, F10&lt;='indoor club records'!$O$15))), "CR", " ")</f>
        <v xml:space="preserve"> </v>
      </c>
      <c r="AG10" s="5" t="str">
        <f>IF(AND(B10="pentathlon", OR(AND(E10='indoor club records'!$N$21, F10&gt;='indoor club records'!$O$21), AND(E10='indoor club records'!$N$22, F10&gt;='indoor club records'!$O$22), AND(E10='indoor club records'!$N$23, F10&gt;='indoor club records'!$O$23), AND(E10='indoor club records'!$N$24, F10&gt;='indoor club records'!$O$24), AND(E10='indoor club records'!$N$25, F10&gt;='indoor club records'!$O$25))), "CR", " ")</f>
        <v xml:space="preserve"> </v>
      </c>
      <c r="AH10" s="5" t="str">
        <f>IF(AND(B10="heptathlon", OR(AND(E10='indoor club records'!$N$26, F10&gt;='indoor club records'!$O$26), AND(E10='indoor club records'!$N$27, F10&gt;='indoor club records'!$O$27), AND(E10='indoor club records'!$N$28, F10&gt;='indoor club records'!$O$28), )), "CR", " ")</f>
        <v xml:space="preserve"> </v>
      </c>
    </row>
    <row r="11" spans="1:34" ht="15.75" customHeight="1" x14ac:dyDescent="0.35">
      <c r="A11" s="13" t="s">
        <v>30</v>
      </c>
      <c r="B11" s="2">
        <v>60</v>
      </c>
      <c r="C11" s="2" t="s">
        <v>65</v>
      </c>
      <c r="D11" s="2" t="s">
        <v>33</v>
      </c>
      <c r="E11" s="13" t="s">
        <v>34</v>
      </c>
      <c r="F11" s="6">
        <v>8.36</v>
      </c>
      <c r="G11" s="8">
        <v>43765</v>
      </c>
      <c r="H11" s="2" t="s">
        <v>190</v>
      </c>
      <c r="I11" s="2" t="s">
        <v>191</v>
      </c>
      <c r="K11" s="11" t="str">
        <f>IF(OR(L11="CR", M11="CR", N11="CR", O11="CR", P11="CR", Q11="CR", R11="CR", S11="CR", T11="CR", U11="CR",V11="CR", W11="CR", X11="CR", Y11="CR", Z11="CR", AA11="CR", AB11="CR", AC11="CR", AD11="CR", AE11="CR", AF11="CR", AG11="CR", AH11="CR"), "***CLUB RECORD***", "")</f>
        <v/>
      </c>
      <c r="L11" s="5" t="str">
        <f>IF(AND(B11=60, OR(AND(E11='indoor club records'!$B$1, F11&lt;='indoor club records'!$C$1), AND(E11='indoor club records'!$B$2, F11&lt;='indoor club records'!$C$2), AND(E11='indoor club records'!$B$3, F11&lt;='indoor club records'!$C$3), AND(E11='indoor club records'!$B$4, F11&lt;='indoor club records'!$C$4), AND(E11='indoor club records'!$B$5, F11&lt;='indoor club records'!$C$5))),"CR"," ")</f>
        <v xml:space="preserve"> </v>
      </c>
      <c r="M11" s="5" t="str">
        <f>IF(AND(B11=200, OR(AND(E11='indoor club records'!$B$11, F11&lt;='indoor club records'!$C$11), AND(E11='indoor club records'!$B$12, F11&lt;='indoor club records'!$C$12), AND(E11='indoor club records'!$B$13, F11&lt;='indoor club records'!$C$13), AND(E11='indoor club records'!$B$14, F11&lt;='indoor club records'!$C$14), AND(E11='indoor club records'!$B$15, F11&lt;='indoor club records'!$C$15))),"CR"," ")</f>
        <v xml:space="preserve"> </v>
      </c>
      <c r="N11" s="5" t="str">
        <f>IF(AND(B11=300, OR(AND(E11='indoor club records'!$B$16, F11&lt;='indoor club records'!$C$16), AND(E11='indoor club records'!$B$17, F11&lt;='indoor club records'!$C$17))),"CR"," ")</f>
        <v xml:space="preserve"> </v>
      </c>
      <c r="O11" s="5" t="str">
        <f>IF(AND(B11=400, OR(AND(E11='indoor club records'!$B$19, F11&lt;='indoor club records'!$C$19), AND(E11='indoor club records'!$B$20, F11&lt;='indoor club records'!$C$20), AND(E11='indoor club records'!$B$21, F11&lt;='indoor club records'!$C$21))),"CR"," ")</f>
        <v xml:space="preserve"> </v>
      </c>
      <c r="P11" s="5" t="str">
        <f>IF(AND(B11=800, OR(AND(E11='indoor club records'!$B$22, F11&lt;='indoor club records'!$C$22), AND(E11='indoor club records'!$B$23, F11&lt;='indoor club records'!$C$23), AND(E11='indoor club records'!$B$24, F11&lt;='indoor club records'!$C$24), AND(E11='indoor club records'!$B$25, F11&lt;='indoor club records'!$C$25), AND(E11='indoor club records'!$B$26, F11&lt;='indoor club records'!$C$26))),"CR"," ")</f>
        <v xml:space="preserve"> </v>
      </c>
      <c r="Q11" s="5" t="str">
        <f>IF(AND(B11=1200, AND(E11='indoor club records'!$B$28, F11&lt;='indoor club records'!$C$28)),"CR"," ")</f>
        <v xml:space="preserve"> </v>
      </c>
      <c r="R11" s="5" t="str">
        <f>IF(AND(B11=1500, OR(AND(E11='indoor club records'!$B$29, F11&lt;='indoor club records'!$C$29), AND(E11='indoor club records'!$B$30, F11&lt;='indoor club records'!$C$30), AND(E11='indoor club records'!$B$31, F11&lt;='indoor club records'!$C$31), AND(E11='indoor club records'!$B$32, F11&lt;='indoor club records'!$C$32), AND(E11='indoor club records'!$B$33, F11&lt;='indoor club records'!$C$33))),"CR"," ")</f>
        <v xml:space="preserve"> </v>
      </c>
      <c r="S11" s="5" t="str">
        <f>IF(AND(B11="1M", AND(E11='indoor club records'!$B$37,F11&lt;='indoor club records'!$C$37)),"CR"," ")</f>
        <v xml:space="preserve"> </v>
      </c>
      <c r="T11" s="5" t="str">
        <f>IF(AND(B11=3000, OR(AND(E11='indoor club records'!$B$39, F11&lt;='indoor club records'!$C$39), AND(E11='indoor club records'!$B$40, F11&lt;='indoor club records'!$C$40), AND(E11='indoor club records'!$B$41, F11&lt;='indoor club records'!$C$41))),"CR"," ")</f>
        <v xml:space="preserve"> </v>
      </c>
      <c r="U11" s="5" t="str">
        <f>IF(AND(B11=5000, OR(AND(E11='indoor club records'!$B$42, F11&lt;='indoor club records'!$C$42), AND(E11='indoor club records'!$B$43, F11&lt;='indoor club records'!$C$43))),"CR"," ")</f>
        <v xml:space="preserve"> </v>
      </c>
      <c r="V11" s="5" t="str">
        <f>IF(AND(B11=10000, OR(AND(E11='indoor club records'!$B$44, F11&lt;='indoor club records'!$C$44), AND(E11='indoor club records'!$B$45, F11&lt;='indoor club records'!$C$45))),"CR"," ")</f>
        <v xml:space="preserve"> </v>
      </c>
      <c r="W11" s="2" t="str">
        <f>IF(AND(B11="high jump", OR(AND(E11='indoor club records'!$F$1, F11&gt;='indoor club records'!$G$1), AND(E11='indoor club records'!$F$2, F11&gt;='indoor club records'!$G$2), AND(E11='indoor club records'!$F$3, F11&gt;='indoor club records'!$G$3),AND(E11='indoor club records'!$F$4, F11&gt;='indoor club records'!$G$4), AND(E11='indoor club records'!$F$5, F11&gt;='indoor club records'!$G$5))), "CR", " ")</f>
        <v xml:space="preserve"> </v>
      </c>
      <c r="X11" s="2" t="str">
        <f>IF(AND(B11="long jump", OR(AND(E11='indoor club records'!$F$6, F11&gt;='indoor club records'!$G$6), AND(E11='indoor club records'!$F$7, F11&gt;='indoor club records'!$G$7), AND(E11='indoor club records'!$F$8, F11&gt;='indoor club records'!$G$8), AND(E11='indoor club records'!$F$9, F11&gt;='indoor club records'!$G$9), AND(E11='indoor club records'!$F$10, F11&gt;='indoor club records'!$G$10))), "CR", " ")</f>
        <v xml:space="preserve"> </v>
      </c>
      <c r="Y11" s="2" t="str">
        <f>IF(AND(B11="triple jump", OR(AND(E11='indoor club records'!$F$11, F11&gt;='indoor club records'!$G$11), AND(E11='indoor club records'!$F$12, F11&gt;='indoor club records'!$G$12), AND(E11='indoor club records'!$F$13, F11&gt;='indoor club records'!$G$13), AND(E11='indoor club records'!$F$14, F11&gt;='indoor club records'!$G$14), AND(E11='indoor club records'!$F$15, F11&gt;='indoor club records'!$G$15))), "CR", " ")</f>
        <v xml:space="preserve"> </v>
      </c>
      <c r="Z11" s="2" t="str">
        <f>IF(AND(B11="pole vault", OR(AND(E11='indoor club records'!$F$16, F11&gt;='indoor club records'!$G$16), AND(E11='indoor club records'!$F$17, F11&gt;='indoor club records'!$G$17), AND(E11='indoor club records'!$F$18, F11&gt;='indoor club records'!$G$18), AND(E11='indoor club records'!$F$19, F11&gt;='indoor club records'!$G$19), AND(E11='indoor club records'!$F$20, F11&gt;='indoor club records'!$G$20))), "CR", " ")</f>
        <v xml:space="preserve"> </v>
      </c>
      <c r="AA11" s="2" t="str">
        <f>IF(AND(B11="shot 2.72", AND(E11='indoor club records'!$F$36, F11&gt;='indoor club records'!$G$36)), "CR", " ")</f>
        <v xml:space="preserve"> </v>
      </c>
      <c r="AB11" s="2" t="str">
        <f>IF(AND(B11="shot 3", OR(AND(E11='indoor club records'!$F$37, F11&gt;='indoor club records'!$G$37), AND(E11='indoor club records'!$F$38, F11&gt;='indoor club records'!$G$38))), "CR", " ")</f>
        <v xml:space="preserve"> </v>
      </c>
      <c r="AC11" s="2" t="str">
        <f>IF(AND(B11="shot 4", OR(AND(E11='indoor club records'!$F$39, F11&gt;='indoor club records'!$G$39), AND(E11='indoor club records'!$F$40, F11&gt;='indoor club records'!$G$40))), "CR", " ")</f>
        <v xml:space="preserve"> </v>
      </c>
      <c r="AD11" s="5" t="str">
        <f>IF(AND(B11="4x200", OR(AND(E11='indoor club records'!$N$6, F11&lt;='indoor club records'!$O$6), AND(E11='indoor club records'!$N$7, F11&lt;='indoor club records'!$O$7), AND(E11='indoor club records'!$N$8, F11&lt;='indoor club records'!$O$8), AND(E11='indoor club records'!$N$9, F11&lt;='indoor club records'!$O$9), AND(E11='indoor club records'!$N$10, F11&lt;='indoor club records'!$O$10))), "CR", " ")</f>
        <v xml:space="preserve"> </v>
      </c>
      <c r="AE11" s="5" t="str">
        <f>IF(AND(B11="4x300", OR(AND(E11='indoor club records'!$N$11, F11&lt;='indoor club records'!$O$11), AND(E11='indoor club records'!$N$12, F11&lt;='indoor club records'!$O$12))), "CR", " ")</f>
        <v xml:space="preserve"> </v>
      </c>
      <c r="AF11" s="5" t="str">
        <f>IF(AND(B11="4x400", OR(AND(E11='indoor club records'!$N$13, F11&lt;='indoor club records'!$O$13), AND(E11='indoor club records'!$N$14, F11&lt;='indoor club records'!$O$14), AND(E11='indoor club records'!$N$15, F11&lt;='indoor club records'!$O$15))), "CR", " ")</f>
        <v xml:space="preserve"> </v>
      </c>
      <c r="AG11" s="5" t="str">
        <f>IF(AND(B11="pentathlon", OR(AND(E11='indoor club records'!$N$21, F11&gt;='indoor club records'!$O$21), AND(E11='indoor club records'!$N$22, F11&gt;='indoor club records'!$O$22), AND(E11='indoor club records'!$N$23, F11&gt;='indoor club records'!$O$23), AND(E11='indoor club records'!$N$24, F11&gt;='indoor club records'!$O$24), AND(E11='indoor club records'!$N$25, F11&gt;='indoor club records'!$O$25))), "CR", " ")</f>
        <v xml:space="preserve"> </v>
      </c>
      <c r="AH11" s="5" t="str">
        <f>IF(AND(B11="heptathlon", OR(AND(E11='indoor club records'!$N$26, F11&gt;='indoor club records'!$O$26), AND(E11='indoor club records'!$N$27, F11&gt;='indoor club records'!$O$27), AND(E11='indoor club records'!$N$28, F11&gt;='indoor club records'!$O$28), )), "CR", " ")</f>
        <v xml:space="preserve"> </v>
      </c>
    </row>
    <row r="12" spans="1:34" ht="15.75" customHeight="1" x14ac:dyDescent="0.35">
      <c r="A12" s="13" t="s">
        <v>34</v>
      </c>
      <c r="B12" s="2">
        <v>60</v>
      </c>
      <c r="C12" s="2" t="s">
        <v>41</v>
      </c>
      <c r="D12" s="2" t="s">
        <v>42</v>
      </c>
      <c r="E12" s="13" t="s">
        <v>34</v>
      </c>
      <c r="F12" s="6">
        <v>8.41</v>
      </c>
      <c r="G12" s="9">
        <v>43856</v>
      </c>
      <c r="H12" s="2" t="s">
        <v>190</v>
      </c>
      <c r="I12" s="2" t="s">
        <v>254</v>
      </c>
      <c r="K12" s="11" t="str">
        <f>IF(OR(L12="CR", M12="CR", N12="CR", O12="CR", P12="CR", Q12="CR", R12="CR", S12="CR", T12="CR", U12="CR",V12="CR", W12="CR", X12="CR", Y12="CR", Z12="CR", AA12="CR", AB12="CR", AC12="CR", AD12="CR", AE12="CR", AF12="CR", AG12="CR", AH12="CR"), "***CLUB RECORD***", "")</f>
        <v/>
      </c>
      <c r="L12" s="5" t="str">
        <f>IF(AND(B12=60, OR(AND(E12='indoor club records'!$B$1, F12&lt;='indoor club records'!$C$1), AND(E12='indoor club records'!$B$2, F12&lt;='indoor club records'!$C$2), AND(E12='indoor club records'!$B$3, F12&lt;='indoor club records'!$C$3), AND(E12='indoor club records'!$B$4, F12&lt;='indoor club records'!$C$4), AND(E12='indoor club records'!$B$5, F12&lt;='indoor club records'!$C$5))),"CR"," ")</f>
        <v xml:space="preserve"> </v>
      </c>
      <c r="M12" s="5" t="str">
        <f>IF(AND(B12=200, OR(AND(E12='indoor club records'!$B$11, F12&lt;='indoor club records'!$C$11), AND(E12='indoor club records'!$B$12, F12&lt;='indoor club records'!$C$12), AND(E12='indoor club records'!$B$13, F12&lt;='indoor club records'!$C$13), AND(E12='indoor club records'!$B$14, F12&lt;='indoor club records'!$C$14), AND(E12='indoor club records'!$B$15, F12&lt;='indoor club records'!$C$15))),"CR"," ")</f>
        <v xml:space="preserve"> </v>
      </c>
      <c r="N12" s="5" t="str">
        <f>IF(AND(B12=300, OR(AND(E12='indoor club records'!$B$16, F12&lt;='indoor club records'!$C$16), AND(E12='indoor club records'!$B$17, F12&lt;='indoor club records'!$C$17))),"CR"," ")</f>
        <v xml:space="preserve"> </v>
      </c>
      <c r="O12" s="5" t="str">
        <f>IF(AND(B12=400, OR(AND(E12='indoor club records'!$B$19, F12&lt;='indoor club records'!$C$19), AND(E12='indoor club records'!$B$20, F12&lt;='indoor club records'!$C$20), AND(E12='indoor club records'!$B$21, F12&lt;='indoor club records'!$C$21))),"CR"," ")</f>
        <v xml:space="preserve"> </v>
      </c>
      <c r="P12" s="5" t="str">
        <f>IF(AND(B12=800, OR(AND(E12='indoor club records'!$B$22, F12&lt;='indoor club records'!$C$22), AND(E12='indoor club records'!$B$23, F12&lt;='indoor club records'!$C$23), AND(E12='indoor club records'!$B$24, F12&lt;='indoor club records'!$C$24), AND(E12='indoor club records'!$B$25, F12&lt;='indoor club records'!$C$25), AND(E12='indoor club records'!$B$26, F12&lt;='indoor club records'!$C$26))),"CR"," ")</f>
        <v xml:space="preserve"> </v>
      </c>
      <c r="Q12" s="5" t="str">
        <f>IF(AND(B12=1200, AND(E12='indoor club records'!$B$28, F12&lt;='indoor club records'!$C$28)),"CR"," ")</f>
        <v xml:space="preserve"> </v>
      </c>
      <c r="R12" s="5" t="str">
        <f>IF(AND(B12=1500, OR(AND(E12='indoor club records'!$B$29, F12&lt;='indoor club records'!$C$29), AND(E12='indoor club records'!$B$30, F12&lt;='indoor club records'!$C$30), AND(E12='indoor club records'!$B$31, F12&lt;='indoor club records'!$C$31), AND(E12='indoor club records'!$B$32, F12&lt;='indoor club records'!$C$32), AND(E12='indoor club records'!$B$33, F12&lt;='indoor club records'!$C$33))),"CR"," ")</f>
        <v xml:space="preserve"> </v>
      </c>
      <c r="S12" s="5" t="str">
        <f>IF(AND(B12="1M", AND(E12='indoor club records'!$B$37,F12&lt;='indoor club records'!$C$37)),"CR"," ")</f>
        <v xml:space="preserve"> </v>
      </c>
      <c r="T12" s="5" t="str">
        <f>IF(AND(B12=3000, OR(AND(E12='indoor club records'!$B$39, F12&lt;='indoor club records'!$C$39), AND(E12='indoor club records'!$B$40, F12&lt;='indoor club records'!$C$40), AND(E12='indoor club records'!$B$41, F12&lt;='indoor club records'!$C$41))),"CR"," ")</f>
        <v xml:space="preserve"> </v>
      </c>
      <c r="U12" s="5" t="str">
        <f>IF(AND(B12=5000, OR(AND(E12='indoor club records'!$B$42, F12&lt;='indoor club records'!$C$42), AND(E12='indoor club records'!$B$43, F12&lt;='indoor club records'!$C$43))),"CR"," ")</f>
        <v xml:space="preserve"> </v>
      </c>
      <c r="V12" s="5" t="str">
        <f>IF(AND(B12=10000, OR(AND(E12='indoor club records'!$B$44, F12&lt;='indoor club records'!$C$44), AND(E12='indoor club records'!$B$45, F12&lt;='indoor club records'!$C$45))),"CR"," ")</f>
        <v xml:space="preserve"> </v>
      </c>
      <c r="W12" s="2" t="str">
        <f>IF(AND(B12="high jump", OR(AND(E12='indoor club records'!$F$1, F12&gt;='indoor club records'!$G$1), AND(E12='indoor club records'!$F$2, F12&gt;='indoor club records'!$G$2), AND(E12='indoor club records'!$F$3, F12&gt;='indoor club records'!$G$3),AND(E12='indoor club records'!$F$4, F12&gt;='indoor club records'!$G$4), AND(E12='indoor club records'!$F$5, F12&gt;='indoor club records'!$G$5))), "CR", " ")</f>
        <v xml:space="preserve"> </v>
      </c>
      <c r="X12" s="2" t="str">
        <f>IF(AND(B12="long jump", OR(AND(E12='indoor club records'!$F$6, F12&gt;='indoor club records'!$G$6), AND(E12='indoor club records'!$F$7, F12&gt;='indoor club records'!$G$7), AND(E12='indoor club records'!$F$8, F12&gt;='indoor club records'!$G$8), AND(E12='indoor club records'!$F$9, F12&gt;='indoor club records'!$G$9), AND(E12='indoor club records'!$F$10, F12&gt;='indoor club records'!$G$10))), "CR", " ")</f>
        <v xml:space="preserve"> </v>
      </c>
      <c r="Y12" s="2" t="str">
        <f>IF(AND(B12="triple jump", OR(AND(E12='indoor club records'!$F$11, F12&gt;='indoor club records'!$G$11), AND(E12='indoor club records'!$F$12, F12&gt;='indoor club records'!$G$12), AND(E12='indoor club records'!$F$13, F12&gt;='indoor club records'!$G$13), AND(E12='indoor club records'!$F$14, F12&gt;='indoor club records'!$G$14), AND(E12='indoor club records'!$F$15, F12&gt;='indoor club records'!$G$15))), "CR", " ")</f>
        <v xml:space="preserve"> </v>
      </c>
      <c r="Z12" s="2" t="str">
        <f>IF(AND(B12="pole vault", OR(AND(E12='indoor club records'!$F$16, F12&gt;='indoor club records'!$G$16), AND(E12='indoor club records'!$F$17, F12&gt;='indoor club records'!$G$17), AND(E12='indoor club records'!$F$18, F12&gt;='indoor club records'!$G$18), AND(E12='indoor club records'!$F$19, F12&gt;='indoor club records'!$G$19), AND(E12='indoor club records'!$F$20, F12&gt;='indoor club records'!$G$20))), "CR", " ")</f>
        <v xml:space="preserve"> </v>
      </c>
      <c r="AA12" s="2" t="str">
        <f>IF(AND(B12="shot 2.72", AND(E12='indoor club records'!$F$36, F12&gt;='indoor club records'!$G$36)), "CR", " ")</f>
        <v xml:space="preserve"> </v>
      </c>
      <c r="AB12" s="2" t="str">
        <f>IF(AND(B12="shot 3", OR(AND(E12='indoor club records'!$F$37, F12&gt;='indoor club records'!$G$37), AND(E12='indoor club records'!$F$38, F12&gt;='indoor club records'!$G$38))), "CR", " ")</f>
        <v xml:space="preserve"> </v>
      </c>
      <c r="AC12" s="2" t="str">
        <f>IF(AND(B12="shot 4", OR(AND(E12='indoor club records'!$F$39, F12&gt;='indoor club records'!$G$39), AND(E12='indoor club records'!$F$40, F12&gt;='indoor club records'!$G$40))), "CR", " ")</f>
        <v xml:space="preserve"> </v>
      </c>
      <c r="AD12" s="5" t="str">
        <f>IF(AND(B12="4x200", OR(AND(E12='indoor club records'!$N$6, F12&lt;='indoor club records'!$O$6), AND(E12='indoor club records'!$N$7, F12&lt;='indoor club records'!$O$7), AND(E12='indoor club records'!$N$8, F12&lt;='indoor club records'!$O$8), AND(E12='indoor club records'!$N$9, F12&lt;='indoor club records'!$O$9), AND(E12='indoor club records'!$N$10, F12&lt;='indoor club records'!$O$10))), "CR", " ")</f>
        <v xml:space="preserve"> </v>
      </c>
      <c r="AE12" s="5" t="str">
        <f>IF(AND(B12="4x300", OR(AND(E12='indoor club records'!$N$11, F12&lt;='indoor club records'!$O$11), AND(E12='indoor club records'!$N$12, F12&lt;='indoor club records'!$O$12))), "CR", " ")</f>
        <v xml:space="preserve"> </v>
      </c>
      <c r="AF12" s="5" t="str">
        <f>IF(AND(B12="4x400", OR(AND(E12='indoor club records'!$N$13, F12&lt;='indoor club records'!$O$13), AND(E12='indoor club records'!$N$14, F12&lt;='indoor club records'!$O$14), AND(E12='indoor club records'!$N$15, F12&lt;='indoor club records'!$O$15))), "CR", " ")</f>
        <v xml:space="preserve"> </v>
      </c>
      <c r="AG12" s="5" t="str">
        <f>IF(AND(B12="pentathlon", OR(AND(E12='indoor club records'!$N$21, F12&gt;='indoor club records'!$O$21), AND(E12='indoor club records'!$N$22, F12&gt;='indoor club records'!$O$22), AND(E12='indoor club records'!$N$23, F12&gt;='indoor club records'!$O$23), AND(E12='indoor club records'!$N$24, F12&gt;='indoor club records'!$O$24), AND(E12='indoor club records'!$N$25, F12&gt;='indoor club records'!$O$25))), "CR", " ")</f>
        <v xml:space="preserve"> </v>
      </c>
      <c r="AH12" s="5" t="str">
        <f>IF(AND(B12="heptathlon", OR(AND(E12='indoor club records'!$N$26, F12&gt;='indoor club records'!$O$26), AND(E12='indoor club records'!$N$27, F12&gt;='indoor club records'!$O$27), AND(E12='indoor club records'!$N$28, F12&gt;='indoor club records'!$O$28), )), "CR", " ")</f>
        <v xml:space="preserve"> </v>
      </c>
    </row>
    <row r="13" spans="1:34" ht="15.75" customHeight="1" x14ac:dyDescent="0.35">
      <c r="A13" s="13" t="s">
        <v>32</v>
      </c>
      <c r="B13" s="2">
        <v>60</v>
      </c>
      <c r="C13" s="2" t="s">
        <v>10</v>
      </c>
      <c r="D13" s="2" t="s">
        <v>18</v>
      </c>
      <c r="E13" s="13" t="s">
        <v>30</v>
      </c>
      <c r="F13" s="6">
        <v>8.49</v>
      </c>
      <c r="G13" s="8">
        <v>43803</v>
      </c>
      <c r="H13" s="2" t="s">
        <v>221</v>
      </c>
      <c r="I13" s="2" t="s">
        <v>222</v>
      </c>
      <c r="K13" s="11" t="str">
        <f>IF(OR(L13="CR", M13="CR", N13="CR", O13="CR", P13="CR", Q13="CR", R13="CR", S13="CR", T13="CR", U13="CR",V13="CR", W13="CR", X13="CR", Y13="CR", Z13="CR", AA13="CR", AB13="CR", AC13="CR", AD13="CR", AE13="CR", AF13="CR", AG13="CR", AH13="CR"), "***CLUB RECORD***", "")</f>
        <v/>
      </c>
      <c r="L13" s="5" t="str">
        <f>IF(AND(B13=60, OR(AND(E13='indoor club records'!$B$1, F13&lt;='indoor club records'!$C$1), AND(E13='indoor club records'!$B$2, F13&lt;='indoor club records'!$C$2), AND(E13='indoor club records'!$B$3, F13&lt;='indoor club records'!$C$3), AND(E13='indoor club records'!$B$4, F13&lt;='indoor club records'!$C$4), AND(E13='indoor club records'!$B$5, F13&lt;='indoor club records'!$C$5))),"CR"," ")</f>
        <v xml:space="preserve"> </v>
      </c>
      <c r="M13" s="5" t="str">
        <f>IF(AND(B13=200, OR(AND(E13='indoor club records'!$B$11, F13&lt;='indoor club records'!$C$11), AND(E13='indoor club records'!$B$12, F13&lt;='indoor club records'!$C$12), AND(E13='indoor club records'!$B$13, F13&lt;='indoor club records'!$C$13), AND(E13='indoor club records'!$B$14, F13&lt;='indoor club records'!$C$14), AND(E13='indoor club records'!$B$15, F13&lt;='indoor club records'!$C$15))),"CR"," ")</f>
        <v xml:space="preserve"> </v>
      </c>
      <c r="N13" s="5" t="str">
        <f>IF(AND(B13=300, OR(AND(E13='indoor club records'!$B$16, F13&lt;='indoor club records'!$C$16), AND(E13='indoor club records'!$B$17, F13&lt;='indoor club records'!$C$17))),"CR"," ")</f>
        <v xml:space="preserve"> </v>
      </c>
      <c r="O13" s="5" t="str">
        <f>IF(AND(B13=400, OR(AND(E13='indoor club records'!$B$19, F13&lt;='indoor club records'!$C$19), AND(E13='indoor club records'!$B$20, F13&lt;='indoor club records'!$C$20), AND(E13='indoor club records'!$B$21, F13&lt;='indoor club records'!$C$21))),"CR"," ")</f>
        <v xml:space="preserve"> </v>
      </c>
      <c r="P13" s="5" t="str">
        <f>IF(AND(B13=800, OR(AND(E13='indoor club records'!$B$22, F13&lt;='indoor club records'!$C$22), AND(E13='indoor club records'!$B$23, F13&lt;='indoor club records'!$C$23), AND(E13='indoor club records'!$B$24, F13&lt;='indoor club records'!$C$24), AND(E13='indoor club records'!$B$25, F13&lt;='indoor club records'!$C$25), AND(E13='indoor club records'!$B$26, F13&lt;='indoor club records'!$C$26))),"CR"," ")</f>
        <v xml:space="preserve"> </v>
      </c>
      <c r="Q13" s="5" t="str">
        <f>IF(AND(B13=1200, AND(E13='indoor club records'!$B$28, F13&lt;='indoor club records'!$C$28)),"CR"," ")</f>
        <v xml:space="preserve"> </v>
      </c>
      <c r="R13" s="5" t="str">
        <f>IF(AND(B13=1500, OR(AND(E13='indoor club records'!$B$29, F13&lt;='indoor club records'!$C$29), AND(E13='indoor club records'!$B$30, F13&lt;='indoor club records'!$C$30), AND(E13='indoor club records'!$B$31, F13&lt;='indoor club records'!$C$31), AND(E13='indoor club records'!$B$32, F13&lt;='indoor club records'!$C$32), AND(E13='indoor club records'!$B$33, F13&lt;='indoor club records'!$C$33))),"CR"," ")</f>
        <v xml:space="preserve"> </v>
      </c>
      <c r="S13" s="5" t="str">
        <f>IF(AND(B13="1M", AND(E13='indoor club records'!$B$37,F13&lt;='indoor club records'!$C$37)),"CR"," ")</f>
        <v xml:space="preserve"> </v>
      </c>
      <c r="T13" s="5" t="str">
        <f>IF(AND(B13=3000, OR(AND(E13='indoor club records'!$B$39, F13&lt;='indoor club records'!$C$39), AND(E13='indoor club records'!$B$40, F13&lt;='indoor club records'!$C$40), AND(E13='indoor club records'!$B$41, F13&lt;='indoor club records'!$C$41))),"CR"," ")</f>
        <v xml:space="preserve"> </v>
      </c>
      <c r="U13" s="5" t="str">
        <f>IF(AND(B13=5000, OR(AND(E13='indoor club records'!$B$42, F13&lt;='indoor club records'!$C$42), AND(E13='indoor club records'!$B$43, F13&lt;='indoor club records'!$C$43))),"CR"," ")</f>
        <v xml:space="preserve"> </v>
      </c>
      <c r="V13" s="5" t="str">
        <f>IF(AND(B13=10000, OR(AND(E13='indoor club records'!$B$44, F13&lt;='indoor club records'!$C$44), AND(E13='indoor club records'!$B$45, F13&lt;='indoor club records'!$C$45))),"CR"," ")</f>
        <v xml:space="preserve"> </v>
      </c>
      <c r="W13" s="2" t="str">
        <f>IF(AND(B13="high jump", OR(AND(E13='indoor club records'!$F$1, F13&gt;='indoor club records'!$G$1), AND(E13='indoor club records'!$F$2, F13&gt;='indoor club records'!$G$2), AND(E13='indoor club records'!$F$3, F13&gt;='indoor club records'!$G$3),AND(E13='indoor club records'!$F$4, F13&gt;='indoor club records'!$G$4), AND(E13='indoor club records'!$F$5, F13&gt;='indoor club records'!$G$5))), "CR", " ")</f>
        <v xml:space="preserve"> </v>
      </c>
      <c r="X13" s="2" t="str">
        <f>IF(AND(B13="long jump", OR(AND(E13='indoor club records'!$F$6, F13&gt;='indoor club records'!$G$6), AND(E13='indoor club records'!$F$7, F13&gt;='indoor club records'!$G$7), AND(E13='indoor club records'!$F$8, F13&gt;='indoor club records'!$G$8), AND(E13='indoor club records'!$F$9, F13&gt;='indoor club records'!$G$9), AND(E13='indoor club records'!$F$10, F13&gt;='indoor club records'!$G$10))), "CR", " ")</f>
        <v xml:space="preserve"> </v>
      </c>
      <c r="Y13" s="2" t="str">
        <f>IF(AND(B13="triple jump", OR(AND(E13='indoor club records'!$F$11, F13&gt;='indoor club records'!$G$11), AND(E13='indoor club records'!$F$12, F13&gt;='indoor club records'!$G$12), AND(E13='indoor club records'!$F$13, F13&gt;='indoor club records'!$G$13), AND(E13='indoor club records'!$F$14, F13&gt;='indoor club records'!$G$14), AND(E13='indoor club records'!$F$15, F13&gt;='indoor club records'!$G$15))), "CR", " ")</f>
        <v xml:space="preserve"> </v>
      </c>
      <c r="Z13" s="2" t="str">
        <f>IF(AND(B13="pole vault", OR(AND(E13='indoor club records'!$F$16, F13&gt;='indoor club records'!$G$16), AND(E13='indoor club records'!$F$17, F13&gt;='indoor club records'!$G$17), AND(E13='indoor club records'!$F$18, F13&gt;='indoor club records'!$G$18), AND(E13='indoor club records'!$F$19, F13&gt;='indoor club records'!$G$19), AND(E13='indoor club records'!$F$20, F13&gt;='indoor club records'!$G$20))), "CR", " ")</f>
        <v xml:space="preserve"> </v>
      </c>
      <c r="AA13" s="2" t="str">
        <f>IF(AND(B13="shot 2.72", AND(E13='indoor club records'!$F$36, F13&gt;='indoor club records'!$G$36)), "CR", " ")</f>
        <v xml:space="preserve"> </v>
      </c>
      <c r="AB13" s="2" t="str">
        <f>IF(AND(B13="shot 3", OR(AND(E13='indoor club records'!$F$37, F13&gt;='indoor club records'!$G$37), AND(E13='indoor club records'!$F$38, F13&gt;='indoor club records'!$G$38))), "CR", " ")</f>
        <v xml:space="preserve"> </v>
      </c>
      <c r="AC13" s="2" t="str">
        <f>IF(AND(B13="shot 4", OR(AND(E13='indoor club records'!$F$39, F13&gt;='indoor club records'!$G$39), AND(E13='indoor club records'!$F$40, F13&gt;='indoor club records'!$G$40))), "CR", " ")</f>
        <v xml:space="preserve"> </v>
      </c>
      <c r="AD13" s="5" t="str">
        <f>IF(AND(B13="4x200", OR(AND(E13='indoor club records'!$N$6, F13&lt;='indoor club records'!$O$6), AND(E13='indoor club records'!$N$7, F13&lt;='indoor club records'!$O$7), AND(E13='indoor club records'!$N$8, F13&lt;='indoor club records'!$O$8), AND(E13='indoor club records'!$N$9, F13&lt;='indoor club records'!$O$9), AND(E13='indoor club records'!$N$10, F13&lt;='indoor club records'!$O$10))), "CR", " ")</f>
        <v xml:space="preserve"> </v>
      </c>
      <c r="AE13" s="5" t="str">
        <f>IF(AND(B13="4x300", OR(AND(E13='indoor club records'!$N$11, F13&lt;='indoor club records'!$O$11), AND(E13='indoor club records'!$N$12, F13&lt;='indoor club records'!$O$12))), "CR", " ")</f>
        <v xml:space="preserve"> </v>
      </c>
      <c r="AF13" s="5" t="str">
        <f>IF(AND(B13="4x400", OR(AND(E13='indoor club records'!$N$13, F13&lt;='indoor club records'!$O$13), AND(E13='indoor club records'!$N$14, F13&lt;='indoor club records'!$O$14), AND(E13='indoor club records'!$N$15, F13&lt;='indoor club records'!$O$15))), "CR", " ")</f>
        <v xml:space="preserve"> </v>
      </c>
      <c r="AG13" s="5" t="str">
        <f>IF(AND(B13="pentathlon", OR(AND(E13='indoor club records'!$N$21, F13&gt;='indoor club records'!$O$21), AND(E13='indoor club records'!$N$22, F13&gt;='indoor club records'!$O$22), AND(E13='indoor club records'!$N$23, F13&gt;='indoor club records'!$O$23), AND(E13='indoor club records'!$N$24, F13&gt;='indoor club records'!$O$24), AND(E13='indoor club records'!$N$25, F13&gt;='indoor club records'!$O$25))), "CR", " ")</f>
        <v xml:space="preserve"> </v>
      </c>
      <c r="AH13" s="5" t="str">
        <f>IF(AND(B13="heptathlon", OR(AND(E13='indoor club records'!$N$26, F13&gt;='indoor club records'!$O$26), AND(E13='indoor club records'!$N$27, F13&gt;='indoor club records'!$O$27), AND(E13='indoor club records'!$N$28, F13&gt;='indoor club records'!$O$28), )), "CR", " ")</f>
        <v xml:space="preserve"> </v>
      </c>
    </row>
    <row r="14" spans="1:34" ht="15.5" customHeight="1" x14ac:dyDescent="0.35">
      <c r="A14" s="13" t="s">
        <v>30</v>
      </c>
      <c r="B14" s="2">
        <v>60</v>
      </c>
      <c r="C14" s="2" t="s">
        <v>45</v>
      </c>
      <c r="D14" s="2" t="s">
        <v>46</v>
      </c>
      <c r="E14" s="13" t="s">
        <v>30</v>
      </c>
      <c r="F14" s="6">
        <v>8.7100000000000009</v>
      </c>
      <c r="G14" s="8">
        <v>43842</v>
      </c>
      <c r="H14" s="2" t="s">
        <v>190</v>
      </c>
      <c r="I14" s="2" t="s">
        <v>248</v>
      </c>
      <c r="K14" s="11" t="str">
        <f>IF(OR(L14="CR", M14="CR", N14="CR", O14="CR", P14="CR", Q14="CR", R14="CR", S14="CR", T14="CR", U14="CR",V14="CR", W14="CR", X14="CR", Y14="CR", Z14="CR", AA14="CR", AB14="CR", AC14="CR", AD14="CR", AE14="CR", AF14="CR", AG14="CR", AH14="CR"), "***CLUB RECORD***", "")</f>
        <v/>
      </c>
      <c r="L14" s="5" t="str">
        <f>IF(AND(B14=60, OR(AND(E14='indoor club records'!$B$1, F14&lt;='indoor club records'!$C$1), AND(E14='indoor club records'!$B$2, F14&lt;='indoor club records'!$C$2), AND(E14='indoor club records'!$B$3, F14&lt;='indoor club records'!$C$3), AND(E14='indoor club records'!$B$4, F14&lt;='indoor club records'!$C$4), AND(E14='indoor club records'!$B$5, F14&lt;='indoor club records'!$C$5))),"CR"," ")</f>
        <v xml:space="preserve"> </v>
      </c>
      <c r="M14" s="5" t="str">
        <f>IF(AND(B14=200, OR(AND(E14='indoor club records'!$B$11, F14&lt;='indoor club records'!$C$11), AND(E14='indoor club records'!$B$12, F14&lt;='indoor club records'!$C$12), AND(E14='indoor club records'!$B$13, F14&lt;='indoor club records'!$C$13), AND(E14='indoor club records'!$B$14, F14&lt;='indoor club records'!$C$14), AND(E14='indoor club records'!$B$15, F14&lt;='indoor club records'!$C$15))),"CR"," ")</f>
        <v xml:space="preserve"> </v>
      </c>
      <c r="N14" s="5" t="str">
        <f>IF(AND(B14=300, OR(AND(E14='indoor club records'!$B$16, F14&lt;='indoor club records'!$C$16), AND(E14='indoor club records'!$B$17, F14&lt;='indoor club records'!$C$17))),"CR"," ")</f>
        <v xml:space="preserve"> </v>
      </c>
      <c r="O14" s="5" t="str">
        <f>IF(AND(B14=400, OR(AND(E14='indoor club records'!$B$19, F14&lt;='indoor club records'!$C$19), AND(E14='indoor club records'!$B$20, F14&lt;='indoor club records'!$C$20), AND(E14='indoor club records'!$B$21, F14&lt;='indoor club records'!$C$21))),"CR"," ")</f>
        <v xml:space="preserve"> </v>
      </c>
      <c r="P14" s="5" t="str">
        <f>IF(AND(B14=800, OR(AND(E14='indoor club records'!$B$22, F14&lt;='indoor club records'!$C$22), AND(E14='indoor club records'!$B$23, F14&lt;='indoor club records'!$C$23), AND(E14='indoor club records'!$B$24, F14&lt;='indoor club records'!$C$24), AND(E14='indoor club records'!$B$25, F14&lt;='indoor club records'!$C$25), AND(E14='indoor club records'!$B$26, F14&lt;='indoor club records'!$C$26))),"CR"," ")</f>
        <v xml:space="preserve"> </v>
      </c>
      <c r="Q14" s="5" t="str">
        <f>IF(AND(B14=1200, AND(E14='indoor club records'!$B$28, F14&lt;='indoor club records'!$C$28)),"CR"," ")</f>
        <v xml:space="preserve"> </v>
      </c>
      <c r="R14" s="5" t="str">
        <f>IF(AND(B14=1500, OR(AND(E14='indoor club records'!$B$29, F14&lt;='indoor club records'!$C$29), AND(E14='indoor club records'!$B$30, F14&lt;='indoor club records'!$C$30), AND(E14='indoor club records'!$B$31, F14&lt;='indoor club records'!$C$31), AND(E14='indoor club records'!$B$32, F14&lt;='indoor club records'!$C$32), AND(E14='indoor club records'!$B$33, F14&lt;='indoor club records'!$C$33))),"CR"," ")</f>
        <v xml:space="preserve"> </v>
      </c>
      <c r="S14" s="5" t="str">
        <f>IF(AND(B14="1M", AND(E14='indoor club records'!$B$37,F14&lt;='indoor club records'!$C$37)),"CR"," ")</f>
        <v xml:space="preserve"> </v>
      </c>
      <c r="T14" s="5" t="str">
        <f>IF(AND(B14=3000, OR(AND(E14='indoor club records'!$B$39, F14&lt;='indoor club records'!$C$39), AND(E14='indoor club records'!$B$40, F14&lt;='indoor club records'!$C$40), AND(E14='indoor club records'!$B$41, F14&lt;='indoor club records'!$C$41))),"CR"," ")</f>
        <v xml:space="preserve"> </v>
      </c>
      <c r="U14" s="5" t="str">
        <f>IF(AND(B14=5000, OR(AND(E14='indoor club records'!$B$42, F14&lt;='indoor club records'!$C$42), AND(E14='indoor club records'!$B$43, F14&lt;='indoor club records'!$C$43))),"CR"," ")</f>
        <v xml:space="preserve"> </v>
      </c>
      <c r="V14" s="5" t="str">
        <f>IF(AND(B14=10000, OR(AND(E14='indoor club records'!$B$44, F14&lt;='indoor club records'!$C$44), AND(E14='indoor club records'!$B$45, F14&lt;='indoor club records'!$C$45))),"CR"," ")</f>
        <v xml:space="preserve"> </v>
      </c>
      <c r="W14" s="2" t="str">
        <f>IF(AND(B14="high jump", OR(AND(E14='indoor club records'!$F$1, F14&gt;='indoor club records'!$G$1), AND(E14='indoor club records'!$F$2, F14&gt;='indoor club records'!$G$2), AND(E14='indoor club records'!$F$3, F14&gt;='indoor club records'!$G$3),AND(E14='indoor club records'!$F$4, F14&gt;='indoor club records'!$G$4), AND(E14='indoor club records'!$F$5, F14&gt;='indoor club records'!$G$5))), "CR", " ")</f>
        <v xml:space="preserve"> </v>
      </c>
      <c r="X14" s="2" t="str">
        <f>IF(AND(B14="long jump", OR(AND(E14='indoor club records'!$F$6, F14&gt;='indoor club records'!$G$6), AND(E14='indoor club records'!$F$7, F14&gt;='indoor club records'!$G$7), AND(E14='indoor club records'!$F$8, F14&gt;='indoor club records'!$G$8), AND(E14='indoor club records'!$F$9, F14&gt;='indoor club records'!$G$9), AND(E14='indoor club records'!$F$10, F14&gt;='indoor club records'!$G$10))), "CR", " ")</f>
        <v xml:space="preserve"> </v>
      </c>
      <c r="Y14" s="2" t="str">
        <f>IF(AND(B14="triple jump", OR(AND(E14='indoor club records'!$F$11, F14&gt;='indoor club records'!$G$11), AND(E14='indoor club records'!$F$12, F14&gt;='indoor club records'!$G$12), AND(E14='indoor club records'!$F$13, F14&gt;='indoor club records'!$G$13), AND(E14='indoor club records'!$F$14, F14&gt;='indoor club records'!$G$14), AND(E14='indoor club records'!$F$15, F14&gt;='indoor club records'!$G$15))), "CR", " ")</f>
        <v xml:space="preserve"> </v>
      </c>
      <c r="Z14" s="2" t="str">
        <f>IF(AND(B14="pole vault", OR(AND(E14='indoor club records'!$F$16, F14&gt;='indoor club records'!$G$16), AND(E14='indoor club records'!$F$17, F14&gt;='indoor club records'!$G$17), AND(E14='indoor club records'!$F$18, F14&gt;='indoor club records'!$G$18), AND(E14='indoor club records'!$F$19, F14&gt;='indoor club records'!$G$19), AND(E14='indoor club records'!$F$20, F14&gt;='indoor club records'!$G$20))), "CR", " ")</f>
        <v xml:space="preserve"> </v>
      </c>
      <c r="AA14" s="2" t="str">
        <f>IF(AND(B14="shot 2.72", AND(E14='indoor club records'!$F$36, F14&gt;='indoor club records'!$G$36)), "CR", " ")</f>
        <v xml:space="preserve"> </v>
      </c>
      <c r="AB14" s="2" t="str">
        <f>IF(AND(B14="shot 3", OR(AND(E14='indoor club records'!$F$37, F14&gt;='indoor club records'!$G$37), AND(E14='indoor club records'!$F$38, F14&gt;='indoor club records'!$G$38))), "CR", " ")</f>
        <v xml:space="preserve"> </v>
      </c>
      <c r="AC14" s="2" t="str">
        <f>IF(AND(B14="shot 4", OR(AND(E14='indoor club records'!$F$39, F14&gt;='indoor club records'!$G$39), AND(E14='indoor club records'!$F$40, F14&gt;='indoor club records'!$G$40))), "CR", " ")</f>
        <v xml:space="preserve"> </v>
      </c>
      <c r="AD14" s="5" t="str">
        <f>IF(AND(B14="4x200", OR(AND(E14='indoor club records'!$N$6, F14&lt;='indoor club records'!$O$6), AND(E14='indoor club records'!$N$7, F14&lt;='indoor club records'!$O$7), AND(E14='indoor club records'!$N$8, F14&lt;='indoor club records'!$O$8), AND(E14='indoor club records'!$N$9, F14&lt;='indoor club records'!$O$9), AND(E14='indoor club records'!$N$10, F14&lt;='indoor club records'!$O$10))), "CR", " ")</f>
        <v xml:space="preserve"> </v>
      </c>
      <c r="AE14" s="5" t="str">
        <f>IF(AND(B14="4x300", OR(AND(E14='indoor club records'!$N$11, F14&lt;='indoor club records'!$O$11), AND(E14='indoor club records'!$N$12, F14&lt;='indoor club records'!$O$12))), "CR", " ")</f>
        <v xml:space="preserve"> </v>
      </c>
      <c r="AF14" s="5" t="str">
        <f>IF(AND(B14="4x400", OR(AND(E14='indoor club records'!$N$13, F14&lt;='indoor club records'!$O$13), AND(E14='indoor club records'!$N$14, F14&lt;='indoor club records'!$O$14), AND(E14='indoor club records'!$N$15, F14&lt;='indoor club records'!$O$15))), "CR", " ")</f>
        <v xml:space="preserve"> </v>
      </c>
      <c r="AG14" s="5" t="str">
        <f>IF(AND(B14="pentathlon", OR(AND(E14='indoor club records'!$N$21, F14&gt;='indoor club records'!$O$21), AND(E14='indoor club records'!$N$22, F14&gt;='indoor club records'!$O$22), AND(E14='indoor club records'!$N$23, F14&gt;='indoor club records'!$O$23), AND(E14='indoor club records'!$N$24, F14&gt;='indoor club records'!$O$24), AND(E14='indoor club records'!$N$25, F14&gt;='indoor club records'!$O$25))), "CR", " ")</f>
        <v xml:space="preserve"> </v>
      </c>
      <c r="AH14" s="5" t="str">
        <f>IF(AND(B14="heptathlon", OR(AND(E14='indoor club records'!$N$26, F14&gt;='indoor club records'!$O$26), AND(E14='indoor club records'!$N$27, F14&gt;='indoor club records'!$O$27), AND(E14='indoor club records'!$N$28, F14&gt;='indoor club records'!$O$28), )), "CR", " ")</f>
        <v xml:space="preserve"> </v>
      </c>
    </row>
    <row r="15" spans="1:34" ht="15.5" customHeight="1" x14ac:dyDescent="0.35">
      <c r="A15" s="13" t="s">
        <v>34</v>
      </c>
      <c r="B15" s="2">
        <v>60</v>
      </c>
      <c r="C15" s="2" t="s">
        <v>44</v>
      </c>
      <c r="D15" s="2" t="s">
        <v>86</v>
      </c>
      <c r="E15" s="13" t="s">
        <v>34</v>
      </c>
      <c r="F15" s="6">
        <v>8.7100000000000009</v>
      </c>
      <c r="G15" s="8">
        <v>43800</v>
      </c>
      <c r="H15" s="2" t="s">
        <v>190</v>
      </c>
      <c r="I15" s="2" t="s">
        <v>214</v>
      </c>
      <c r="K15" s="11" t="str">
        <f>IF(OR(L15="CR", M15="CR", N15="CR", O15="CR", P15="CR", Q15="CR", R15="CR", S15="CR", T15="CR", U15="CR",V15="CR", W15="CR", X15="CR", Y15="CR", Z15="CR", AA15="CR", AB15="CR", AC15="CR", AD15="CR", AE15="CR", AF15="CR", AG15="CR", AH15="CR"), "***CLUB RECORD***", "")</f>
        <v/>
      </c>
      <c r="L15" s="5" t="str">
        <f>IF(AND(B15=60, OR(AND(E15='indoor club records'!$B$1, F15&lt;='indoor club records'!$C$1), AND(E15='indoor club records'!$B$2, F15&lt;='indoor club records'!$C$2), AND(E15='indoor club records'!$B$3, F15&lt;='indoor club records'!$C$3), AND(E15='indoor club records'!$B$4, F15&lt;='indoor club records'!$C$4), AND(E15='indoor club records'!$B$5, F15&lt;='indoor club records'!$C$5))),"CR"," ")</f>
        <v xml:space="preserve"> </v>
      </c>
      <c r="M15" s="5" t="str">
        <f>IF(AND(B15=200, OR(AND(E15='indoor club records'!$B$11, F15&lt;='indoor club records'!$C$11), AND(E15='indoor club records'!$B$12, F15&lt;='indoor club records'!$C$12), AND(E15='indoor club records'!$B$13, F15&lt;='indoor club records'!$C$13), AND(E15='indoor club records'!$B$14, F15&lt;='indoor club records'!$C$14), AND(E15='indoor club records'!$B$15, F15&lt;='indoor club records'!$C$15))),"CR"," ")</f>
        <v xml:space="preserve"> </v>
      </c>
      <c r="N15" s="5" t="str">
        <f>IF(AND(B15=300, OR(AND(E15='indoor club records'!$B$16, F15&lt;='indoor club records'!$C$16), AND(E15='indoor club records'!$B$17, F15&lt;='indoor club records'!$C$17))),"CR"," ")</f>
        <v xml:space="preserve"> </v>
      </c>
      <c r="O15" s="5" t="str">
        <f>IF(AND(B15=400, OR(AND(E15='indoor club records'!$B$19, F15&lt;='indoor club records'!$C$19), AND(E15='indoor club records'!$B$20, F15&lt;='indoor club records'!$C$20), AND(E15='indoor club records'!$B$21, F15&lt;='indoor club records'!$C$21))),"CR"," ")</f>
        <v xml:space="preserve"> </v>
      </c>
      <c r="P15" s="5" t="str">
        <f>IF(AND(B15=800, OR(AND(E15='indoor club records'!$B$22, F15&lt;='indoor club records'!$C$22), AND(E15='indoor club records'!$B$23, F15&lt;='indoor club records'!$C$23), AND(E15='indoor club records'!$B$24, F15&lt;='indoor club records'!$C$24), AND(E15='indoor club records'!$B$25, F15&lt;='indoor club records'!$C$25), AND(E15='indoor club records'!$B$26, F15&lt;='indoor club records'!$C$26))),"CR"," ")</f>
        <v xml:space="preserve"> </v>
      </c>
      <c r="Q15" s="5" t="str">
        <f>IF(AND(B15=1200, AND(E15='indoor club records'!$B$28, F15&lt;='indoor club records'!$C$28)),"CR"," ")</f>
        <v xml:space="preserve"> </v>
      </c>
      <c r="R15" s="5" t="str">
        <f>IF(AND(B15=1500, OR(AND(E15='indoor club records'!$B$29, F15&lt;='indoor club records'!$C$29), AND(E15='indoor club records'!$B$30, F15&lt;='indoor club records'!$C$30), AND(E15='indoor club records'!$B$31, F15&lt;='indoor club records'!$C$31), AND(E15='indoor club records'!$B$32, F15&lt;='indoor club records'!$C$32), AND(E15='indoor club records'!$B$33, F15&lt;='indoor club records'!$C$33))),"CR"," ")</f>
        <v xml:space="preserve"> </v>
      </c>
      <c r="S15" s="5" t="str">
        <f>IF(AND(B15="1M", AND(E15='indoor club records'!$B$37,F15&lt;='indoor club records'!$C$37)),"CR"," ")</f>
        <v xml:space="preserve"> </v>
      </c>
      <c r="T15" s="5" t="str">
        <f>IF(AND(B15=3000, OR(AND(E15='indoor club records'!$B$39, F15&lt;='indoor club records'!$C$39), AND(E15='indoor club records'!$B$40, F15&lt;='indoor club records'!$C$40), AND(E15='indoor club records'!$B$41, F15&lt;='indoor club records'!$C$41))),"CR"," ")</f>
        <v xml:space="preserve"> </v>
      </c>
      <c r="U15" s="5" t="str">
        <f>IF(AND(B15=5000, OR(AND(E15='indoor club records'!$B$42, F15&lt;='indoor club records'!$C$42), AND(E15='indoor club records'!$B$43, F15&lt;='indoor club records'!$C$43))),"CR"," ")</f>
        <v xml:space="preserve"> </v>
      </c>
      <c r="V15" s="5" t="str">
        <f>IF(AND(B15=10000, OR(AND(E15='indoor club records'!$B$44, F15&lt;='indoor club records'!$C$44), AND(E15='indoor club records'!$B$45, F15&lt;='indoor club records'!$C$45))),"CR"," ")</f>
        <v xml:space="preserve"> </v>
      </c>
      <c r="W15" s="2" t="str">
        <f>IF(AND(B15="high jump", OR(AND(E15='indoor club records'!$F$1, F15&gt;='indoor club records'!$G$1), AND(E15='indoor club records'!$F$2, F15&gt;='indoor club records'!$G$2), AND(E15='indoor club records'!$F$3, F15&gt;='indoor club records'!$G$3),AND(E15='indoor club records'!$F$4, F15&gt;='indoor club records'!$G$4), AND(E15='indoor club records'!$F$5, F15&gt;='indoor club records'!$G$5))), "CR", " ")</f>
        <v xml:space="preserve"> </v>
      </c>
      <c r="X15" s="2" t="str">
        <f>IF(AND(B15="long jump", OR(AND(E15='indoor club records'!$F$6, F15&gt;='indoor club records'!$G$6), AND(E15='indoor club records'!$F$7, F15&gt;='indoor club records'!$G$7), AND(E15='indoor club records'!$F$8, F15&gt;='indoor club records'!$G$8), AND(E15='indoor club records'!$F$9, F15&gt;='indoor club records'!$G$9), AND(E15='indoor club records'!$F$10, F15&gt;='indoor club records'!$G$10))), "CR", " ")</f>
        <v xml:space="preserve"> </v>
      </c>
      <c r="Y15" s="2" t="str">
        <f>IF(AND(B15="triple jump", OR(AND(E15='indoor club records'!$F$11, F15&gt;='indoor club records'!$G$11), AND(E15='indoor club records'!$F$12, F15&gt;='indoor club records'!$G$12), AND(E15='indoor club records'!$F$13, F15&gt;='indoor club records'!$G$13), AND(E15='indoor club records'!$F$14, F15&gt;='indoor club records'!$G$14), AND(E15='indoor club records'!$F$15, F15&gt;='indoor club records'!$G$15))), "CR", " ")</f>
        <v xml:space="preserve"> </v>
      </c>
      <c r="Z15" s="2" t="str">
        <f>IF(AND(B15="pole vault", OR(AND(E15='indoor club records'!$F$16, F15&gt;='indoor club records'!$G$16), AND(E15='indoor club records'!$F$17, F15&gt;='indoor club records'!$G$17), AND(E15='indoor club records'!$F$18, F15&gt;='indoor club records'!$G$18), AND(E15='indoor club records'!$F$19, F15&gt;='indoor club records'!$G$19), AND(E15='indoor club records'!$F$20, F15&gt;='indoor club records'!$G$20))), "CR", " ")</f>
        <v xml:space="preserve"> </v>
      </c>
      <c r="AA15" s="2" t="str">
        <f>IF(AND(B15="shot 2.72", AND(E15='indoor club records'!$F$36, F15&gt;='indoor club records'!$G$36)), "CR", " ")</f>
        <v xml:space="preserve"> </v>
      </c>
      <c r="AB15" s="2" t="str">
        <f>IF(AND(B15="shot 3", OR(AND(E15='indoor club records'!$F$37, F15&gt;='indoor club records'!$G$37), AND(E15='indoor club records'!$F$38, F15&gt;='indoor club records'!$G$38))), "CR", " ")</f>
        <v xml:space="preserve"> </v>
      </c>
      <c r="AC15" s="2" t="str">
        <f>IF(AND(B15="shot 4", OR(AND(E15='indoor club records'!$F$39, F15&gt;='indoor club records'!$G$39), AND(E15='indoor club records'!$F$40, F15&gt;='indoor club records'!$G$40))), "CR", " ")</f>
        <v xml:space="preserve"> </v>
      </c>
      <c r="AD15" s="5" t="str">
        <f>IF(AND(B15="4x200", OR(AND(E15='indoor club records'!$N$6, F15&lt;='indoor club records'!$O$6), AND(E15='indoor club records'!$N$7, F15&lt;='indoor club records'!$O$7), AND(E15='indoor club records'!$N$8, F15&lt;='indoor club records'!$O$8), AND(E15='indoor club records'!$N$9, F15&lt;='indoor club records'!$O$9), AND(E15='indoor club records'!$N$10, F15&lt;='indoor club records'!$O$10))), "CR", " ")</f>
        <v xml:space="preserve"> </v>
      </c>
      <c r="AE15" s="5" t="str">
        <f>IF(AND(B15="4x300", OR(AND(E15='indoor club records'!$N$11, F15&lt;='indoor club records'!$O$11), AND(E15='indoor club records'!$N$12, F15&lt;='indoor club records'!$O$12))), "CR", " ")</f>
        <v xml:space="preserve"> </v>
      </c>
      <c r="AF15" s="5" t="str">
        <f>IF(AND(B15="4x400", OR(AND(E15='indoor club records'!$N$13, F15&lt;='indoor club records'!$O$13), AND(E15='indoor club records'!$N$14, F15&lt;='indoor club records'!$O$14), AND(E15='indoor club records'!$N$15, F15&lt;='indoor club records'!$O$15))), "CR", " ")</f>
        <v xml:space="preserve"> </v>
      </c>
      <c r="AG15" s="5" t="str">
        <f>IF(AND(B15="pentathlon", OR(AND(E15='indoor club records'!$N$21, F15&gt;='indoor club records'!$O$21), AND(E15='indoor club records'!$N$22, F15&gt;='indoor club records'!$O$22), AND(E15='indoor club records'!$N$23, F15&gt;='indoor club records'!$O$23), AND(E15='indoor club records'!$N$24, F15&gt;='indoor club records'!$O$24), AND(E15='indoor club records'!$N$25, F15&gt;='indoor club records'!$O$25))), "CR", " ")</f>
        <v xml:space="preserve"> </v>
      </c>
      <c r="AH15" s="5" t="str">
        <f>IF(AND(B15="heptathlon", OR(AND(E15='indoor club records'!$N$26, F15&gt;='indoor club records'!$O$26), AND(E15='indoor club records'!$N$27, F15&gt;='indoor club records'!$O$27), AND(E15='indoor club records'!$N$28, F15&gt;='indoor club records'!$O$28), )), "CR", " ")</f>
        <v xml:space="preserve"> </v>
      </c>
    </row>
    <row r="16" spans="1:34" ht="15.5" customHeight="1" x14ac:dyDescent="0.35">
      <c r="A16" s="13" t="s">
        <v>32</v>
      </c>
      <c r="B16" s="2">
        <v>60</v>
      </c>
      <c r="C16" s="2" t="s">
        <v>84</v>
      </c>
      <c r="D16" s="2" t="s">
        <v>85</v>
      </c>
      <c r="E16" s="13" t="s">
        <v>32</v>
      </c>
      <c r="F16" s="6">
        <v>8.74</v>
      </c>
      <c r="G16" s="8">
        <v>43867</v>
      </c>
      <c r="H16" s="2" t="s">
        <v>190</v>
      </c>
      <c r="I16" s="2" t="s">
        <v>269</v>
      </c>
      <c r="K16" s="11" t="str">
        <f>IF(OR(L16="CR", M16="CR", N16="CR", O16="CR", P16="CR", Q16="CR", R16="CR", S16="CR", T16="CR", U16="CR",V16="CR", W16="CR", X16="CR", Y16="CR", Z16="CR", AA16="CR", AB16="CR", AC16="CR", AD16="CR", AE16="CR", AF16="CR", AG16="CR", AH16="CR"), "***CLUB RECORD***", "")</f>
        <v/>
      </c>
      <c r="L16" s="5" t="str">
        <f>IF(AND(B16=60, OR(AND(E16='indoor club records'!$B$1, F16&lt;='indoor club records'!$C$1), AND(E16='indoor club records'!$B$2, F16&lt;='indoor club records'!$C$2), AND(E16='indoor club records'!$B$3, F16&lt;='indoor club records'!$C$3), AND(E16='indoor club records'!$B$4, F16&lt;='indoor club records'!$C$4), AND(E16='indoor club records'!$B$5, F16&lt;='indoor club records'!$C$5))),"CR"," ")</f>
        <v xml:space="preserve"> </v>
      </c>
      <c r="M16" s="5" t="str">
        <f>IF(AND(B16=200, OR(AND(E16='indoor club records'!$B$11, F16&lt;='indoor club records'!$C$11), AND(E16='indoor club records'!$B$12, F16&lt;='indoor club records'!$C$12), AND(E16='indoor club records'!$B$13, F16&lt;='indoor club records'!$C$13), AND(E16='indoor club records'!$B$14, F16&lt;='indoor club records'!$C$14), AND(E16='indoor club records'!$B$15, F16&lt;='indoor club records'!$C$15))),"CR"," ")</f>
        <v xml:space="preserve"> </v>
      </c>
      <c r="N16" s="5" t="str">
        <f>IF(AND(B16=300, OR(AND(E16='indoor club records'!$B$16, F16&lt;='indoor club records'!$C$16), AND(E16='indoor club records'!$B$17, F16&lt;='indoor club records'!$C$17))),"CR"," ")</f>
        <v xml:space="preserve"> </v>
      </c>
      <c r="O16" s="5" t="str">
        <f>IF(AND(B16=400, OR(AND(E16='indoor club records'!$B$19, F16&lt;='indoor club records'!$C$19), AND(E16='indoor club records'!$B$20, F16&lt;='indoor club records'!$C$20), AND(E16='indoor club records'!$B$21, F16&lt;='indoor club records'!$C$21))),"CR"," ")</f>
        <v xml:space="preserve"> </v>
      </c>
      <c r="P16" s="5" t="str">
        <f>IF(AND(B16=800, OR(AND(E16='indoor club records'!$B$22, F16&lt;='indoor club records'!$C$22), AND(E16='indoor club records'!$B$23, F16&lt;='indoor club records'!$C$23), AND(E16='indoor club records'!$B$24, F16&lt;='indoor club records'!$C$24), AND(E16='indoor club records'!$B$25, F16&lt;='indoor club records'!$C$25), AND(E16='indoor club records'!$B$26, F16&lt;='indoor club records'!$C$26))),"CR"," ")</f>
        <v xml:space="preserve"> </v>
      </c>
      <c r="Q16" s="5" t="str">
        <f>IF(AND(B16=1200, AND(E16='indoor club records'!$B$28, F16&lt;='indoor club records'!$C$28)),"CR"," ")</f>
        <v xml:space="preserve"> </v>
      </c>
      <c r="R16" s="5" t="str">
        <f>IF(AND(B16=1500, OR(AND(E16='indoor club records'!$B$29, F16&lt;='indoor club records'!$C$29), AND(E16='indoor club records'!$B$30, F16&lt;='indoor club records'!$C$30), AND(E16='indoor club records'!$B$31, F16&lt;='indoor club records'!$C$31), AND(E16='indoor club records'!$B$32, F16&lt;='indoor club records'!$C$32), AND(E16='indoor club records'!$B$33, F16&lt;='indoor club records'!$C$33))),"CR"," ")</f>
        <v xml:space="preserve"> </v>
      </c>
      <c r="S16" s="5" t="str">
        <f>IF(AND(B16="1M", AND(E16='indoor club records'!$B$37,F16&lt;='indoor club records'!$C$37)),"CR"," ")</f>
        <v xml:space="preserve"> </v>
      </c>
      <c r="T16" s="5" t="str">
        <f>IF(AND(B16=3000, OR(AND(E16='indoor club records'!$B$39, F16&lt;='indoor club records'!$C$39), AND(E16='indoor club records'!$B$40, F16&lt;='indoor club records'!$C$40), AND(E16='indoor club records'!$B$41, F16&lt;='indoor club records'!$C$41))),"CR"," ")</f>
        <v xml:space="preserve"> </v>
      </c>
      <c r="U16" s="5" t="str">
        <f>IF(AND(B16=5000, OR(AND(E16='indoor club records'!$B$42, F16&lt;='indoor club records'!$C$42), AND(E16='indoor club records'!$B$43, F16&lt;='indoor club records'!$C$43))),"CR"," ")</f>
        <v xml:space="preserve"> </v>
      </c>
      <c r="V16" s="5" t="str">
        <f>IF(AND(B16=10000, OR(AND(E16='indoor club records'!$B$44, F16&lt;='indoor club records'!$C$44), AND(E16='indoor club records'!$B$45, F16&lt;='indoor club records'!$C$45))),"CR"," ")</f>
        <v xml:space="preserve"> </v>
      </c>
      <c r="W16" s="2" t="str">
        <f>IF(AND(B16="high jump", OR(AND(E16='indoor club records'!$F$1, F16&gt;='indoor club records'!$G$1), AND(E16='indoor club records'!$F$2, F16&gt;='indoor club records'!$G$2), AND(E16='indoor club records'!$F$3, F16&gt;='indoor club records'!$G$3),AND(E16='indoor club records'!$F$4, F16&gt;='indoor club records'!$G$4), AND(E16='indoor club records'!$F$5, F16&gt;='indoor club records'!$G$5))), "CR", " ")</f>
        <v xml:space="preserve"> </v>
      </c>
      <c r="X16" s="2" t="str">
        <f>IF(AND(B16="long jump", OR(AND(E16='indoor club records'!$F$6, F16&gt;='indoor club records'!$G$6), AND(E16='indoor club records'!$F$7, F16&gt;='indoor club records'!$G$7), AND(E16='indoor club records'!$F$8, F16&gt;='indoor club records'!$G$8), AND(E16='indoor club records'!$F$9, F16&gt;='indoor club records'!$G$9), AND(E16='indoor club records'!$F$10, F16&gt;='indoor club records'!$G$10))), "CR", " ")</f>
        <v xml:space="preserve"> </v>
      </c>
      <c r="Y16" s="2" t="str">
        <f>IF(AND(B16="triple jump", OR(AND(E16='indoor club records'!$F$11, F16&gt;='indoor club records'!$G$11), AND(E16='indoor club records'!$F$12, F16&gt;='indoor club records'!$G$12), AND(E16='indoor club records'!$F$13, F16&gt;='indoor club records'!$G$13), AND(E16='indoor club records'!$F$14, F16&gt;='indoor club records'!$G$14), AND(E16='indoor club records'!$F$15, F16&gt;='indoor club records'!$G$15))), "CR", " ")</f>
        <v xml:space="preserve"> </v>
      </c>
      <c r="Z16" s="2" t="str">
        <f>IF(AND(B16="pole vault", OR(AND(E16='indoor club records'!$F$16, F16&gt;='indoor club records'!$G$16), AND(E16='indoor club records'!$F$17, F16&gt;='indoor club records'!$G$17), AND(E16='indoor club records'!$F$18, F16&gt;='indoor club records'!$G$18), AND(E16='indoor club records'!$F$19, F16&gt;='indoor club records'!$G$19), AND(E16='indoor club records'!$F$20, F16&gt;='indoor club records'!$G$20))), "CR", " ")</f>
        <v xml:space="preserve"> </v>
      </c>
      <c r="AA16" s="2" t="str">
        <f>IF(AND(B16="shot 2.72", AND(E16='indoor club records'!$F$36, F16&gt;='indoor club records'!$G$36)), "CR", " ")</f>
        <v xml:space="preserve"> </v>
      </c>
      <c r="AB16" s="2" t="str">
        <f>IF(AND(B16="shot 3", OR(AND(E16='indoor club records'!$F$37, F16&gt;='indoor club records'!$G$37), AND(E16='indoor club records'!$F$38, F16&gt;='indoor club records'!$G$38))), "CR", " ")</f>
        <v xml:space="preserve"> </v>
      </c>
      <c r="AC16" s="2" t="str">
        <f>IF(AND(B16="shot 4", OR(AND(E16='indoor club records'!$F$39, F16&gt;='indoor club records'!$G$39), AND(E16='indoor club records'!$F$40, F16&gt;='indoor club records'!$G$40))), "CR", " ")</f>
        <v xml:space="preserve"> </v>
      </c>
      <c r="AD16" s="5" t="str">
        <f>IF(AND(B16="4x200", OR(AND(E16='indoor club records'!$N$6, F16&lt;='indoor club records'!$O$6), AND(E16='indoor club records'!$N$7, F16&lt;='indoor club records'!$O$7), AND(E16='indoor club records'!$N$8, F16&lt;='indoor club records'!$O$8), AND(E16='indoor club records'!$N$9, F16&lt;='indoor club records'!$O$9), AND(E16='indoor club records'!$N$10, F16&lt;='indoor club records'!$O$10))), "CR", " ")</f>
        <v xml:space="preserve"> </v>
      </c>
      <c r="AE16" s="5" t="str">
        <f>IF(AND(B16="4x300", OR(AND(E16='indoor club records'!$N$11, F16&lt;='indoor club records'!$O$11), AND(E16='indoor club records'!$N$12, F16&lt;='indoor club records'!$O$12))), "CR", " ")</f>
        <v xml:space="preserve"> </v>
      </c>
      <c r="AF16" s="5" t="str">
        <f>IF(AND(B16="4x400", OR(AND(E16='indoor club records'!$N$13, F16&lt;='indoor club records'!$O$13), AND(E16='indoor club records'!$N$14, F16&lt;='indoor club records'!$O$14), AND(E16='indoor club records'!$N$15, F16&lt;='indoor club records'!$O$15))), "CR", " ")</f>
        <v xml:space="preserve"> </v>
      </c>
      <c r="AG16" s="5" t="str">
        <f>IF(AND(B16="pentathlon", OR(AND(E16='indoor club records'!$N$21, F16&gt;='indoor club records'!$O$21), AND(E16='indoor club records'!$N$22, F16&gt;='indoor club records'!$O$22), AND(E16='indoor club records'!$N$23, F16&gt;='indoor club records'!$O$23), AND(E16='indoor club records'!$N$24, F16&gt;='indoor club records'!$O$24), AND(E16='indoor club records'!$N$25, F16&gt;='indoor club records'!$O$25))), "CR", " ")</f>
        <v xml:space="preserve"> </v>
      </c>
      <c r="AH16" s="5" t="str">
        <f>IF(AND(B16="heptathlon", OR(AND(E16='indoor club records'!$N$26, F16&gt;='indoor club records'!$O$26), AND(E16='indoor club records'!$N$27, F16&gt;='indoor club records'!$O$27), AND(E16='indoor club records'!$N$28, F16&gt;='indoor club records'!$O$28), )), "CR", " ")</f>
        <v xml:space="preserve"> </v>
      </c>
    </row>
    <row r="17" spans="1:34" ht="15.5" customHeight="1" x14ac:dyDescent="0.35">
      <c r="A17" s="13" t="s">
        <v>32</v>
      </c>
      <c r="B17" s="2">
        <v>60</v>
      </c>
      <c r="C17" s="2" t="s">
        <v>24</v>
      </c>
      <c r="D17" s="2" t="s">
        <v>88</v>
      </c>
      <c r="E17" s="13" t="s">
        <v>32</v>
      </c>
      <c r="F17" s="6">
        <v>8.8800000000000008</v>
      </c>
      <c r="G17" s="8">
        <v>43765</v>
      </c>
      <c r="H17" s="2" t="s">
        <v>190</v>
      </c>
      <c r="I17" s="2" t="s">
        <v>191</v>
      </c>
      <c r="K17" s="11" t="str">
        <f>IF(OR(L17="CR", M17="CR", N17="CR", O17="CR", P17="CR", Q17="CR", R17="CR", S17="CR", T17="CR", U17="CR",V17="CR", W17="CR", X17="CR", Y17="CR", Z17="CR", AA17="CR", AB17="CR", AC17="CR", AD17="CR", AE17="CR", AF17="CR", AG17="CR", AH17="CR"), "***CLUB RECORD***", "")</f>
        <v/>
      </c>
      <c r="L17" s="5" t="str">
        <f>IF(AND(B17=60, OR(AND(E17='indoor club records'!$B$1, F17&lt;='indoor club records'!$C$1), AND(E17='indoor club records'!$B$2, F17&lt;='indoor club records'!$C$2), AND(E17='indoor club records'!$B$3, F17&lt;='indoor club records'!$C$3), AND(E17='indoor club records'!$B$4, F17&lt;='indoor club records'!$C$4), AND(E17='indoor club records'!$B$5, F17&lt;='indoor club records'!$C$5))),"CR"," ")</f>
        <v xml:space="preserve"> </v>
      </c>
      <c r="M17" s="5" t="str">
        <f>IF(AND(B17=200, OR(AND(E17='indoor club records'!$B$11, F17&lt;='indoor club records'!$C$11), AND(E17='indoor club records'!$B$12, F17&lt;='indoor club records'!$C$12), AND(E17='indoor club records'!$B$13, F17&lt;='indoor club records'!$C$13), AND(E17='indoor club records'!$B$14, F17&lt;='indoor club records'!$C$14), AND(E17='indoor club records'!$B$15, F17&lt;='indoor club records'!$C$15))),"CR"," ")</f>
        <v xml:space="preserve"> </v>
      </c>
      <c r="N17" s="5" t="str">
        <f>IF(AND(B17=300, OR(AND(E17='indoor club records'!$B$16, F17&lt;='indoor club records'!$C$16), AND(E17='indoor club records'!$B$17, F17&lt;='indoor club records'!$C$17))),"CR"," ")</f>
        <v xml:space="preserve"> </v>
      </c>
      <c r="O17" s="5" t="str">
        <f>IF(AND(B17=400, OR(AND(E17='indoor club records'!$B$19, F17&lt;='indoor club records'!$C$19), AND(E17='indoor club records'!$B$20, F17&lt;='indoor club records'!$C$20), AND(E17='indoor club records'!$B$21, F17&lt;='indoor club records'!$C$21))),"CR"," ")</f>
        <v xml:space="preserve"> </v>
      </c>
      <c r="P17" s="5" t="str">
        <f>IF(AND(B17=800, OR(AND(E17='indoor club records'!$B$22, F17&lt;='indoor club records'!$C$22), AND(E17='indoor club records'!$B$23, F17&lt;='indoor club records'!$C$23), AND(E17='indoor club records'!$B$24, F17&lt;='indoor club records'!$C$24), AND(E17='indoor club records'!$B$25, F17&lt;='indoor club records'!$C$25), AND(E17='indoor club records'!$B$26, F17&lt;='indoor club records'!$C$26))),"CR"," ")</f>
        <v xml:space="preserve"> </v>
      </c>
      <c r="Q17" s="5" t="str">
        <f>IF(AND(B17=1200, AND(E17='indoor club records'!$B$28, F17&lt;='indoor club records'!$C$28)),"CR"," ")</f>
        <v xml:space="preserve"> </v>
      </c>
      <c r="R17" s="5" t="str">
        <f>IF(AND(B17=1500, OR(AND(E17='indoor club records'!$B$29, F17&lt;='indoor club records'!$C$29), AND(E17='indoor club records'!$B$30, F17&lt;='indoor club records'!$C$30), AND(E17='indoor club records'!$B$31, F17&lt;='indoor club records'!$C$31), AND(E17='indoor club records'!$B$32, F17&lt;='indoor club records'!$C$32), AND(E17='indoor club records'!$B$33, F17&lt;='indoor club records'!$C$33))),"CR"," ")</f>
        <v xml:space="preserve"> </v>
      </c>
      <c r="S17" s="5" t="str">
        <f>IF(AND(B17="1M", AND(E17='indoor club records'!$B$37,F17&lt;='indoor club records'!$C$37)),"CR"," ")</f>
        <v xml:space="preserve"> </v>
      </c>
      <c r="T17" s="5" t="str">
        <f>IF(AND(B17=3000, OR(AND(E17='indoor club records'!$B$39, F17&lt;='indoor club records'!$C$39), AND(E17='indoor club records'!$B$40, F17&lt;='indoor club records'!$C$40), AND(E17='indoor club records'!$B$41, F17&lt;='indoor club records'!$C$41))),"CR"," ")</f>
        <v xml:space="preserve"> </v>
      </c>
      <c r="U17" s="5" t="str">
        <f>IF(AND(B17=5000, OR(AND(E17='indoor club records'!$B$42, F17&lt;='indoor club records'!$C$42), AND(E17='indoor club records'!$B$43, F17&lt;='indoor club records'!$C$43))),"CR"," ")</f>
        <v xml:space="preserve"> </v>
      </c>
      <c r="V17" s="5" t="str">
        <f>IF(AND(B17=10000, OR(AND(E17='indoor club records'!$B$44, F17&lt;='indoor club records'!$C$44), AND(E17='indoor club records'!$B$45, F17&lt;='indoor club records'!$C$45))),"CR"," ")</f>
        <v xml:space="preserve"> </v>
      </c>
      <c r="W17" s="2" t="str">
        <f>IF(AND(B17="high jump", OR(AND(E17='indoor club records'!$F$1, F17&gt;='indoor club records'!$G$1), AND(E17='indoor club records'!$F$2, F17&gt;='indoor club records'!$G$2), AND(E17='indoor club records'!$F$3, F17&gt;='indoor club records'!$G$3),AND(E17='indoor club records'!$F$4, F17&gt;='indoor club records'!$G$4), AND(E17='indoor club records'!$F$5, F17&gt;='indoor club records'!$G$5))), "CR", " ")</f>
        <v xml:space="preserve"> </v>
      </c>
      <c r="X17" s="2" t="str">
        <f>IF(AND(B17="long jump", OR(AND(E17='indoor club records'!$F$6, F17&gt;='indoor club records'!$G$6), AND(E17='indoor club records'!$F$7, F17&gt;='indoor club records'!$G$7), AND(E17='indoor club records'!$F$8, F17&gt;='indoor club records'!$G$8), AND(E17='indoor club records'!$F$9, F17&gt;='indoor club records'!$G$9), AND(E17='indoor club records'!$F$10, F17&gt;='indoor club records'!$G$10))), "CR", " ")</f>
        <v xml:space="preserve"> </v>
      </c>
      <c r="Y17" s="2" t="str">
        <f>IF(AND(B17="triple jump", OR(AND(E17='indoor club records'!$F$11, F17&gt;='indoor club records'!$G$11), AND(E17='indoor club records'!$F$12, F17&gt;='indoor club records'!$G$12), AND(E17='indoor club records'!$F$13, F17&gt;='indoor club records'!$G$13), AND(E17='indoor club records'!$F$14, F17&gt;='indoor club records'!$G$14), AND(E17='indoor club records'!$F$15, F17&gt;='indoor club records'!$G$15))), "CR", " ")</f>
        <v xml:space="preserve"> </v>
      </c>
      <c r="Z17" s="2" t="str">
        <f>IF(AND(B17="pole vault", OR(AND(E17='indoor club records'!$F$16, F17&gt;='indoor club records'!$G$16), AND(E17='indoor club records'!$F$17, F17&gt;='indoor club records'!$G$17), AND(E17='indoor club records'!$F$18, F17&gt;='indoor club records'!$G$18), AND(E17='indoor club records'!$F$19, F17&gt;='indoor club records'!$G$19), AND(E17='indoor club records'!$F$20, F17&gt;='indoor club records'!$G$20))), "CR", " ")</f>
        <v xml:space="preserve"> </v>
      </c>
      <c r="AA17" s="2" t="str">
        <f>IF(AND(B17="shot 2.72", AND(E17='indoor club records'!$F$36, F17&gt;='indoor club records'!$G$36)), "CR", " ")</f>
        <v xml:space="preserve"> </v>
      </c>
      <c r="AB17" s="2" t="str">
        <f>IF(AND(B17="shot 3", OR(AND(E17='indoor club records'!$F$37, F17&gt;='indoor club records'!$G$37), AND(E17='indoor club records'!$F$38, F17&gt;='indoor club records'!$G$38))), "CR", " ")</f>
        <v xml:space="preserve"> </v>
      </c>
      <c r="AC17" s="2" t="str">
        <f>IF(AND(B17="shot 4", OR(AND(E17='indoor club records'!$F$39, F17&gt;='indoor club records'!$G$39), AND(E17='indoor club records'!$F$40, F17&gt;='indoor club records'!$G$40))), "CR", " ")</f>
        <v xml:space="preserve"> </v>
      </c>
      <c r="AD17" s="5" t="str">
        <f>IF(AND(B17="4x200", OR(AND(E17='indoor club records'!$N$6, F17&lt;='indoor club records'!$O$6), AND(E17='indoor club records'!$N$7, F17&lt;='indoor club records'!$O$7), AND(E17='indoor club records'!$N$8, F17&lt;='indoor club records'!$O$8), AND(E17='indoor club records'!$N$9, F17&lt;='indoor club records'!$O$9), AND(E17='indoor club records'!$N$10, F17&lt;='indoor club records'!$O$10))), "CR", " ")</f>
        <v xml:space="preserve"> </v>
      </c>
      <c r="AE17" s="5" t="str">
        <f>IF(AND(B17="4x300", OR(AND(E17='indoor club records'!$N$11, F17&lt;='indoor club records'!$O$11), AND(E17='indoor club records'!$N$12, F17&lt;='indoor club records'!$O$12))), "CR", " ")</f>
        <v xml:space="preserve"> </v>
      </c>
      <c r="AF17" s="5" t="str">
        <f>IF(AND(B17="4x400", OR(AND(E17='indoor club records'!$N$13, F17&lt;='indoor club records'!$O$13), AND(E17='indoor club records'!$N$14, F17&lt;='indoor club records'!$O$14), AND(E17='indoor club records'!$N$15, F17&lt;='indoor club records'!$O$15))), "CR", " ")</f>
        <v xml:space="preserve"> </v>
      </c>
      <c r="AG17" s="5" t="str">
        <f>IF(AND(B17="pentathlon", OR(AND(E17='indoor club records'!$N$21, F17&gt;='indoor club records'!$O$21), AND(E17='indoor club records'!$N$22, F17&gt;='indoor club records'!$O$22), AND(E17='indoor club records'!$N$23, F17&gt;='indoor club records'!$O$23), AND(E17='indoor club records'!$N$24, F17&gt;='indoor club records'!$O$24), AND(E17='indoor club records'!$N$25, F17&gt;='indoor club records'!$O$25))), "CR", " ")</f>
        <v xml:space="preserve"> </v>
      </c>
      <c r="AH17" s="5" t="str">
        <f>IF(AND(B17="heptathlon", OR(AND(E17='indoor club records'!$N$26, F17&gt;='indoor club records'!$O$26), AND(E17='indoor club records'!$N$27, F17&gt;='indoor club records'!$O$27), AND(E17='indoor club records'!$N$28, F17&gt;='indoor club records'!$O$28), )), "CR", " ")</f>
        <v xml:space="preserve"> </v>
      </c>
    </row>
    <row r="18" spans="1:34" ht="15.5" customHeight="1" x14ac:dyDescent="0.35">
      <c r="A18" s="13" t="s">
        <v>32</v>
      </c>
      <c r="B18" s="2">
        <v>60</v>
      </c>
      <c r="C18" s="2" t="s">
        <v>70</v>
      </c>
      <c r="D18" s="2" t="s">
        <v>5</v>
      </c>
      <c r="E18" s="13" t="s">
        <v>30</v>
      </c>
      <c r="F18" s="6">
        <v>8.93</v>
      </c>
      <c r="G18" s="8">
        <v>43765</v>
      </c>
      <c r="H18" s="2" t="s">
        <v>190</v>
      </c>
      <c r="I18" s="2" t="s">
        <v>191</v>
      </c>
      <c r="K18" s="11" t="str">
        <f>IF(OR(L18="CR", M18="CR", N18="CR", O18="CR", P18="CR", Q18="CR", R18="CR", S18="CR", T18="CR", U18="CR",V18="CR", W18="CR", X18="CR", Y18="CR", Z18="CR", AA18="CR", AB18="CR", AC18="CR", AD18="CR", AE18="CR", AF18="CR", AG18="CR", AH18="CR"), "***CLUB RECORD***", "")</f>
        <v/>
      </c>
      <c r="L18" s="5" t="str">
        <f>IF(AND(B18=60, OR(AND(E18='indoor club records'!$B$1, F18&lt;='indoor club records'!$C$1), AND(E18='indoor club records'!$B$2, F18&lt;='indoor club records'!$C$2), AND(E18='indoor club records'!$B$3, F18&lt;='indoor club records'!$C$3), AND(E18='indoor club records'!$B$4, F18&lt;='indoor club records'!$C$4), AND(E18='indoor club records'!$B$5, F18&lt;='indoor club records'!$C$5))),"CR"," ")</f>
        <v xml:space="preserve"> </v>
      </c>
      <c r="M18" s="5" t="str">
        <f>IF(AND(B18=200, OR(AND(E18='indoor club records'!$B$11, F18&lt;='indoor club records'!$C$11), AND(E18='indoor club records'!$B$12, F18&lt;='indoor club records'!$C$12), AND(E18='indoor club records'!$B$13, F18&lt;='indoor club records'!$C$13), AND(E18='indoor club records'!$B$14, F18&lt;='indoor club records'!$C$14), AND(E18='indoor club records'!$B$15, F18&lt;='indoor club records'!$C$15))),"CR"," ")</f>
        <v xml:space="preserve"> </v>
      </c>
      <c r="N18" s="5" t="str">
        <f>IF(AND(B18=300, OR(AND(E18='indoor club records'!$B$16, F18&lt;='indoor club records'!$C$16), AND(E18='indoor club records'!$B$17, F18&lt;='indoor club records'!$C$17))),"CR"," ")</f>
        <v xml:space="preserve"> </v>
      </c>
      <c r="O18" s="5" t="str">
        <f>IF(AND(B18=400, OR(AND(E18='indoor club records'!$B$19, F18&lt;='indoor club records'!$C$19), AND(E18='indoor club records'!$B$20, F18&lt;='indoor club records'!$C$20), AND(E18='indoor club records'!$B$21, F18&lt;='indoor club records'!$C$21))),"CR"," ")</f>
        <v xml:space="preserve"> </v>
      </c>
      <c r="P18" s="5" t="str">
        <f>IF(AND(B18=800, OR(AND(E18='indoor club records'!$B$22, F18&lt;='indoor club records'!$C$22), AND(E18='indoor club records'!$B$23, F18&lt;='indoor club records'!$C$23), AND(E18='indoor club records'!$B$24, F18&lt;='indoor club records'!$C$24), AND(E18='indoor club records'!$B$25, F18&lt;='indoor club records'!$C$25), AND(E18='indoor club records'!$B$26, F18&lt;='indoor club records'!$C$26))),"CR"," ")</f>
        <v xml:space="preserve"> </v>
      </c>
      <c r="Q18" s="5" t="str">
        <f>IF(AND(B18=1200, AND(E18='indoor club records'!$B$28, F18&lt;='indoor club records'!$C$28)),"CR"," ")</f>
        <v xml:space="preserve"> </v>
      </c>
      <c r="R18" s="5" t="str">
        <f>IF(AND(B18=1500, OR(AND(E18='indoor club records'!$B$29, F18&lt;='indoor club records'!$C$29), AND(E18='indoor club records'!$B$30, F18&lt;='indoor club records'!$C$30), AND(E18='indoor club records'!$B$31, F18&lt;='indoor club records'!$C$31), AND(E18='indoor club records'!$B$32, F18&lt;='indoor club records'!$C$32), AND(E18='indoor club records'!$B$33, F18&lt;='indoor club records'!$C$33))),"CR"," ")</f>
        <v xml:space="preserve"> </v>
      </c>
      <c r="S18" s="5" t="str">
        <f>IF(AND(B18="1M", AND(E18='indoor club records'!$B$37,F18&lt;='indoor club records'!$C$37)),"CR"," ")</f>
        <v xml:space="preserve"> </v>
      </c>
      <c r="T18" s="5" t="str">
        <f>IF(AND(B18=3000, OR(AND(E18='indoor club records'!$B$39, F18&lt;='indoor club records'!$C$39), AND(E18='indoor club records'!$B$40, F18&lt;='indoor club records'!$C$40), AND(E18='indoor club records'!$B$41, F18&lt;='indoor club records'!$C$41))),"CR"," ")</f>
        <v xml:space="preserve"> </v>
      </c>
      <c r="U18" s="5" t="str">
        <f>IF(AND(B18=5000, OR(AND(E18='indoor club records'!$B$42, F18&lt;='indoor club records'!$C$42), AND(E18='indoor club records'!$B$43, F18&lt;='indoor club records'!$C$43))),"CR"," ")</f>
        <v xml:space="preserve"> </v>
      </c>
      <c r="V18" s="5" t="str">
        <f>IF(AND(B18=10000, OR(AND(E18='indoor club records'!$B$44, F18&lt;='indoor club records'!$C$44), AND(E18='indoor club records'!$B$45, F18&lt;='indoor club records'!$C$45))),"CR"," ")</f>
        <v xml:space="preserve"> </v>
      </c>
      <c r="W18" s="2" t="str">
        <f>IF(AND(B18="high jump", OR(AND(E18='indoor club records'!$F$1, F18&gt;='indoor club records'!$G$1), AND(E18='indoor club records'!$F$2, F18&gt;='indoor club records'!$G$2), AND(E18='indoor club records'!$F$3, F18&gt;='indoor club records'!$G$3),AND(E18='indoor club records'!$F$4, F18&gt;='indoor club records'!$G$4), AND(E18='indoor club records'!$F$5, F18&gt;='indoor club records'!$G$5))), "CR", " ")</f>
        <v xml:space="preserve"> </v>
      </c>
      <c r="X18" s="2" t="str">
        <f>IF(AND(B18="long jump", OR(AND(E18='indoor club records'!$F$6, F18&gt;='indoor club records'!$G$6), AND(E18='indoor club records'!$F$7, F18&gt;='indoor club records'!$G$7), AND(E18='indoor club records'!$F$8, F18&gt;='indoor club records'!$G$8), AND(E18='indoor club records'!$F$9, F18&gt;='indoor club records'!$G$9), AND(E18='indoor club records'!$F$10, F18&gt;='indoor club records'!$G$10))), "CR", " ")</f>
        <v xml:space="preserve"> </v>
      </c>
      <c r="Y18" s="2" t="str">
        <f>IF(AND(B18="triple jump", OR(AND(E18='indoor club records'!$F$11, F18&gt;='indoor club records'!$G$11), AND(E18='indoor club records'!$F$12, F18&gt;='indoor club records'!$G$12), AND(E18='indoor club records'!$F$13, F18&gt;='indoor club records'!$G$13), AND(E18='indoor club records'!$F$14, F18&gt;='indoor club records'!$G$14), AND(E18='indoor club records'!$F$15, F18&gt;='indoor club records'!$G$15))), "CR", " ")</f>
        <v xml:space="preserve"> </v>
      </c>
      <c r="Z18" s="2" t="str">
        <f>IF(AND(B18="pole vault", OR(AND(E18='indoor club records'!$F$16, F18&gt;='indoor club records'!$G$16), AND(E18='indoor club records'!$F$17, F18&gt;='indoor club records'!$G$17), AND(E18='indoor club records'!$F$18, F18&gt;='indoor club records'!$G$18), AND(E18='indoor club records'!$F$19, F18&gt;='indoor club records'!$G$19), AND(E18='indoor club records'!$F$20, F18&gt;='indoor club records'!$G$20))), "CR", " ")</f>
        <v xml:space="preserve"> </v>
      </c>
      <c r="AA18" s="2" t="str">
        <f>IF(AND(B18="shot 2.72", AND(E18='indoor club records'!$F$36, F18&gt;='indoor club records'!$G$36)), "CR", " ")</f>
        <v xml:space="preserve"> </v>
      </c>
      <c r="AB18" s="2" t="str">
        <f>IF(AND(B18="shot 3", OR(AND(E18='indoor club records'!$F$37, F18&gt;='indoor club records'!$G$37), AND(E18='indoor club records'!$F$38, F18&gt;='indoor club records'!$G$38))), "CR", " ")</f>
        <v xml:space="preserve"> </v>
      </c>
      <c r="AC18" s="2" t="str">
        <f>IF(AND(B18="shot 4", OR(AND(E18='indoor club records'!$F$39, F18&gt;='indoor club records'!$G$39), AND(E18='indoor club records'!$F$40, F18&gt;='indoor club records'!$G$40))), "CR", " ")</f>
        <v xml:space="preserve"> </v>
      </c>
      <c r="AD18" s="5" t="str">
        <f>IF(AND(B18="4x200", OR(AND(E18='indoor club records'!$N$6, F18&lt;='indoor club records'!$O$6), AND(E18='indoor club records'!$N$7, F18&lt;='indoor club records'!$O$7), AND(E18='indoor club records'!$N$8, F18&lt;='indoor club records'!$O$8), AND(E18='indoor club records'!$N$9, F18&lt;='indoor club records'!$O$9), AND(E18='indoor club records'!$N$10, F18&lt;='indoor club records'!$O$10))), "CR", " ")</f>
        <v xml:space="preserve"> </v>
      </c>
      <c r="AE18" s="5" t="str">
        <f>IF(AND(B18="4x300", OR(AND(E18='indoor club records'!$N$11, F18&lt;='indoor club records'!$O$11), AND(E18='indoor club records'!$N$12, F18&lt;='indoor club records'!$O$12))), "CR", " ")</f>
        <v xml:space="preserve"> </v>
      </c>
      <c r="AF18" s="5" t="str">
        <f>IF(AND(B18="4x400", OR(AND(E18='indoor club records'!$N$13, F18&lt;='indoor club records'!$O$13), AND(E18='indoor club records'!$N$14, F18&lt;='indoor club records'!$O$14), AND(E18='indoor club records'!$N$15, F18&lt;='indoor club records'!$O$15))), "CR", " ")</f>
        <v xml:space="preserve"> </v>
      </c>
      <c r="AG18" s="5" t="str">
        <f>IF(AND(B18="pentathlon", OR(AND(E18='indoor club records'!$N$21, F18&gt;='indoor club records'!$O$21), AND(E18='indoor club records'!$N$22, F18&gt;='indoor club records'!$O$22), AND(E18='indoor club records'!$N$23, F18&gt;='indoor club records'!$O$23), AND(E18='indoor club records'!$N$24, F18&gt;='indoor club records'!$O$24), AND(E18='indoor club records'!$N$25, F18&gt;='indoor club records'!$O$25))), "CR", " ")</f>
        <v xml:space="preserve"> </v>
      </c>
      <c r="AH18" s="5" t="str">
        <f>IF(AND(B18="heptathlon", OR(AND(E18='indoor club records'!$N$26, F18&gt;='indoor club records'!$O$26), AND(E18='indoor club records'!$N$27, F18&gt;='indoor club records'!$O$27), AND(E18='indoor club records'!$N$28, F18&gt;='indoor club records'!$O$28), )), "CR", " ")</f>
        <v xml:space="preserve"> </v>
      </c>
    </row>
    <row r="19" spans="1:34" ht="15.5" customHeight="1" x14ac:dyDescent="0.35">
      <c r="B19" s="2">
        <v>60</v>
      </c>
      <c r="C19" s="2" t="s">
        <v>49</v>
      </c>
      <c r="D19" s="2" t="s">
        <v>132</v>
      </c>
      <c r="E19" s="13" t="s">
        <v>32</v>
      </c>
      <c r="F19" s="6">
        <v>9</v>
      </c>
      <c r="G19" s="8">
        <v>43890</v>
      </c>
      <c r="H19" s="2" t="s">
        <v>190</v>
      </c>
      <c r="I19" s="2" t="s">
        <v>254</v>
      </c>
      <c r="K19" s="2"/>
      <c r="P19" s="2"/>
      <c r="Q19" s="2"/>
      <c r="R19" s="2"/>
      <c r="S19" s="2"/>
      <c r="T19" s="2"/>
      <c r="U19" s="2"/>
    </row>
    <row r="20" spans="1:34" ht="15.75" customHeight="1" x14ac:dyDescent="0.35">
      <c r="A20" s="13" t="s">
        <v>175</v>
      </c>
      <c r="B20" s="2">
        <v>60</v>
      </c>
      <c r="C20" s="2" t="s">
        <v>169</v>
      </c>
      <c r="D20" s="2" t="s">
        <v>61</v>
      </c>
      <c r="E20" s="13" t="s">
        <v>83</v>
      </c>
      <c r="F20" s="6">
        <v>9.23</v>
      </c>
      <c r="G20" s="8">
        <v>43838</v>
      </c>
      <c r="H20" s="2" t="s">
        <v>221</v>
      </c>
      <c r="I20" s="2" t="s">
        <v>222</v>
      </c>
      <c r="K20" s="11" t="str">
        <f>IF(OR(L20="CR", M20="CR", N20="CR", O20="CR", P20="CR", Q20="CR", R20="CR", S20="CR", T20="CR", U20="CR",V20="CR", W20="CR", X20="CR", Y20="CR", Z20="CR", AA20="CR", AB20="CR", AC20="CR", AD20="CR", AE20="CR", AF20="CR", AG20="CR", AH20="CR"), "***CLUB RECORD***", "")</f>
        <v/>
      </c>
      <c r="L20" s="5" t="str">
        <f>IF(AND(B20=60, OR(AND(E20='indoor club records'!$B$1, F20&lt;='indoor club records'!$C$1), AND(E20='indoor club records'!$B$2, F20&lt;='indoor club records'!$C$2), AND(E20='indoor club records'!$B$3, F20&lt;='indoor club records'!$C$3), AND(E20='indoor club records'!$B$4, F20&lt;='indoor club records'!$C$4), AND(E20='indoor club records'!$B$5, F20&lt;='indoor club records'!$C$5))),"CR"," ")</f>
        <v xml:space="preserve"> </v>
      </c>
      <c r="M20" s="5" t="str">
        <f>IF(AND(B20=200, OR(AND(E20='indoor club records'!$B$11, F20&lt;='indoor club records'!$C$11), AND(E20='indoor club records'!$B$12, F20&lt;='indoor club records'!$C$12), AND(E20='indoor club records'!$B$13, F20&lt;='indoor club records'!$C$13), AND(E20='indoor club records'!$B$14, F20&lt;='indoor club records'!$C$14), AND(E20='indoor club records'!$B$15, F20&lt;='indoor club records'!$C$15))),"CR"," ")</f>
        <v xml:space="preserve"> </v>
      </c>
      <c r="N20" s="5" t="str">
        <f>IF(AND(B20=300, OR(AND(E20='indoor club records'!$B$16, F20&lt;='indoor club records'!$C$16), AND(E20='indoor club records'!$B$17, F20&lt;='indoor club records'!$C$17))),"CR"," ")</f>
        <v xml:space="preserve"> </v>
      </c>
      <c r="O20" s="5" t="str">
        <f>IF(AND(B20=400, OR(AND(E20='indoor club records'!$B$19, F20&lt;='indoor club records'!$C$19), AND(E20='indoor club records'!$B$20, F20&lt;='indoor club records'!$C$20), AND(E20='indoor club records'!$B$21, F20&lt;='indoor club records'!$C$21))),"CR"," ")</f>
        <v xml:space="preserve"> </v>
      </c>
      <c r="P20" s="5" t="str">
        <f>IF(AND(B20=800, OR(AND(E20='indoor club records'!$B$22, F20&lt;='indoor club records'!$C$22), AND(E20='indoor club records'!$B$23, F20&lt;='indoor club records'!$C$23), AND(E20='indoor club records'!$B$24, F20&lt;='indoor club records'!$C$24), AND(E20='indoor club records'!$B$25, F20&lt;='indoor club records'!$C$25), AND(E20='indoor club records'!$B$26, F20&lt;='indoor club records'!$C$26))),"CR"," ")</f>
        <v xml:space="preserve"> </v>
      </c>
      <c r="Q20" s="5" t="str">
        <f>IF(AND(B20=1200, AND(E20='indoor club records'!$B$28, F20&lt;='indoor club records'!$C$28)),"CR"," ")</f>
        <v xml:space="preserve"> </v>
      </c>
      <c r="R20" s="5" t="str">
        <f>IF(AND(B20=1500, OR(AND(E20='indoor club records'!$B$29, F20&lt;='indoor club records'!$C$29), AND(E20='indoor club records'!$B$30, F20&lt;='indoor club records'!$C$30), AND(E20='indoor club records'!$B$31, F20&lt;='indoor club records'!$C$31), AND(E20='indoor club records'!$B$32, F20&lt;='indoor club records'!$C$32), AND(E20='indoor club records'!$B$33, F20&lt;='indoor club records'!$C$33))),"CR"," ")</f>
        <v xml:space="preserve"> </v>
      </c>
      <c r="S20" s="5" t="str">
        <f>IF(AND(B20="1M", AND(E20='indoor club records'!$B$37,F20&lt;='indoor club records'!$C$37)),"CR"," ")</f>
        <v xml:space="preserve"> </v>
      </c>
      <c r="T20" s="5" t="str">
        <f>IF(AND(B20=3000, OR(AND(E20='indoor club records'!$B$39, F20&lt;='indoor club records'!$C$39), AND(E20='indoor club records'!$B$40, F20&lt;='indoor club records'!$C$40), AND(E20='indoor club records'!$B$41, F20&lt;='indoor club records'!$C$41))),"CR"," ")</f>
        <v xml:space="preserve"> </v>
      </c>
      <c r="U20" s="5" t="str">
        <f>IF(AND(B20=5000, OR(AND(E20='indoor club records'!$B$42, F20&lt;='indoor club records'!$C$42), AND(E20='indoor club records'!$B$43, F20&lt;='indoor club records'!$C$43))),"CR"," ")</f>
        <v xml:space="preserve"> </v>
      </c>
      <c r="V20" s="5" t="str">
        <f>IF(AND(B20=10000, OR(AND(E20='indoor club records'!$B$44, F20&lt;='indoor club records'!$C$44), AND(E20='indoor club records'!$B$45, F20&lt;='indoor club records'!$C$45))),"CR"," ")</f>
        <v xml:space="preserve"> </v>
      </c>
      <c r="W20" s="2" t="str">
        <f>IF(AND(B20="high jump", OR(AND(E20='indoor club records'!$F$1, F20&gt;='indoor club records'!$G$1), AND(E20='indoor club records'!$F$2, F20&gt;='indoor club records'!$G$2), AND(E20='indoor club records'!$F$3, F20&gt;='indoor club records'!$G$3),AND(E20='indoor club records'!$F$4, F20&gt;='indoor club records'!$G$4), AND(E20='indoor club records'!$F$5, F20&gt;='indoor club records'!$G$5))), "CR", " ")</f>
        <v xml:space="preserve"> </v>
      </c>
      <c r="X20" s="2" t="str">
        <f>IF(AND(B20="long jump", OR(AND(E20='indoor club records'!$F$6, F20&gt;='indoor club records'!$G$6), AND(E20='indoor club records'!$F$7, F20&gt;='indoor club records'!$G$7), AND(E20='indoor club records'!$F$8, F20&gt;='indoor club records'!$G$8), AND(E20='indoor club records'!$F$9, F20&gt;='indoor club records'!$G$9), AND(E20='indoor club records'!$F$10, F20&gt;='indoor club records'!$G$10))), "CR", " ")</f>
        <v xml:space="preserve"> </v>
      </c>
      <c r="Y20" s="2" t="str">
        <f>IF(AND(B20="triple jump", OR(AND(E20='indoor club records'!$F$11, F20&gt;='indoor club records'!$G$11), AND(E20='indoor club records'!$F$12, F20&gt;='indoor club records'!$G$12), AND(E20='indoor club records'!$F$13, F20&gt;='indoor club records'!$G$13), AND(E20='indoor club records'!$F$14, F20&gt;='indoor club records'!$G$14), AND(E20='indoor club records'!$F$15, F20&gt;='indoor club records'!$G$15))), "CR", " ")</f>
        <v xml:space="preserve"> </v>
      </c>
      <c r="Z20" s="2" t="str">
        <f>IF(AND(B20="pole vault", OR(AND(E20='indoor club records'!$F$16, F20&gt;='indoor club records'!$G$16), AND(E20='indoor club records'!$F$17, F20&gt;='indoor club records'!$G$17), AND(E20='indoor club records'!$F$18, F20&gt;='indoor club records'!$G$18), AND(E20='indoor club records'!$F$19, F20&gt;='indoor club records'!$G$19), AND(E20='indoor club records'!$F$20, F20&gt;='indoor club records'!$G$20))), "CR", " ")</f>
        <v xml:space="preserve"> </v>
      </c>
      <c r="AA20" s="2" t="str">
        <f>IF(AND(B20="shot 2.72", AND(E20='indoor club records'!$F$36, F20&gt;='indoor club records'!$G$36)), "CR", " ")</f>
        <v xml:space="preserve"> </v>
      </c>
      <c r="AB20" s="2" t="str">
        <f>IF(AND(B20="shot 3", OR(AND(E20='indoor club records'!$F$37, F20&gt;='indoor club records'!$G$37), AND(E20='indoor club records'!$F$38, F20&gt;='indoor club records'!$G$38))), "CR", " ")</f>
        <v xml:space="preserve"> </v>
      </c>
      <c r="AC20" s="2" t="str">
        <f>IF(AND(B20="shot 4", OR(AND(E20='indoor club records'!$F$39, F20&gt;='indoor club records'!$G$39), AND(E20='indoor club records'!$F$40, F20&gt;='indoor club records'!$G$40))), "CR", " ")</f>
        <v xml:space="preserve"> </v>
      </c>
      <c r="AD20" s="5" t="str">
        <f>IF(AND(B20="4x200", OR(AND(E20='indoor club records'!$N$6, F20&lt;='indoor club records'!$O$6), AND(E20='indoor club records'!$N$7, F20&lt;='indoor club records'!$O$7), AND(E20='indoor club records'!$N$8, F20&lt;='indoor club records'!$O$8), AND(E20='indoor club records'!$N$9, F20&lt;='indoor club records'!$O$9), AND(E20='indoor club records'!$N$10, F20&lt;='indoor club records'!$O$10))), "CR", " ")</f>
        <v xml:space="preserve"> </v>
      </c>
      <c r="AE20" s="5" t="str">
        <f>IF(AND(B20="4x300", OR(AND(E20='indoor club records'!$N$11, F20&lt;='indoor club records'!$O$11), AND(E20='indoor club records'!$N$12, F20&lt;='indoor club records'!$O$12))), "CR", " ")</f>
        <v xml:space="preserve"> </v>
      </c>
      <c r="AF20" s="5" t="str">
        <f>IF(AND(B20="4x400", OR(AND(E20='indoor club records'!$N$13, F20&lt;='indoor club records'!$O$13), AND(E20='indoor club records'!$N$14, F20&lt;='indoor club records'!$O$14), AND(E20='indoor club records'!$N$15, F20&lt;='indoor club records'!$O$15))), "CR", " ")</f>
        <v xml:space="preserve"> </v>
      </c>
      <c r="AG20" s="5" t="str">
        <f>IF(AND(B20="pentathlon", OR(AND(E20='indoor club records'!$N$21, F20&gt;='indoor club records'!$O$21), AND(E20='indoor club records'!$N$22, F20&gt;='indoor club records'!$O$22), AND(E20='indoor club records'!$N$23, F20&gt;='indoor club records'!$O$23), AND(E20='indoor club records'!$N$24, F20&gt;='indoor club records'!$O$24), AND(E20='indoor club records'!$N$25, F20&gt;='indoor club records'!$O$25))), "CR", " ")</f>
        <v xml:space="preserve"> </v>
      </c>
      <c r="AH20" s="5" t="str">
        <f>IF(AND(B20="heptathlon", OR(AND(E20='indoor club records'!$N$26, F20&gt;='indoor club records'!$O$26), AND(E20='indoor club records'!$N$27, F20&gt;='indoor club records'!$O$27), AND(E20='indoor club records'!$N$28, F20&gt;='indoor club records'!$O$28), )), "CR", " ")</f>
        <v xml:space="preserve"> </v>
      </c>
    </row>
    <row r="21" spans="1:34" ht="15.75" customHeight="1" x14ac:dyDescent="0.35">
      <c r="A21" s="13" t="s">
        <v>32</v>
      </c>
      <c r="B21" s="2">
        <v>60</v>
      </c>
      <c r="C21" s="2" t="s">
        <v>60</v>
      </c>
      <c r="D21" s="2" t="s">
        <v>61</v>
      </c>
      <c r="E21" s="13" t="s">
        <v>30</v>
      </c>
      <c r="F21" s="6">
        <v>9.6</v>
      </c>
      <c r="G21" s="8">
        <v>43838</v>
      </c>
      <c r="H21" s="2" t="s">
        <v>221</v>
      </c>
      <c r="I21" s="2" t="s">
        <v>222</v>
      </c>
      <c r="K21" s="11" t="str">
        <f>IF(OR(L21="CR", M21="CR", N21="CR", O21="CR", P21="CR", Q21="CR", R21="CR", S21="CR", T21="CR", U21="CR",V21="CR", W21="CR", X21="CR", Y21="CR", Z21="CR", AA21="CR", AB21="CR", AC21="CR", AD21="CR", AE21="CR", AF21="CR", AG21="CR", AH21="CR"), "***CLUB RECORD***", "")</f>
        <v/>
      </c>
      <c r="L21" s="5" t="str">
        <f>IF(AND(B21=60, OR(AND(E21='indoor club records'!$B$1, F21&lt;='indoor club records'!$C$1), AND(E21='indoor club records'!$B$2, F21&lt;='indoor club records'!$C$2), AND(E21='indoor club records'!$B$3, F21&lt;='indoor club records'!$C$3), AND(E21='indoor club records'!$B$4, F21&lt;='indoor club records'!$C$4), AND(E21='indoor club records'!$B$5, F21&lt;='indoor club records'!$C$5))),"CR"," ")</f>
        <v xml:space="preserve"> </v>
      </c>
      <c r="M21" s="5" t="str">
        <f>IF(AND(B21=200, OR(AND(E21='indoor club records'!$B$11, F21&lt;='indoor club records'!$C$11), AND(E21='indoor club records'!$B$12, F21&lt;='indoor club records'!$C$12), AND(E21='indoor club records'!$B$13, F21&lt;='indoor club records'!$C$13), AND(E21='indoor club records'!$B$14, F21&lt;='indoor club records'!$C$14), AND(E21='indoor club records'!$B$15, F21&lt;='indoor club records'!$C$15))),"CR"," ")</f>
        <v xml:space="preserve"> </v>
      </c>
      <c r="N21" s="5" t="str">
        <f>IF(AND(B21=300, OR(AND(E21='indoor club records'!$B$16, F21&lt;='indoor club records'!$C$16), AND(E21='indoor club records'!$B$17, F21&lt;='indoor club records'!$C$17))),"CR"," ")</f>
        <v xml:space="preserve"> </v>
      </c>
      <c r="O21" s="5" t="str">
        <f>IF(AND(B21=400, OR(AND(E21='indoor club records'!$B$19, F21&lt;='indoor club records'!$C$19), AND(E21='indoor club records'!$B$20, F21&lt;='indoor club records'!$C$20), AND(E21='indoor club records'!$B$21, F21&lt;='indoor club records'!$C$21))),"CR"," ")</f>
        <v xml:space="preserve"> </v>
      </c>
      <c r="P21" s="5" t="str">
        <f>IF(AND(B21=800, OR(AND(E21='indoor club records'!$B$22, F21&lt;='indoor club records'!$C$22), AND(E21='indoor club records'!$B$23, F21&lt;='indoor club records'!$C$23), AND(E21='indoor club records'!$B$24, F21&lt;='indoor club records'!$C$24), AND(E21='indoor club records'!$B$25, F21&lt;='indoor club records'!$C$25), AND(E21='indoor club records'!$B$26, F21&lt;='indoor club records'!$C$26))),"CR"," ")</f>
        <v xml:space="preserve"> </v>
      </c>
      <c r="Q21" s="5" t="str">
        <f>IF(AND(B21=1200, AND(E21='indoor club records'!$B$28, F21&lt;='indoor club records'!$C$28)),"CR"," ")</f>
        <v xml:space="preserve"> </v>
      </c>
      <c r="R21" s="5" t="str">
        <f>IF(AND(B21=1500, OR(AND(E21='indoor club records'!$B$29, F21&lt;='indoor club records'!$C$29), AND(E21='indoor club records'!$B$30, F21&lt;='indoor club records'!$C$30), AND(E21='indoor club records'!$B$31, F21&lt;='indoor club records'!$C$31), AND(E21='indoor club records'!$B$32, F21&lt;='indoor club records'!$C$32), AND(E21='indoor club records'!$B$33, F21&lt;='indoor club records'!$C$33))),"CR"," ")</f>
        <v xml:space="preserve"> </v>
      </c>
      <c r="S21" s="5" t="str">
        <f>IF(AND(B21="1M", AND(E21='indoor club records'!$B$37,F21&lt;='indoor club records'!$C$37)),"CR"," ")</f>
        <v xml:space="preserve"> </v>
      </c>
      <c r="T21" s="5" t="str">
        <f>IF(AND(B21=3000, OR(AND(E21='indoor club records'!$B$39, F21&lt;='indoor club records'!$C$39), AND(E21='indoor club records'!$B$40, F21&lt;='indoor club records'!$C$40), AND(E21='indoor club records'!$B$41, F21&lt;='indoor club records'!$C$41))),"CR"," ")</f>
        <v xml:space="preserve"> </v>
      </c>
      <c r="U21" s="5" t="str">
        <f>IF(AND(B21=5000, OR(AND(E21='indoor club records'!$B$42, F21&lt;='indoor club records'!$C$42), AND(E21='indoor club records'!$B$43, F21&lt;='indoor club records'!$C$43))),"CR"," ")</f>
        <v xml:space="preserve"> </v>
      </c>
      <c r="V21" s="5" t="str">
        <f>IF(AND(B21=10000, OR(AND(E21='indoor club records'!$B$44, F21&lt;='indoor club records'!$C$44), AND(E21='indoor club records'!$B$45, F21&lt;='indoor club records'!$C$45))),"CR"," ")</f>
        <v xml:space="preserve"> </v>
      </c>
      <c r="W21" s="2" t="str">
        <f>IF(AND(B21="high jump", OR(AND(E21='indoor club records'!$F$1, F21&gt;='indoor club records'!$G$1), AND(E21='indoor club records'!$F$2, F21&gt;='indoor club records'!$G$2), AND(E21='indoor club records'!$F$3, F21&gt;='indoor club records'!$G$3),AND(E21='indoor club records'!$F$4, F21&gt;='indoor club records'!$G$4), AND(E21='indoor club records'!$F$5, F21&gt;='indoor club records'!$G$5))), "CR", " ")</f>
        <v xml:space="preserve"> </v>
      </c>
      <c r="X21" s="2" t="str">
        <f>IF(AND(B21="long jump", OR(AND(E21='indoor club records'!$F$6, F21&gt;='indoor club records'!$G$6), AND(E21='indoor club records'!$F$7, F21&gt;='indoor club records'!$G$7), AND(E21='indoor club records'!$F$8, F21&gt;='indoor club records'!$G$8), AND(E21='indoor club records'!$F$9, F21&gt;='indoor club records'!$G$9), AND(E21='indoor club records'!$F$10, F21&gt;='indoor club records'!$G$10))), "CR", " ")</f>
        <v xml:space="preserve"> </v>
      </c>
      <c r="Y21" s="2" t="str">
        <f>IF(AND(B21="triple jump", OR(AND(E21='indoor club records'!$F$11, F21&gt;='indoor club records'!$G$11), AND(E21='indoor club records'!$F$12, F21&gt;='indoor club records'!$G$12), AND(E21='indoor club records'!$F$13, F21&gt;='indoor club records'!$G$13), AND(E21='indoor club records'!$F$14, F21&gt;='indoor club records'!$G$14), AND(E21='indoor club records'!$F$15, F21&gt;='indoor club records'!$G$15))), "CR", " ")</f>
        <v xml:space="preserve"> </v>
      </c>
      <c r="Z21" s="2" t="str">
        <f>IF(AND(B21="pole vault", OR(AND(E21='indoor club records'!$F$16, F21&gt;='indoor club records'!$G$16), AND(E21='indoor club records'!$F$17, F21&gt;='indoor club records'!$G$17), AND(E21='indoor club records'!$F$18, F21&gt;='indoor club records'!$G$18), AND(E21='indoor club records'!$F$19, F21&gt;='indoor club records'!$G$19), AND(E21='indoor club records'!$F$20, F21&gt;='indoor club records'!$G$20))), "CR", " ")</f>
        <v xml:space="preserve"> </v>
      </c>
      <c r="AA21" s="2" t="str">
        <f>IF(AND(B21="shot 2.72", AND(E21='indoor club records'!$F$36, F21&gt;='indoor club records'!$G$36)), "CR", " ")</f>
        <v xml:space="preserve"> </v>
      </c>
      <c r="AB21" s="2" t="str">
        <f>IF(AND(B21="shot 3", OR(AND(E21='indoor club records'!$F$37, F21&gt;='indoor club records'!$G$37), AND(E21='indoor club records'!$F$38, F21&gt;='indoor club records'!$G$38))), "CR", " ")</f>
        <v xml:space="preserve"> </v>
      </c>
      <c r="AC21" s="2" t="str">
        <f>IF(AND(B21="shot 4", OR(AND(E21='indoor club records'!$F$39, F21&gt;='indoor club records'!$G$39), AND(E21='indoor club records'!$F$40, F21&gt;='indoor club records'!$G$40))), "CR", " ")</f>
        <v xml:space="preserve"> </v>
      </c>
      <c r="AD21" s="5" t="str">
        <f>IF(AND(B21="4x200", OR(AND(E21='indoor club records'!$N$6, F21&lt;='indoor club records'!$O$6), AND(E21='indoor club records'!$N$7, F21&lt;='indoor club records'!$O$7), AND(E21='indoor club records'!$N$8, F21&lt;='indoor club records'!$O$8), AND(E21='indoor club records'!$N$9, F21&lt;='indoor club records'!$O$9), AND(E21='indoor club records'!$N$10, F21&lt;='indoor club records'!$O$10))), "CR", " ")</f>
        <v xml:space="preserve"> </v>
      </c>
      <c r="AE21" s="5" t="str">
        <f>IF(AND(B21="4x300", OR(AND(E21='indoor club records'!$N$11, F21&lt;='indoor club records'!$O$11), AND(E21='indoor club records'!$N$12, F21&lt;='indoor club records'!$O$12))), "CR", " ")</f>
        <v xml:space="preserve"> </v>
      </c>
      <c r="AF21" s="5" t="str">
        <f>IF(AND(B21="4x400", OR(AND(E21='indoor club records'!$N$13, F21&lt;='indoor club records'!$O$13), AND(E21='indoor club records'!$N$14, F21&lt;='indoor club records'!$O$14), AND(E21='indoor club records'!$N$15, F21&lt;='indoor club records'!$O$15))), "CR", " ")</f>
        <v xml:space="preserve"> </v>
      </c>
      <c r="AG21" s="5" t="str">
        <f>IF(AND(B21="pentathlon", OR(AND(E21='indoor club records'!$N$21, F21&gt;='indoor club records'!$O$21), AND(E21='indoor club records'!$N$22, F21&gt;='indoor club records'!$O$22), AND(E21='indoor club records'!$N$23, F21&gt;='indoor club records'!$O$23), AND(E21='indoor club records'!$N$24, F21&gt;='indoor club records'!$O$24), AND(E21='indoor club records'!$N$25, F21&gt;='indoor club records'!$O$25))), "CR", " ")</f>
        <v xml:space="preserve"> </v>
      </c>
      <c r="AH21" s="5" t="str">
        <f>IF(AND(B21="heptathlon", OR(AND(E21='indoor club records'!$N$26, F21&gt;='indoor club records'!$O$26), AND(E21='indoor club records'!$N$27, F21&gt;='indoor club records'!$O$27), AND(E21='indoor club records'!$N$28, F21&gt;='indoor club records'!$O$28), )), "CR", " ")</f>
        <v xml:space="preserve"> </v>
      </c>
    </row>
    <row r="22" spans="1:34" ht="15.75" customHeight="1" x14ac:dyDescent="0.35">
      <c r="A22" s="13" t="s">
        <v>74</v>
      </c>
      <c r="B22" s="2">
        <v>60</v>
      </c>
      <c r="C22" s="2" t="s">
        <v>116</v>
      </c>
      <c r="D22" s="2" t="s">
        <v>189</v>
      </c>
      <c r="E22" s="13" t="s">
        <v>74</v>
      </c>
      <c r="F22" s="6">
        <v>9.7899999999999991</v>
      </c>
      <c r="G22" s="8">
        <v>43842</v>
      </c>
      <c r="H22" s="2" t="s">
        <v>190</v>
      </c>
      <c r="I22" s="2" t="s">
        <v>248</v>
      </c>
      <c r="K22" s="11" t="str">
        <f>IF(OR(L22="CR", M22="CR", N22="CR", O22="CR", P22="CR", Q22="CR", R22="CR", S22="CR", T22="CR", U22="CR",V22="CR", W22="CR", X22="CR", Y22="CR", Z22="CR", AA22="CR", AB22="CR", AC22="CR", AD22="CR", AE22="CR", AF22="CR", AG22="CR", AH22="CR"), "***CLUB RECORD***", "")</f>
        <v/>
      </c>
      <c r="L22" s="5" t="str">
        <f>IF(AND(B22=60, OR(AND(E22='indoor club records'!$B$1, F22&lt;='indoor club records'!$C$1), AND(E22='indoor club records'!$B$2, F22&lt;='indoor club records'!$C$2), AND(E22='indoor club records'!$B$3, F22&lt;='indoor club records'!$C$3), AND(E22='indoor club records'!$B$4, F22&lt;='indoor club records'!$C$4), AND(E22='indoor club records'!$B$5, F22&lt;='indoor club records'!$C$5))),"CR"," ")</f>
        <v xml:space="preserve"> </v>
      </c>
      <c r="M22" s="5" t="str">
        <f>IF(AND(B22=200, OR(AND(E22='indoor club records'!$B$11, F22&lt;='indoor club records'!$C$11), AND(E22='indoor club records'!$B$12, F22&lt;='indoor club records'!$C$12), AND(E22='indoor club records'!$B$13, F22&lt;='indoor club records'!$C$13), AND(E22='indoor club records'!$B$14, F22&lt;='indoor club records'!$C$14), AND(E22='indoor club records'!$B$15, F22&lt;='indoor club records'!$C$15))),"CR"," ")</f>
        <v xml:space="preserve"> </v>
      </c>
      <c r="N22" s="5" t="str">
        <f>IF(AND(B22=300, OR(AND(E22='indoor club records'!$B$16, F22&lt;='indoor club records'!$C$16), AND(E22='indoor club records'!$B$17, F22&lt;='indoor club records'!$C$17))),"CR"," ")</f>
        <v xml:space="preserve"> </v>
      </c>
      <c r="O22" s="5" t="str">
        <f>IF(AND(B22=400, OR(AND(E22='indoor club records'!$B$19, F22&lt;='indoor club records'!$C$19), AND(E22='indoor club records'!$B$20, F22&lt;='indoor club records'!$C$20), AND(E22='indoor club records'!$B$21, F22&lt;='indoor club records'!$C$21))),"CR"," ")</f>
        <v xml:space="preserve"> </v>
      </c>
      <c r="P22" s="5" t="str">
        <f>IF(AND(B22=800, OR(AND(E22='indoor club records'!$B$22, F22&lt;='indoor club records'!$C$22), AND(E22='indoor club records'!$B$23, F22&lt;='indoor club records'!$C$23), AND(E22='indoor club records'!$B$24, F22&lt;='indoor club records'!$C$24), AND(E22='indoor club records'!$B$25, F22&lt;='indoor club records'!$C$25), AND(E22='indoor club records'!$B$26, F22&lt;='indoor club records'!$C$26))),"CR"," ")</f>
        <v xml:space="preserve"> </v>
      </c>
      <c r="Q22" s="5" t="str">
        <f>IF(AND(B22=1200, AND(E22='indoor club records'!$B$28, F22&lt;='indoor club records'!$C$28)),"CR"," ")</f>
        <v xml:space="preserve"> </v>
      </c>
      <c r="R22" s="5" t="str">
        <f>IF(AND(B22=1500, OR(AND(E22='indoor club records'!$B$29, F22&lt;='indoor club records'!$C$29), AND(E22='indoor club records'!$B$30, F22&lt;='indoor club records'!$C$30), AND(E22='indoor club records'!$B$31, F22&lt;='indoor club records'!$C$31), AND(E22='indoor club records'!$B$32, F22&lt;='indoor club records'!$C$32), AND(E22='indoor club records'!$B$33, F22&lt;='indoor club records'!$C$33))),"CR"," ")</f>
        <v xml:space="preserve"> </v>
      </c>
      <c r="S22" s="5" t="str">
        <f>IF(AND(B22="1M", AND(E22='indoor club records'!$B$37,F22&lt;='indoor club records'!$C$37)),"CR"," ")</f>
        <v xml:space="preserve"> </v>
      </c>
      <c r="T22" s="5" t="str">
        <f>IF(AND(B22=3000, OR(AND(E22='indoor club records'!$B$39, F22&lt;='indoor club records'!$C$39), AND(E22='indoor club records'!$B$40, F22&lt;='indoor club records'!$C$40), AND(E22='indoor club records'!$B$41, F22&lt;='indoor club records'!$C$41))),"CR"," ")</f>
        <v xml:space="preserve"> </v>
      </c>
      <c r="U22" s="5" t="str">
        <f>IF(AND(B22=5000, OR(AND(E22='indoor club records'!$B$42, F22&lt;='indoor club records'!$C$42), AND(E22='indoor club records'!$B$43, F22&lt;='indoor club records'!$C$43))),"CR"," ")</f>
        <v xml:space="preserve"> </v>
      </c>
      <c r="V22" s="5" t="str">
        <f>IF(AND(B22=10000, OR(AND(E22='indoor club records'!$B$44, F22&lt;='indoor club records'!$C$44), AND(E22='indoor club records'!$B$45, F22&lt;='indoor club records'!$C$45))),"CR"," ")</f>
        <v xml:space="preserve"> </v>
      </c>
      <c r="W22" s="2" t="str">
        <f>IF(AND(B22="high jump", OR(AND(E22='indoor club records'!$F$1, F22&gt;='indoor club records'!$G$1), AND(E22='indoor club records'!$F$2, F22&gt;='indoor club records'!$G$2), AND(E22='indoor club records'!$F$3, F22&gt;='indoor club records'!$G$3),AND(E22='indoor club records'!$F$4, F22&gt;='indoor club records'!$G$4), AND(E22='indoor club records'!$F$5, F22&gt;='indoor club records'!$G$5))), "CR", " ")</f>
        <v xml:space="preserve"> </v>
      </c>
      <c r="X22" s="2" t="str">
        <f>IF(AND(B22="long jump", OR(AND(E22='indoor club records'!$F$6, F22&gt;='indoor club records'!$G$6), AND(E22='indoor club records'!$F$7, F22&gt;='indoor club records'!$G$7), AND(E22='indoor club records'!$F$8, F22&gt;='indoor club records'!$G$8), AND(E22='indoor club records'!$F$9, F22&gt;='indoor club records'!$G$9), AND(E22='indoor club records'!$F$10, F22&gt;='indoor club records'!$G$10))), "CR", " ")</f>
        <v xml:space="preserve"> </v>
      </c>
      <c r="Y22" s="2" t="str">
        <f>IF(AND(B22="triple jump", OR(AND(E22='indoor club records'!$F$11, F22&gt;='indoor club records'!$G$11), AND(E22='indoor club records'!$F$12, F22&gt;='indoor club records'!$G$12), AND(E22='indoor club records'!$F$13, F22&gt;='indoor club records'!$G$13), AND(E22='indoor club records'!$F$14, F22&gt;='indoor club records'!$G$14), AND(E22='indoor club records'!$F$15, F22&gt;='indoor club records'!$G$15))), "CR", " ")</f>
        <v xml:space="preserve"> </v>
      </c>
      <c r="Z22" s="2" t="str">
        <f>IF(AND(B22="pole vault", OR(AND(E22='indoor club records'!$F$16, F22&gt;='indoor club records'!$G$16), AND(E22='indoor club records'!$F$17, F22&gt;='indoor club records'!$G$17), AND(E22='indoor club records'!$F$18, F22&gt;='indoor club records'!$G$18), AND(E22='indoor club records'!$F$19, F22&gt;='indoor club records'!$G$19), AND(E22='indoor club records'!$F$20, F22&gt;='indoor club records'!$G$20))), "CR", " ")</f>
        <v xml:space="preserve"> </v>
      </c>
      <c r="AA22" s="2" t="str">
        <f>IF(AND(B22="shot 2.72", AND(E22='indoor club records'!$F$36, F22&gt;='indoor club records'!$G$36)), "CR", " ")</f>
        <v xml:space="preserve"> </v>
      </c>
      <c r="AB22" s="2" t="str">
        <f>IF(AND(B22="shot 3", OR(AND(E22='indoor club records'!$F$37, F22&gt;='indoor club records'!$G$37), AND(E22='indoor club records'!$F$38, F22&gt;='indoor club records'!$G$38))), "CR", " ")</f>
        <v xml:space="preserve"> </v>
      </c>
      <c r="AC22" s="2" t="str">
        <f>IF(AND(B22="shot 4", OR(AND(E22='indoor club records'!$F$39, F22&gt;='indoor club records'!$G$39), AND(E22='indoor club records'!$F$40, F22&gt;='indoor club records'!$G$40))), "CR", " ")</f>
        <v xml:space="preserve"> </v>
      </c>
      <c r="AD22" s="5" t="str">
        <f>IF(AND(B22="4x200", OR(AND(E22='indoor club records'!$N$6, F22&lt;='indoor club records'!$O$6), AND(E22='indoor club records'!$N$7, F22&lt;='indoor club records'!$O$7), AND(E22='indoor club records'!$N$8, F22&lt;='indoor club records'!$O$8), AND(E22='indoor club records'!$N$9, F22&lt;='indoor club records'!$O$9), AND(E22='indoor club records'!$N$10, F22&lt;='indoor club records'!$O$10))), "CR", " ")</f>
        <v xml:space="preserve"> </v>
      </c>
      <c r="AE22" s="5" t="str">
        <f>IF(AND(B22="4x300", OR(AND(E22='indoor club records'!$N$11, F22&lt;='indoor club records'!$O$11), AND(E22='indoor club records'!$N$12, F22&lt;='indoor club records'!$O$12))), "CR", " ")</f>
        <v xml:space="preserve"> </v>
      </c>
      <c r="AF22" s="5" t="str">
        <f>IF(AND(B22="4x400", OR(AND(E22='indoor club records'!$N$13, F22&lt;='indoor club records'!$O$13), AND(E22='indoor club records'!$N$14, F22&lt;='indoor club records'!$O$14), AND(E22='indoor club records'!$N$15, F22&lt;='indoor club records'!$O$15))), "CR", " ")</f>
        <v xml:space="preserve"> </v>
      </c>
      <c r="AG22" s="5" t="str">
        <f>IF(AND(B22="pentathlon", OR(AND(E22='indoor club records'!$N$21, F22&gt;='indoor club records'!$O$21), AND(E22='indoor club records'!$N$22, F22&gt;='indoor club records'!$O$22), AND(E22='indoor club records'!$N$23, F22&gt;='indoor club records'!$O$23), AND(E22='indoor club records'!$N$24, F22&gt;='indoor club records'!$O$24), AND(E22='indoor club records'!$N$25, F22&gt;='indoor club records'!$O$25))), "CR", " ")</f>
        <v xml:space="preserve"> </v>
      </c>
      <c r="AH22" s="5" t="str">
        <f>IF(AND(B22="heptathlon", OR(AND(E22='indoor club records'!$N$26, F22&gt;='indoor club records'!$O$26), AND(E22='indoor club records'!$N$27, F22&gt;='indoor club records'!$O$27), AND(E22='indoor club records'!$N$28, F22&gt;='indoor club records'!$O$28), )), "CR", " ")</f>
        <v xml:space="preserve"> </v>
      </c>
    </row>
    <row r="23" spans="1:34" ht="15.75" customHeight="1" x14ac:dyDescent="0.35">
      <c r="B23" s="2">
        <v>60</v>
      </c>
      <c r="C23" s="2" t="s">
        <v>19</v>
      </c>
      <c r="D23" s="2" t="s">
        <v>289</v>
      </c>
      <c r="E23" s="13" t="s">
        <v>32</v>
      </c>
      <c r="F23" s="6">
        <v>9.9499999999999993</v>
      </c>
      <c r="G23" s="8">
        <v>43890</v>
      </c>
      <c r="H23" s="2" t="s">
        <v>190</v>
      </c>
      <c r="I23" s="2" t="s">
        <v>254</v>
      </c>
      <c r="K23" s="2"/>
      <c r="P23" s="2"/>
      <c r="Q23" s="2"/>
      <c r="R23" s="2"/>
      <c r="S23" s="2"/>
      <c r="T23" s="2"/>
      <c r="U23" s="2"/>
    </row>
    <row r="24" spans="1:34" ht="14.5" x14ac:dyDescent="0.35">
      <c r="A24" s="13" t="s">
        <v>74</v>
      </c>
      <c r="B24" s="2">
        <v>60</v>
      </c>
      <c r="C24" s="2" t="s">
        <v>212</v>
      </c>
      <c r="D24" s="2" t="s">
        <v>213</v>
      </c>
      <c r="E24" s="13" t="s">
        <v>74</v>
      </c>
      <c r="F24" s="6">
        <v>9.9600000000000009</v>
      </c>
      <c r="G24" s="8">
        <v>43800</v>
      </c>
      <c r="H24" s="2" t="s">
        <v>190</v>
      </c>
      <c r="I24" s="2" t="s">
        <v>214</v>
      </c>
      <c r="K24" s="11" t="str">
        <f>IF(OR(L24="CR", M24="CR", N24="CR", O24="CR", P24="CR", Q24="CR", R24="CR", S24="CR", T24="CR", U24="CR",V24="CR", W24="CR", X24="CR", Y24="CR", Z24="CR", AA24="CR", AB24="CR", AC24="CR", AD24="CR", AE24="CR", AF24="CR", AG24="CR", AH24="CR"), "***CLUB RECORD***", "")</f>
        <v/>
      </c>
      <c r="L24" s="5" t="str">
        <f>IF(AND(B24=60, OR(AND(E24='indoor club records'!$B$1, F24&lt;='indoor club records'!$C$1), AND(E24='indoor club records'!$B$2, F24&lt;='indoor club records'!$C$2), AND(E24='indoor club records'!$B$3, F24&lt;='indoor club records'!$C$3), AND(E24='indoor club records'!$B$4, F24&lt;='indoor club records'!$C$4), AND(E24='indoor club records'!$B$5, F24&lt;='indoor club records'!$C$5))),"CR"," ")</f>
        <v xml:space="preserve"> </v>
      </c>
      <c r="M24" s="5" t="str">
        <f>IF(AND(B24=200, OR(AND(E24='indoor club records'!$B$11, F24&lt;='indoor club records'!$C$11), AND(E24='indoor club records'!$B$12, F24&lt;='indoor club records'!$C$12), AND(E24='indoor club records'!$B$13, F24&lt;='indoor club records'!$C$13), AND(E24='indoor club records'!$B$14, F24&lt;='indoor club records'!$C$14), AND(E24='indoor club records'!$B$15, F24&lt;='indoor club records'!$C$15))),"CR"," ")</f>
        <v xml:space="preserve"> </v>
      </c>
      <c r="N24" s="5" t="str">
        <f>IF(AND(B24=300, OR(AND(E24='indoor club records'!$B$16, F24&lt;='indoor club records'!$C$16), AND(E24='indoor club records'!$B$17, F24&lt;='indoor club records'!$C$17))),"CR"," ")</f>
        <v xml:space="preserve"> </v>
      </c>
      <c r="O24" s="5" t="str">
        <f>IF(AND(B24=400, OR(AND(E24='indoor club records'!$B$19, F24&lt;='indoor club records'!$C$19), AND(E24='indoor club records'!$B$20, F24&lt;='indoor club records'!$C$20), AND(E24='indoor club records'!$B$21, F24&lt;='indoor club records'!$C$21))),"CR"," ")</f>
        <v xml:space="preserve"> </v>
      </c>
      <c r="P24" s="5" t="str">
        <f>IF(AND(B24=800, OR(AND(E24='indoor club records'!$B$22, F24&lt;='indoor club records'!$C$22), AND(E24='indoor club records'!$B$23, F24&lt;='indoor club records'!$C$23), AND(E24='indoor club records'!$B$24, F24&lt;='indoor club records'!$C$24), AND(E24='indoor club records'!$B$25, F24&lt;='indoor club records'!$C$25), AND(E24='indoor club records'!$B$26, F24&lt;='indoor club records'!$C$26))),"CR"," ")</f>
        <v xml:space="preserve"> </v>
      </c>
      <c r="Q24" s="5" t="str">
        <f>IF(AND(B24=1200, AND(E24='indoor club records'!$B$28, F24&lt;='indoor club records'!$C$28)),"CR"," ")</f>
        <v xml:space="preserve"> </v>
      </c>
      <c r="R24" s="5" t="str">
        <f>IF(AND(B24=1500, OR(AND(E24='indoor club records'!$B$29, F24&lt;='indoor club records'!$C$29), AND(E24='indoor club records'!$B$30, F24&lt;='indoor club records'!$C$30), AND(E24='indoor club records'!$B$31, F24&lt;='indoor club records'!$C$31), AND(E24='indoor club records'!$B$32, F24&lt;='indoor club records'!$C$32), AND(E24='indoor club records'!$B$33, F24&lt;='indoor club records'!$C$33))),"CR"," ")</f>
        <v xml:space="preserve"> </v>
      </c>
      <c r="S24" s="5" t="str">
        <f>IF(AND(B24="1M", AND(E24='indoor club records'!$B$37,F24&lt;='indoor club records'!$C$37)),"CR"," ")</f>
        <v xml:space="preserve"> </v>
      </c>
      <c r="T24" s="5" t="str">
        <f>IF(AND(B24=3000, OR(AND(E24='indoor club records'!$B$39, F24&lt;='indoor club records'!$C$39), AND(E24='indoor club records'!$B$40, F24&lt;='indoor club records'!$C$40), AND(E24='indoor club records'!$B$41, F24&lt;='indoor club records'!$C$41))),"CR"," ")</f>
        <v xml:space="preserve"> </v>
      </c>
      <c r="U24" s="5" t="str">
        <f>IF(AND(B24=5000, OR(AND(E24='indoor club records'!$B$42, F24&lt;='indoor club records'!$C$42), AND(E24='indoor club records'!$B$43, F24&lt;='indoor club records'!$C$43))),"CR"," ")</f>
        <v xml:space="preserve"> </v>
      </c>
      <c r="V24" s="5" t="str">
        <f>IF(AND(B24=10000, OR(AND(E24='indoor club records'!$B$44, F24&lt;='indoor club records'!$C$44), AND(E24='indoor club records'!$B$45, F24&lt;='indoor club records'!$C$45))),"CR"," ")</f>
        <v xml:space="preserve"> </v>
      </c>
      <c r="W24" s="2" t="str">
        <f>IF(AND(B24="high jump", OR(AND(E24='indoor club records'!$F$1, F24&gt;='indoor club records'!$G$1), AND(E24='indoor club records'!$F$2, F24&gt;='indoor club records'!$G$2), AND(E24='indoor club records'!$F$3, F24&gt;='indoor club records'!$G$3),AND(E24='indoor club records'!$F$4, F24&gt;='indoor club records'!$G$4), AND(E24='indoor club records'!$F$5, F24&gt;='indoor club records'!$G$5))), "CR", " ")</f>
        <v xml:space="preserve"> </v>
      </c>
      <c r="X24" s="2" t="str">
        <f>IF(AND(B24="long jump", OR(AND(E24='indoor club records'!$F$6, F24&gt;='indoor club records'!$G$6), AND(E24='indoor club records'!$F$7, F24&gt;='indoor club records'!$G$7), AND(E24='indoor club records'!$F$8, F24&gt;='indoor club records'!$G$8), AND(E24='indoor club records'!$F$9, F24&gt;='indoor club records'!$G$9), AND(E24='indoor club records'!$F$10, F24&gt;='indoor club records'!$G$10))), "CR", " ")</f>
        <v xml:space="preserve"> </v>
      </c>
      <c r="Y24" s="2" t="str">
        <f>IF(AND(B24="triple jump", OR(AND(E24='indoor club records'!$F$11, F24&gt;='indoor club records'!$G$11), AND(E24='indoor club records'!$F$12, F24&gt;='indoor club records'!$G$12), AND(E24='indoor club records'!$F$13, F24&gt;='indoor club records'!$G$13), AND(E24='indoor club records'!$F$14, F24&gt;='indoor club records'!$G$14), AND(E24='indoor club records'!$F$15, F24&gt;='indoor club records'!$G$15))), "CR", " ")</f>
        <v xml:space="preserve"> </v>
      </c>
      <c r="Z24" s="2" t="str">
        <f>IF(AND(B24="pole vault", OR(AND(E24='indoor club records'!$F$16, F24&gt;='indoor club records'!$G$16), AND(E24='indoor club records'!$F$17, F24&gt;='indoor club records'!$G$17), AND(E24='indoor club records'!$F$18, F24&gt;='indoor club records'!$G$18), AND(E24='indoor club records'!$F$19, F24&gt;='indoor club records'!$G$19), AND(E24='indoor club records'!$F$20, F24&gt;='indoor club records'!$G$20))), "CR", " ")</f>
        <v xml:space="preserve"> </v>
      </c>
      <c r="AA24" s="2" t="str">
        <f>IF(AND(B24="shot 2.72", AND(E24='indoor club records'!$F$36, F24&gt;='indoor club records'!$G$36)), "CR", " ")</f>
        <v xml:space="preserve"> </v>
      </c>
      <c r="AB24" s="2" t="str">
        <f>IF(AND(B24="shot 3", OR(AND(E24='indoor club records'!$F$37, F24&gt;='indoor club records'!$G$37), AND(E24='indoor club records'!$F$38, F24&gt;='indoor club records'!$G$38))), "CR", " ")</f>
        <v xml:space="preserve"> </v>
      </c>
      <c r="AC24" s="2" t="str">
        <f>IF(AND(B24="shot 4", OR(AND(E24='indoor club records'!$F$39, F24&gt;='indoor club records'!$G$39), AND(E24='indoor club records'!$F$40, F24&gt;='indoor club records'!$G$40))), "CR", " ")</f>
        <v xml:space="preserve"> </v>
      </c>
      <c r="AD24" s="5" t="str">
        <f>IF(AND(B24="4x200", OR(AND(E24='indoor club records'!$N$6, F24&lt;='indoor club records'!$O$6), AND(E24='indoor club records'!$N$7, F24&lt;='indoor club records'!$O$7), AND(E24='indoor club records'!$N$8, F24&lt;='indoor club records'!$O$8), AND(E24='indoor club records'!$N$9, F24&lt;='indoor club records'!$O$9), AND(E24='indoor club records'!$N$10, F24&lt;='indoor club records'!$O$10))), "CR", " ")</f>
        <v xml:space="preserve"> </v>
      </c>
      <c r="AE24" s="5" t="str">
        <f>IF(AND(B24="4x300", OR(AND(E24='indoor club records'!$N$11, F24&lt;='indoor club records'!$O$11), AND(E24='indoor club records'!$N$12, F24&lt;='indoor club records'!$O$12))), "CR", " ")</f>
        <v xml:space="preserve"> </v>
      </c>
      <c r="AF24" s="5" t="str">
        <f>IF(AND(B24="4x400", OR(AND(E24='indoor club records'!$N$13, F24&lt;='indoor club records'!$O$13), AND(E24='indoor club records'!$N$14, F24&lt;='indoor club records'!$O$14), AND(E24='indoor club records'!$N$15, F24&lt;='indoor club records'!$O$15))), "CR", " ")</f>
        <v xml:space="preserve"> </v>
      </c>
      <c r="AG24" s="5" t="str">
        <f>IF(AND(B24="pentathlon", OR(AND(E24='indoor club records'!$N$21, F24&gt;='indoor club records'!$O$21), AND(E24='indoor club records'!$N$22, F24&gt;='indoor club records'!$O$22), AND(E24='indoor club records'!$N$23, F24&gt;='indoor club records'!$O$23), AND(E24='indoor club records'!$N$24, F24&gt;='indoor club records'!$O$24), AND(E24='indoor club records'!$N$25, F24&gt;='indoor club records'!$O$25))), "CR", " ")</f>
        <v xml:space="preserve"> </v>
      </c>
      <c r="AH24" s="5" t="str">
        <f>IF(AND(B24="heptathlon", OR(AND(E24='indoor club records'!$N$26, F24&gt;='indoor club records'!$O$26), AND(E24='indoor club records'!$N$27, F24&gt;='indoor club records'!$O$27), AND(E24='indoor club records'!$N$28, F24&gt;='indoor club records'!$O$28), )), "CR", " ")</f>
        <v xml:space="preserve"> </v>
      </c>
    </row>
    <row r="25" spans="1:34" ht="14.5" x14ac:dyDescent="0.35">
      <c r="B25" s="2">
        <v>60</v>
      </c>
      <c r="C25" s="2" t="s">
        <v>4</v>
      </c>
      <c r="D25" s="2" t="s">
        <v>192</v>
      </c>
      <c r="E25" s="13" t="s">
        <v>74</v>
      </c>
      <c r="F25" s="6">
        <v>10.67</v>
      </c>
      <c r="G25" s="8">
        <v>43765</v>
      </c>
      <c r="H25" s="2" t="s">
        <v>190</v>
      </c>
      <c r="I25" s="2" t="s">
        <v>191</v>
      </c>
      <c r="K25" s="11" t="str">
        <f>IF(OR(L25="CR", M25="CR", N25="CR", O25="CR", P25="CR", Q25="CR", R25="CR", S25="CR", T25="CR", U25="CR",V25="CR", W25="CR", X25="CR", Y25="CR", Z25="CR", AA25="CR", AB25="CR", AC25="CR", AD25="CR", AE25="CR", AF25="CR", AG25="CR", AH25="CR"), "***CLUB RECORD***", "")</f>
        <v/>
      </c>
      <c r="L25" s="5" t="str">
        <f>IF(AND(B25=60, OR(AND(E25='indoor club records'!$B$1, F25&lt;='indoor club records'!$C$1), AND(E25='indoor club records'!$B$2, F25&lt;='indoor club records'!$C$2), AND(E25='indoor club records'!$B$3, F25&lt;='indoor club records'!$C$3), AND(E25='indoor club records'!$B$4, F25&lt;='indoor club records'!$C$4), AND(E25='indoor club records'!$B$5, F25&lt;='indoor club records'!$C$5))),"CR"," ")</f>
        <v xml:space="preserve"> </v>
      </c>
      <c r="M25" s="5" t="str">
        <f>IF(AND(B25=200, OR(AND(E25='indoor club records'!$B$11, F25&lt;='indoor club records'!$C$11), AND(E25='indoor club records'!$B$12, F25&lt;='indoor club records'!$C$12), AND(E25='indoor club records'!$B$13, F25&lt;='indoor club records'!$C$13), AND(E25='indoor club records'!$B$14, F25&lt;='indoor club records'!$C$14), AND(E25='indoor club records'!$B$15, F25&lt;='indoor club records'!$C$15))),"CR"," ")</f>
        <v xml:space="preserve"> </v>
      </c>
      <c r="N25" s="5" t="str">
        <f>IF(AND(B25=300, OR(AND(E25='indoor club records'!$B$16, F25&lt;='indoor club records'!$C$16), AND(E25='indoor club records'!$B$17, F25&lt;='indoor club records'!$C$17))),"CR"," ")</f>
        <v xml:space="preserve"> </v>
      </c>
      <c r="O25" s="5" t="str">
        <f>IF(AND(B25=400, OR(AND(E25='indoor club records'!$B$19, F25&lt;='indoor club records'!$C$19), AND(E25='indoor club records'!$B$20, F25&lt;='indoor club records'!$C$20), AND(E25='indoor club records'!$B$21, F25&lt;='indoor club records'!$C$21))),"CR"," ")</f>
        <v xml:space="preserve"> </v>
      </c>
      <c r="P25" s="5" t="str">
        <f>IF(AND(B25=800, OR(AND(E25='indoor club records'!$B$22, F25&lt;='indoor club records'!$C$22), AND(E25='indoor club records'!$B$23, F25&lt;='indoor club records'!$C$23), AND(E25='indoor club records'!$B$24, F25&lt;='indoor club records'!$C$24), AND(E25='indoor club records'!$B$25, F25&lt;='indoor club records'!$C$25), AND(E25='indoor club records'!$B$26, F25&lt;='indoor club records'!$C$26))),"CR"," ")</f>
        <v xml:space="preserve"> </v>
      </c>
      <c r="Q25" s="5" t="str">
        <f>IF(AND(B25=1200, AND(E25='indoor club records'!$B$28, F25&lt;='indoor club records'!$C$28)),"CR"," ")</f>
        <v xml:space="preserve"> </v>
      </c>
      <c r="R25" s="5" t="str">
        <f>IF(AND(B25=1500, OR(AND(E25='indoor club records'!$B$29, F25&lt;='indoor club records'!$C$29), AND(E25='indoor club records'!$B$30, F25&lt;='indoor club records'!$C$30), AND(E25='indoor club records'!$B$31, F25&lt;='indoor club records'!$C$31), AND(E25='indoor club records'!$B$32, F25&lt;='indoor club records'!$C$32), AND(E25='indoor club records'!$B$33, F25&lt;='indoor club records'!$C$33))),"CR"," ")</f>
        <v xml:space="preserve"> </v>
      </c>
      <c r="S25" s="5" t="str">
        <f>IF(AND(B25="1M", AND(E25='indoor club records'!$B$37,F25&lt;='indoor club records'!$C$37)),"CR"," ")</f>
        <v xml:space="preserve"> </v>
      </c>
      <c r="T25" s="5" t="str">
        <f>IF(AND(B25=3000, OR(AND(E25='indoor club records'!$B$39, F25&lt;='indoor club records'!$C$39), AND(E25='indoor club records'!$B$40, F25&lt;='indoor club records'!$C$40), AND(E25='indoor club records'!$B$41, F25&lt;='indoor club records'!$C$41))),"CR"," ")</f>
        <v xml:space="preserve"> </v>
      </c>
      <c r="U25" s="5" t="str">
        <f>IF(AND(B25=5000, OR(AND(E25='indoor club records'!$B$42, F25&lt;='indoor club records'!$C$42), AND(E25='indoor club records'!$B$43, F25&lt;='indoor club records'!$C$43))),"CR"," ")</f>
        <v xml:space="preserve"> </v>
      </c>
      <c r="V25" s="5" t="str">
        <f>IF(AND(B25=10000, OR(AND(E25='indoor club records'!$B$44, F25&lt;='indoor club records'!$C$44), AND(E25='indoor club records'!$B$45, F25&lt;='indoor club records'!$C$45))),"CR"," ")</f>
        <v xml:space="preserve"> </v>
      </c>
      <c r="W25" s="2" t="str">
        <f>IF(AND(B25="high jump", OR(AND(E25='indoor club records'!$F$1, F25&gt;='indoor club records'!$G$1), AND(E25='indoor club records'!$F$2, F25&gt;='indoor club records'!$G$2), AND(E25='indoor club records'!$F$3, F25&gt;='indoor club records'!$G$3),AND(E25='indoor club records'!$F$4, F25&gt;='indoor club records'!$G$4), AND(E25='indoor club records'!$F$5, F25&gt;='indoor club records'!$G$5))), "CR", " ")</f>
        <v xml:space="preserve"> </v>
      </c>
      <c r="X25" s="2" t="str">
        <f>IF(AND(B25="long jump", OR(AND(E25='indoor club records'!$F$6, F25&gt;='indoor club records'!$G$6), AND(E25='indoor club records'!$F$7, F25&gt;='indoor club records'!$G$7), AND(E25='indoor club records'!$F$8, F25&gt;='indoor club records'!$G$8), AND(E25='indoor club records'!$F$9, F25&gt;='indoor club records'!$G$9), AND(E25='indoor club records'!$F$10, F25&gt;='indoor club records'!$G$10))), "CR", " ")</f>
        <v xml:space="preserve"> </v>
      </c>
      <c r="Y25" s="2" t="str">
        <f>IF(AND(B25="triple jump", OR(AND(E25='indoor club records'!$F$11, F25&gt;='indoor club records'!$G$11), AND(E25='indoor club records'!$F$12, F25&gt;='indoor club records'!$G$12), AND(E25='indoor club records'!$F$13, F25&gt;='indoor club records'!$G$13), AND(E25='indoor club records'!$F$14, F25&gt;='indoor club records'!$G$14), AND(E25='indoor club records'!$F$15, F25&gt;='indoor club records'!$G$15))), "CR", " ")</f>
        <v xml:space="preserve"> </v>
      </c>
      <c r="Z25" s="2" t="str">
        <f>IF(AND(B25="pole vault", OR(AND(E25='indoor club records'!$F$16, F25&gt;='indoor club records'!$G$16), AND(E25='indoor club records'!$F$17, F25&gt;='indoor club records'!$G$17), AND(E25='indoor club records'!$F$18, F25&gt;='indoor club records'!$G$18), AND(E25='indoor club records'!$F$19, F25&gt;='indoor club records'!$G$19), AND(E25='indoor club records'!$F$20, F25&gt;='indoor club records'!$G$20))), "CR", " ")</f>
        <v xml:space="preserve"> </v>
      </c>
      <c r="AA25" s="2" t="str">
        <f>IF(AND(B25="shot 2.72", AND(E25='indoor club records'!$F$36, F25&gt;='indoor club records'!$G$36)), "CR", " ")</f>
        <v xml:space="preserve"> </v>
      </c>
      <c r="AB25" s="2" t="str">
        <f>IF(AND(B25="shot 3", OR(AND(E25='indoor club records'!$F$37, F25&gt;='indoor club records'!$G$37), AND(E25='indoor club records'!$F$38, F25&gt;='indoor club records'!$G$38))), "CR", " ")</f>
        <v xml:space="preserve"> </v>
      </c>
      <c r="AC25" s="2" t="str">
        <f>IF(AND(B25="shot 4", OR(AND(E25='indoor club records'!$F$39, F25&gt;='indoor club records'!$G$39), AND(E25='indoor club records'!$F$40, F25&gt;='indoor club records'!$G$40))), "CR", " ")</f>
        <v xml:space="preserve"> </v>
      </c>
      <c r="AD25" s="5" t="str">
        <f>IF(AND(B25="4x200", OR(AND(E25='indoor club records'!$N$6, F25&lt;='indoor club records'!$O$6), AND(E25='indoor club records'!$N$7, F25&lt;='indoor club records'!$O$7), AND(E25='indoor club records'!$N$8, F25&lt;='indoor club records'!$O$8), AND(E25='indoor club records'!$N$9, F25&lt;='indoor club records'!$O$9), AND(E25='indoor club records'!$N$10, F25&lt;='indoor club records'!$O$10))), "CR", " ")</f>
        <v xml:space="preserve"> </v>
      </c>
      <c r="AE25" s="5" t="str">
        <f>IF(AND(B25="4x300", OR(AND(E25='indoor club records'!$N$11, F25&lt;='indoor club records'!$O$11), AND(E25='indoor club records'!$N$12, F25&lt;='indoor club records'!$O$12))), "CR", " ")</f>
        <v xml:space="preserve"> </v>
      </c>
      <c r="AF25" s="5" t="str">
        <f>IF(AND(B25="4x400", OR(AND(E25='indoor club records'!$N$13, F25&lt;='indoor club records'!$O$13), AND(E25='indoor club records'!$N$14, F25&lt;='indoor club records'!$O$14), AND(E25='indoor club records'!$N$15, F25&lt;='indoor club records'!$O$15))), "CR", " ")</f>
        <v xml:space="preserve"> </v>
      </c>
      <c r="AG25" s="5" t="str">
        <f>IF(AND(B25="pentathlon", OR(AND(E25='indoor club records'!$N$21, F25&gt;='indoor club records'!$O$21), AND(E25='indoor club records'!$N$22, F25&gt;='indoor club records'!$O$22), AND(E25='indoor club records'!$N$23, F25&gt;='indoor club records'!$O$23), AND(E25='indoor club records'!$N$24, F25&gt;='indoor club records'!$O$24), AND(E25='indoor club records'!$N$25, F25&gt;='indoor club records'!$O$25))), "CR", " ")</f>
        <v xml:space="preserve"> </v>
      </c>
      <c r="AH25" s="5" t="str">
        <f>IF(AND(B25="heptathlon", OR(AND(E25='indoor club records'!$N$26, F25&gt;='indoor club records'!$O$26), AND(E25='indoor club records'!$N$27, F25&gt;='indoor club records'!$O$27), AND(E25='indoor club records'!$N$28, F25&gt;='indoor club records'!$O$28), )), "CR", " ")</f>
        <v xml:space="preserve"> </v>
      </c>
    </row>
    <row r="26" spans="1:34" ht="14.5" x14ac:dyDescent="0.35">
      <c r="B26" s="24">
        <v>60</v>
      </c>
      <c r="C26" s="24"/>
      <c r="D26" s="24"/>
      <c r="E26" s="25"/>
      <c r="F26" s="26"/>
      <c r="G26" s="27"/>
      <c r="H26" s="24"/>
      <c r="I26" s="24"/>
    </row>
    <row r="27" spans="1:34" ht="14.5" x14ac:dyDescent="0.35">
      <c r="A27" s="13" t="s">
        <v>175</v>
      </c>
      <c r="B27" s="2">
        <v>200</v>
      </c>
      <c r="C27" s="2" t="s">
        <v>106</v>
      </c>
      <c r="D27" s="2" t="s">
        <v>107</v>
      </c>
      <c r="E27" s="13" t="s">
        <v>29</v>
      </c>
      <c r="F27" s="6">
        <v>24.85</v>
      </c>
      <c r="G27" s="8">
        <v>43884</v>
      </c>
      <c r="H27" s="2" t="s">
        <v>190</v>
      </c>
      <c r="I27" s="2" t="s">
        <v>285</v>
      </c>
      <c r="K27" s="11" t="str">
        <f>IF(OR(L27="CR", M27="CR", N27="CR", O27="CR", P27="CR", Q27="CR", R27="CR", S27="CR", T27="CR", U27="CR",V27="CR", W27="CR", X27="CR", Y27="CR", Z27="CR", AA27="CR", AB27="CR", AC27="CR", AD27="CR", AE27="CR", AF27="CR", AG27="CR", AH27="CR"), "***CLUB RECORD***", "")</f>
        <v/>
      </c>
      <c r="L27" s="5" t="str">
        <f>IF(AND(B27=60, OR(AND(E27='indoor club records'!$B$1, F27&lt;='indoor club records'!$C$1), AND(E27='indoor club records'!$B$2, F27&lt;='indoor club records'!$C$2), AND(E27='indoor club records'!$B$3, F27&lt;='indoor club records'!$C$3), AND(E27='indoor club records'!$B$4, F27&lt;='indoor club records'!$C$4), AND(E27='indoor club records'!$B$5, F27&lt;='indoor club records'!$C$5))),"CR"," ")</f>
        <v xml:space="preserve"> </v>
      </c>
      <c r="M27" s="5" t="str">
        <f>IF(AND(B27=200, OR(AND(E27='indoor club records'!$B$11, F27&lt;='indoor club records'!$C$11), AND(E27='indoor club records'!$B$12, F27&lt;='indoor club records'!$C$12), AND(E27='indoor club records'!$B$13, F27&lt;='indoor club records'!$C$13), AND(E27='indoor club records'!$B$14, F27&lt;='indoor club records'!$C$14), AND(E27='indoor club records'!$B$15, F27&lt;='indoor club records'!$C$15))),"CR"," ")</f>
        <v xml:space="preserve"> </v>
      </c>
      <c r="N27" s="5" t="str">
        <f>IF(AND(B27=300, OR(AND(E27='indoor club records'!$B$16, F27&lt;='indoor club records'!$C$16), AND(E27='indoor club records'!$B$17, F27&lt;='indoor club records'!$C$17))),"CR"," ")</f>
        <v xml:space="preserve"> </v>
      </c>
      <c r="O27" s="5" t="str">
        <f>IF(AND(B27=400, OR(AND(E27='indoor club records'!$B$19, F27&lt;='indoor club records'!$C$19), AND(E27='indoor club records'!$B$20, F27&lt;='indoor club records'!$C$20), AND(E27='indoor club records'!$B$21, F27&lt;='indoor club records'!$C$21))),"CR"," ")</f>
        <v xml:space="preserve"> </v>
      </c>
      <c r="P27" s="5" t="str">
        <f>IF(AND(B27=800, OR(AND(E27='indoor club records'!$B$22, F27&lt;='indoor club records'!$C$22), AND(E27='indoor club records'!$B$23, F27&lt;='indoor club records'!$C$23), AND(E27='indoor club records'!$B$24, F27&lt;='indoor club records'!$C$24), AND(E27='indoor club records'!$B$25, F27&lt;='indoor club records'!$C$25), AND(E27='indoor club records'!$B$26, F27&lt;='indoor club records'!$C$26))),"CR"," ")</f>
        <v xml:space="preserve"> </v>
      </c>
      <c r="Q27" s="5" t="str">
        <f>IF(AND(B27=1200, AND(E27='indoor club records'!$B$28, F27&lt;='indoor club records'!$C$28)),"CR"," ")</f>
        <v xml:space="preserve"> </v>
      </c>
      <c r="R27" s="5" t="str">
        <f>IF(AND(B27=1500, OR(AND(E27='indoor club records'!$B$29, F27&lt;='indoor club records'!$C$29), AND(E27='indoor club records'!$B$30, F27&lt;='indoor club records'!$C$30), AND(E27='indoor club records'!$B$31, F27&lt;='indoor club records'!$C$31), AND(E27='indoor club records'!$B$32, F27&lt;='indoor club records'!$C$32), AND(E27='indoor club records'!$B$33, F27&lt;='indoor club records'!$C$33))),"CR"," ")</f>
        <v xml:space="preserve"> </v>
      </c>
      <c r="S27" s="5" t="str">
        <f>IF(AND(B27="1M", AND(E27='indoor club records'!$B$37,F27&lt;='indoor club records'!$C$37)),"CR"," ")</f>
        <v xml:space="preserve"> </v>
      </c>
      <c r="T27" s="5" t="str">
        <f>IF(AND(B27=3000, OR(AND(E27='indoor club records'!$B$39, F27&lt;='indoor club records'!$C$39), AND(E27='indoor club records'!$B$40, F27&lt;='indoor club records'!$C$40), AND(E27='indoor club records'!$B$41, F27&lt;='indoor club records'!$C$41))),"CR"," ")</f>
        <v xml:space="preserve"> </v>
      </c>
      <c r="U27" s="5" t="str">
        <f>IF(AND(B27=5000, OR(AND(E27='indoor club records'!$B$42, F27&lt;='indoor club records'!$C$42), AND(E27='indoor club records'!$B$43, F27&lt;='indoor club records'!$C$43))),"CR"," ")</f>
        <v xml:space="preserve"> </v>
      </c>
      <c r="V27" s="5" t="str">
        <f>IF(AND(B27=10000, OR(AND(E27='indoor club records'!$B$44, F27&lt;='indoor club records'!$C$44), AND(E27='indoor club records'!$B$45, F27&lt;='indoor club records'!$C$45))),"CR"," ")</f>
        <v xml:space="preserve"> </v>
      </c>
      <c r="W27" s="2" t="str">
        <f>IF(AND(B27="high jump", OR(AND(E27='indoor club records'!$F$1, F27&gt;='indoor club records'!$G$1), AND(E27='indoor club records'!$F$2, F27&gt;='indoor club records'!$G$2), AND(E27='indoor club records'!$F$3, F27&gt;='indoor club records'!$G$3),AND(E27='indoor club records'!$F$4, F27&gt;='indoor club records'!$G$4), AND(E27='indoor club records'!$F$5, F27&gt;='indoor club records'!$G$5))), "CR", " ")</f>
        <v xml:space="preserve"> </v>
      </c>
      <c r="X27" s="2" t="str">
        <f>IF(AND(B27="long jump", OR(AND(E27='indoor club records'!$F$6, F27&gt;='indoor club records'!$G$6), AND(E27='indoor club records'!$F$7, F27&gt;='indoor club records'!$G$7), AND(E27='indoor club records'!$F$8, F27&gt;='indoor club records'!$G$8), AND(E27='indoor club records'!$F$9, F27&gt;='indoor club records'!$G$9), AND(E27='indoor club records'!$F$10, F27&gt;='indoor club records'!$G$10))), "CR", " ")</f>
        <v xml:space="preserve"> </v>
      </c>
      <c r="Y27" s="2" t="str">
        <f>IF(AND(B27="triple jump", OR(AND(E27='indoor club records'!$F$11, F27&gt;='indoor club records'!$G$11), AND(E27='indoor club records'!$F$12, F27&gt;='indoor club records'!$G$12), AND(E27='indoor club records'!$F$13, F27&gt;='indoor club records'!$G$13), AND(E27='indoor club records'!$F$14, F27&gt;='indoor club records'!$G$14), AND(E27='indoor club records'!$F$15, F27&gt;='indoor club records'!$G$15))), "CR", " ")</f>
        <v xml:space="preserve"> </v>
      </c>
      <c r="Z27" s="2" t="str">
        <f>IF(AND(B27="pole vault", OR(AND(E27='indoor club records'!$F$16, F27&gt;='indoor club records'!$G$16), AND(E27='indoor club records'!$F$17, F27&gt;='indoor club records'!$G$17), AND(E27='indoor club records'!$F$18, F27&gt;='indoor club records'!$G$18), AND(E27='indoor club records'!$F$19, F27&gt;='indoor club records'!$G$19), AND(E27='indoor club records'!$F$20, F27&gt;='indoor club records'!$G$20))), "CR", " ")</f>
        <v xml:space="preserve"> </v>
      </c>
      <c r="AA27" s="2" t="str">
        <f>IF(AND(B27="shot 2.72", AND(E27='indoor club records'!$F$36, F27&gt;='indoor club records'!$G$36)), "CR", " ")</f>
        <v xml:space="preserve"> </v>
      </c>
      <c r="AB27" s="2" t="str">
        <f>IF(AND(B27="shot 3", OR(AND(E27='indoor club records'!$F$37, F27&gt;='indoor club records'!$G$37), AND(E27='indoor club records'!$F$38, F27&gt;='indoor club records'!$G$38))), "CR", " ")</f>
        <v xml:space="preserve"> </v>
      </c>
      <c r="AC27" s="2" t="str">
        <f>IF(AND(B27="shot 4", OR(AND(E27='indoor club records'!$F$39, F27&gt;='indoor club records'!$G$39), AND(E27='indoor club records'!$F$40, F27&gt;='indoor club records'!$G$40))), "CR", " ")</f>
        <v xml:space="preserve"> </v>
      </c>
      <c r="AD27" s="5" t="str">
        <f>IF(AND(B27="4x200", OR(AND(E27='indoor club records'!$N$6, F27&lt;='indoor club records'!$O$6), AND(E27='indoor club records'!$N$7, F27&lt;='indoor club records'!$O$7), AND(E27='indoor club records'!$N$8, F27&lt;='indoor club records'!$O$8), AND(E27='indoor club records'!$N$9, F27&lt;='indoor club records'!$O$9), AND(E27='indoor club records'!$N$10, F27&lt;='indoor club records'!$O$10))), "CR", " ")</f>
        <v xml:space="preserve"> </v>
      </c>
      <c r="AE27" s="5" t="str">
        <f>IF(AND(B27="4x300", OR(AND(E27='indoor club records'!$N$11, F27&lt;='indoor club records'!$O$11), AND(E27='indoor club records'!$N$12, F27&lt;='indoor club records'!$O$12))), "CR", " ")</f>
        <v xml:space="preserve"> </v>
      </c>
      <c r="AF27" s="5" t="str">
        <f>IF(AND(B27="4x400", OR(AND(E27='indoor club records'!$N$13, F27&lt;='indoor club records'!$O$13), AND(E27='indoor club records'!$N$14, F27&lt;='indoor club records'!$O$14), AND(E27='indoor club records'!$N$15, F27&lt;='indoor club records'!$O$15))), "CR", " ")</f>
        <v xml:space="preserve"> </v>
      </c>
      <c r="AG27" s="5" t="str">
        <f>IF(AND(B27="pentathlon", OR(AND(E27='indoor club records'!$N$21, F27&gt;='indoor club records'!$O$21), AND(E27='indoor club records'!$N$22, F27&gt;='indoor club records'!$O$22), AND(E27='indoor club records'!$N$23, F27&gt;='indoor club records'!$O$23), AND(E27='indoor club records'!$N$24, F27&gt;='indoor club records'!$O$24), AND(E27='indoor club records'!$N$25, F27&gt;='indoor club records'!$O$25))), "CR", " ")</f>
        <v xml:space="preserve"> </v>
      </c>
      <c r="AH27" s="5" t="str">
        <f>IF(AND(B27="heptathlon", OR(AND(E27='indoor club records'!$N$26, F27&gt;='indoor club records'!$O$26), AND(E27='indoor club records'!$N$27, F27&gt;='indoor club records'!$O$27), AND(E27='indoor club records'!$N$28, F27&gt;='indoor club records'!$O$28), )), "CR", " ")</f>
        <v xml:space="preserve"> </v>
      </c>
    </row>
    <row r="28" spans="1:34" ht="14.5" x14ac:dyDescent="0.35">
      <c r="A28" s="13" t="s">
        <v>175</v>
      </c>
      <c r="B28" s="2">
        <v>200</v>
      </c>
      <c r="C28" s="2" t="s">
        <v>10</v>
      </c>
      <c r="D28" s="2" t="s">
        <v>35</v>
      </c>
      <c r="E28" s="13" t="s">
        <v>29</v>
      </c>
      <c r="F28" s="6">
        <v>25.03</v>
      </c>
      <c r="G28" s="8">
        <v>43869</v>
      </c>
      <c r="H28" s="2" t="s">
        <v>190</v>
      </c>
      <c r="I28" s="2" t="s">
        <v>273</v>
      </c>
      <c r="K28" s="11" t="str">
        <f>IF(OR(L28="CR", M28="CR", N28="CR", O28="CR", P28="CR", Q28="CR", R28="CR", S28="CR", T28="CR", U28="CR",V28="CR", W28="CR", X28="CR", Y28="CR", Z28="CR", AA28="CR", AB28="CR", AC28="CR", AD28="CR", AE28="CR", AF28="CR", AG28="CR", AH28="CR"), "***CLUB RECORD***", "")</f>
        <v/>
      </c>
      <c r="L28" s="5" t="str">
        <f>IF(AND(B28=60, OR(AND(E28='indoor club records'!$B$1, F28&lt;='indoor club records'!$C$1), AND(E28='indoor club records'!$B$2, F28&lt;='indoor club records'!$C$2), AND(E28='indoor club records'!$B$3, F28&lt;='indoor club records'!$C$3), AND(E28='indoor club records'!$B$4, F28&lt;='indoor club records'!$C$4), AND(E28='indoor club records'!$B$5, F28&lt;='indoor club records'!$C$5))),"CR"," ")</f>
        <v xml:space="preserve"> </v>
      </c>
      <c r="M28" s="5" t="str">
        <f>IF(AND(B28=200, OR(AND(E28='indoor club records'!$B$11, F28&lt;='indoor club records'!$C$11), AND(E28='indoor club records'!$B$12, F28&lt;='indoor club records'!$C$12), AND(E28='indoor club records'!$B$13, F28&lt;='indoor club records'!$C$13), AND(E28='indoor club records'!$B$14, F28&lt;='indoor club records'!$C$14), AND(E28='indoor club records'!$B$15, F28&lt;='indoor club records'!$C$15))),"CR"," ")</f>
        <v xml:space="preserve"> </v>
      </c>
      <c r="N28" s="5" t="str">
        <f>IF(AND(B28=300, OR(AND(E28='indoor club records'!$B$16, F28&lt;='indoor club records'!$C$16), AND(E28='indoor club records'!$B$17, F28&lt;='indoor club records'!$C$17))),"CR"," ")</f>
        <v xml:space="preserve"> </v>
      </c>
      <c r="O28" s="5" t="str">
        <f>IF(AND(B28=400, OR(AND(E28='indoor club records'!$B$19, F28&lt;='indoor club records'!$C$19), AND(E28='indoor club records'!$B$20, F28&lt;='indoor club records'!$C$20), AND(E28='indoor club records'!$B$21, F28&lt;='indoor club records'!$C$21))),"CR"," ")</f>
        <v xml:space="preserve"> </v>
      </c>
      <c r="P28" s="5" t="str">
        <f>IF(AND(B28=800, OR(AND(E28='indoor club records'!$B$22, F28&lt;='indoor club records'!$C$22), AND(E28='indoor club records'!$B$23, F28&lt;='indoor club records'!$C$23), AND(E28='indoor club records'!$B$24, F28&lt;='indoor club records'!$C$24), AND(E28='indoor club records'!$B$25, F28&lt;='indoor club records'!$C$25), AND(E28='indoor club records'!$B$26, F28&lt;='indoor club records'!$C$26))),"CR"," ")</f>
        <v xml:space="preserve"> </v>
      </c>
      <c r="Q28" s="5" t="str">
        <f>IF(AND(B28=1200, AND(E28='indoor club records'!$B$28, F28&lt;='indoor club records'!$C$28)),"CR"," ")</f>
        <v xml:space="preserve"> </v>
      </c>
      <c r="R28" s="5" t="str">
        <f>IF(AND(B28=1500, OR(AND(E28='indoor club records'!$B$29, F28&lt;='indoor club records'!$C$29), AND(E28='indoor club records'!$B$30, F28&lt;='indoor club records'!$C$30), AND(E28='indoor club records'!$B$31, F28&lt;='indoor club records'!$C$31), AND(E28='indoor club records'!$B$32, F28&lt;='indoor club records'!$C$32), AND(E28='indoor club records'!$B$33, F28&lt;='indoor club records'!$C$33))),"CR"," ")</f>
        <v xml:space="preserve"> </v>
      </c>
      <c r="S28" s="5" t="str">
        <f>IF(AND(B28="1M", AND(E28='indoor club records'!$B$37,F28&lt;='indoor club records'!$C$37)),"CR"," ")</f>
        <v xml:space="preserve"> </v>
      </c>
      <c r="T28" s="5" t="str">
        <f>IF(AND(B28=3000, OR(AND(E28='indoor club records'!$B$39, F28&lt;='indoor club records'!$C$39), AND(E28='indoor club records'!$B$40, F28&lt;='indoor club records'!$C$40), AND(E28='indoor club records'!$B$41, F28&lt;='indoor club records'!$C$41))),"CR"," ")</f>
        <v xml:space="preserve"> </v>
      </c>
      <c r="U28" s="5" t="str">
        <f>IF(AND(B28=5000, OR(AND(E28='indoor club records'!$B$42, F28&lt;='indoor club records'!$C$42), AND(E28='indoor club records'!$B$43, F28&lt;='indoor club records'!$C$43))),"CR"," ")</f>
        <v xml:space="preserve"> </v>
      </c>
      <c r="V28" s="5" t="str">
        <f>IF(AND(B28=10000, OR(AND(E28='indoor club records'!$B$44, F28&lt;='indoor club records'!$C$44), AND(E28='indoor club records'!$B$45, F28&lt;='indoor club records'!$C$45))),"CR"," ")</f>
        <v xml:space="preserve"> </v>
      </c>
      <c r="W28" s="2" t="str">
        <f>IF(AND(B28="high jump", OR(AND(E28='indoor club records'!$F$1, F28&gt;='indoor club records'!$G$1), AND(E28='indoor club records'!$F$2, F28&gt;='indoor club records'!$G$2), AND(E28='indoor club records'!$F$3, F28&gt;='indoor club records'!$G$3),AND(E28='indoor club records'!$F$4, F28&gt;='indoor club records'!$G$4), AND(E28='indoor club records'!$F$5, F28&gt;='indoor club records'!$G$5))), "CR", " ")</f>
        <v xml:space="preserve"> </v>
      </c>
      <c r="X28" s="2" t="str">
        <f>IF(AND(B28="long jump", OR(AND(E28='indoor club records'!$F$6, F28&gt;='indoor club records'!$G$6), AND(E28='indoor club records'!$F$7, F28&gt;='indoor club records'!$G$7), AND(E28='indoor club records'!$F$8, F28&gt;='indoor club records'!$G$8), AND(E28='indoor club records'!$F$9, F28&gt;='indoor club records'!$G$9), AND(E28='indoor club records'!$F$10, F28&gt;='indoor club records'!$G$10))), "CR", " ")</f>
        <v xml:space="preserve"> </v>
      </c>
      <c r="Y28" s="2" t="str">
        <f>IF(AND(B28="triple jump", OR(AND(E28='indoor club records'!$F$11, F28&gt;='indoor club records'!$G$11), AND(E28='indoor club records'!$F$12, F28&gt;='indoor club records'!$G$12), AND(E28='indoor club records'!$F$13, F28&gt;='indoor club records'!$G$13), AND(E28='indoor club records'!$F$14, F28&gt;='indoor club records'!$G$14), AND(E28='indoor club records'!$F$15, F28&gt;='indoor club records'!$G$15))), "CR", " ")</f>
        <v xml:space="preserve"> </v>
      </c>
      <c r="Z28" s="2" t="str">
        <f>IF(AND(B28="pole vault", OR(AND(E28='indoor club records'!$F$16, F28&gt;='indoor club records'!$G$16), AND(E28='indoor club records'!$F$17, F28&gt;='indoor club records'!$G$17), AND(E28='indoor club records'!$F$18, F28&gt;='indoor club records'!$G$18), AND(E28='indoor club records'!$F$19, F28&gt;='indoor club records'!$G$19), AND(E28='indoor club records'!$F$20, F28&gt;='indoor club records'!$G$20))), "CR", " ")</f>
        <v xml:space="preserve"> </v>
      </c>
      <c r="AA28" s="2" t="str">
        <f>IF(AND(B28="shot 2.72", AND(E28='indoor club records'!$F$36, F28&gt;='indoor club records'!$G$36)), "CR", " ")</f>
        <v xml:space="preserve"> </v>
      </c>
      <c r="AB28" s="2" t="str">
        <f>IF(AND(B28="shot 3", OR(AND(E28='indoor club records'!$F$37, F28&gt;='indoor club records'!$G$37), AND(E28='indoor club records'!$F$38, F28&gt;='indoor club records'!$G$38))), "CR", " ")</f>
        <v xml:space="preserve"> </v>
      </c>
      <c r="AC28" s="2" t="str">
        <f>IF(AND(B28="shot 4", OR(AND(E28='indoor club records'!$F$39, F28&gt;='indoor club records'!$G$39), AND(E28='indoor club records'!$F$40, F28&gt;='indoor club records'!$G$40))), "CR", " ")</f>
        <v xml:space="preserve"> </v>
      </c>
      <c r="AD28" s="5" t="str">
        <f>IF(AND(B28="4x200", OR(AND(E28='indoor club records'!$N$6, F28&lt;='indoor club records'!$O$6), AND(E28='indoor club records'!$N$7, F28&lt;='indoor club records'!$O$7), AND(E28='indoor club records'!$N$8, F28&lt;='indoor club records'!$O$8), AND(E28='indoor club records'!$N$9, F28&lt;='indoor club records'!$O$9), AND(E28='indoor club records'!$N$10, F28&lt;='indoor club records'!$O$10))), "CR", " ")</f>
        <v xml:space="preserve"> </v>
      </c>
      <c r="AE28" s="5" t="str">
        <f>IF(AND(B28="4x300", OR(AND(E28='indoor club records'!$N$11, F28&lt;='indoor club records'!$O$11), AND(E28='indoor club records'!$N$12, F28&lt;='indoor club records'!$O$12))), "CR", " ")</f>
        <v xml:space="preserve"> </v>
      </c>
      <c r="AF28" s="5" t="str">
        <f>IF(AND(B28="4x400", OR(AND(E28='indoor club records'!$N$13, F28&lt;='indoor club records'!$O$13), AND(E28='indoor club records'!$N$14, F28&lt;='indoor club records'!$O$14), AND(E28='indoor club records'!$N$15, F28&lt;='indoor club records'!$O$15))), "CR", " ")</f>
        <v xml:space="preserve"> </v>
      </c>
      <c r="AG28" s="5" t="str">
        <f>IF(AND(B28="pentathlon", OR(AND(E28='indoor club records'!$N$21, F28&gt;='indoor club records'!$O$21), AND(E28='indoor club records'!$N$22, F28&gt;='indoor club records'!$O$22), AND(E28='indoor club records'!$N$23, F28&gt;='indoor club records'!$O$23), AND(E28='indoor club records'!$N$24, F28&gt;='indoor club records'!$O$24), AND(E28='indoor club records'!$N$25, F28&gt;='indoor club records'!$O$25))), "CR", " ")</f>
        <v xml:space="preserve"> </v>
      </c>
      <c r="AH28" s="5" t="str">
        <f>IF(AND(B28="heptathlon", OR(AND(E28='indoor club records'!$N$26, F28&gt;='indoor club records'!$O$26), AND(E28='indoor club records'!$N$27, F28&gt;='indoor club records'!$O$27), AND(E28='indoor club records'!$N$28, F28&gt;='indoor club records'!$O$28), )), "CR", " ")</f>
        <v xml:space="preserve"> </v>
      </c>
    </row>
    <row r="29" spans="1:34" ht="14.5" x14ac:dyDescent="0.35">
      <c r="A29" s="13" t="s">
        <v>175</v>
      </c>
      <c r="B29" s="2">
        <v>200</v>
      </c>
      <c r="C29" s="2" t="s">
        <v>51</v>
      </c>
      <c r="D29" s="2" t="s">
        <v>52</v>
      </c>
      <c r="E29" s="13" t="s">
        <v>29</v>
      </c>
      <c r="F29" s="6">
        <v>25.21</v>
      </c>
      <c r="G29" s="8">
        <v>43869</v>
      </c>
      <c r="H29" s="2" t="s">
        <v>190</v>
      </c>
      <c r="I29" s="2" t="s">
        <v>242</v>
      </c>
      <c r="K29" s="11" t="str">
        <f>IF(OR(L29="CR", M29="CR", N29="CR", O29="CR", P29="CR", Q29="CR", R29="CR", S29="CR", T29="CR", U29="CR",V29="CR", W29="CR", X29="CR", Y29="CR", Z29="CR", AA29="CR", AB29="CR", AC29="CR", AD29="CR", AE29="CR", AF29="CR", AG29="CR", AH29="CR"), "***CLUB RECORD***", "")</f>
        <v/>
      </c>
      <c r="L29" s="5" t="str">
        <f>IF(AND(B29=60, OR(AND(E29='indoor club records'!$B$1, F29&lt;='indoor club records'!$C$1), AND(E29='indoor club records'!$B$2, F29&lt;='indoor club records'!$C$2), AND(E29='indoor club records'!$B$3, F29&lt;='indoor club records'!$C$3), AND(E29='indoor club records'!$B$4, F29&lt;='indoor club records'!$C$4), AND(E29='indoor club records'!$B$5, F29&lt;='indoor club records'!$C$5))),"CR"," ")</f>
        <v xml:space="preserve"> </v>
      </c>
      <c r="M29" s="5" t="str">
        <f>IF(AND(B29=200, OR(AND(E29='indoor club records'!$B$11, F29&lt;='indoor club records'!$C$11), AND(E29='indoor club records'!$B$12, F29&lt;='indoor club records'!$C$12), AND(E29='indoor club records'!$B$13, F29&lt;='indoor club records'!$C$13), AND(E29='indoor club records'!$B$14, F29&lt;='indoor club records'!$C$14), AND(E29='indoor club records'!$B$15, F29&lt;='indoor club records'!$C$15))),"CR"," ")</f>
        <v xml:space="preserve"> </v>
      </c>
      <c r="N29" s="5" t="str">
        <f>IF(AND(B29=300, OR(AND(E29='indoor club records'!$B$16, F29&lt;='indoor club records'!$C$16), AND(E29='indoor club records'!$B$17, F29&lt;='indoor club records'!$C$17))),"CR"," ")</f>
        <v xml:space="preserve"> </v>
      </c>
      <c r="O29" s="5" t="str">
        <f>IF(AND(B29=400, OR(AND(E29='indoor club records'!$B$19, F29&lt;='indoor club records'!$C$19), AND(E29='indoor club records'!$B$20, F29&lt;='indoor club records'!$C$20), AND(E29='indoor club records'!$B$21, F29&lt;='indoor club records'!$C$21))),"CR"," ")</f>
        <v xml:space="preserve"> </v>
      </c>
      <c r="P29" s="5" t="str">
        <f>IF(AND(B29=800, OR(AND(E29='indoor club records'!$B$22, F29&lt;='indoor club records'!$C$22), AND(E29='indoor club records'!$B$23, F29&lt;='indoor club records'!$C$23), AND(E29='indoor club records'!$B$24, F29&lt;='indoor club records'!$C$24), AND(E29='indoor club records'!$B$25, F29&lt;='indoor club records'!$C$25), AND(E29='indoor club records'!$B$26, F29&lt;='indoor club records'!$C$26))),"CR"," ")</f>
        <v xml:space="preserve"> </v>
      </c>
      <c r="Q29" s="5" t="str">
        <f>IF(AND(B29=1200, AND(E29='indoor club records'!$B$28, F29&lt;='indoor club records'!$C$28)),"CR"," ")</f>
        <v xml:space="preserve"> </v>
      </c>
      <c r="R29" s="5" t="str">
        <f>IF(AND(B29=1500, OR(AND(E29='indoor club records'!$B$29, F29&lt;='indoor club records'!$C$29), AND(E29='indoor club records'!$B$30, F29&lt;='indoor club records'!$C$30), AND(E29='indoor club records'!$B$31, F29&lt;='indoor club records'!$C$31), AND(E29='indoor club records'!$B$32, F29&lt;='indoor club records'!$C$32), AND(E29='indoor club records'!$B$33, F29&lt;='indoor club records'!$C$33))),"CR"," ")</f>
        <v xml:space="preserve"> </v>
      </c>
      <c r="S29" s="5" t="str">
        <f>IF(AND(B29="1M", AND(E29='indoor club records'!$B$37,F29&lt;='indoor club records'!$C$37)),"CR"," ")</f>
        <v xml:space="preserve"> </v>
      </c>
      <c r="T29" s="5" t="str">
        <f>IF(AND(B29=3000, OR(AND(E29='indoor club records'!$B$39, F29&lt;='indoor club records'!$C$39), AND(E29='indoor club records'!$B$40, F29&lt;='indoor club records'!$C$40), AND(E29='indoor club records'!$B$41, F29&lt;='indoor club records'!$C$41))),"CR"," ")</f>
        <v xml:space="preserve"> </v>
      </c>
      <c r="U29" s="5" t="str">
        <f>IF(AND(B29=5000, OR(AND(E29='indoor club records'!$B$42, F29&lt;='indoor club records'!$C$42), AND(E29='indoor club records'!$B$43, F29&lt;='indoor club records'!$C$43))),"CR"," ")</f>
        <v xml:space="preserve"> </v>
      </c>
      <c r="V29" s="5" t="str">
        <f>IF(AND(B29=10000, OR(AND(E29='indoor club records'!$B$44, F29&lt;='indoor club records'!$C$44), AND(E29='indoor club records'!$B$45, F29&lt;='indoor club records'!$C$45))),"CR"," ")</f>
        <v xml:space="preserve"> </v>
      </c>
      <c r="W29" s="2" t="str">
        <f>IF(AND(B29="high jump", OR(AND(E29='indoor club records'!$F$1, F29&gt;='indoor club records'!$G$1), AND(E29='indoor club records'!$F$2, F29&gt;='indoor club records'!$G$2), AND(E29='indoor club records'!$F$3, F29&gt;='indoor club records'!$G$3),AND(E29='indoor club records'!$F$4, F29&gt;='indoor club records'!$G$4), AND(E29='indoor club records'!$F$5, F29&gt;='indoor club records'!$G$5))), "CR", " ")</f>
        <v xml:space="preserve"> </v>
      </c>
      <c r="X29" s="2" t="str">
        <f>IF(AND(B29="long jump", OR(AND(E29='indoor club records'!$F$6, F29&gt;='indoor club records'!$G$6), AND(E29='indoor club records'!$F$7, F29&gt;='indoor club records'!$G$7), AND(E29='indoor club records'!$F$8, F29&gt;='indoor club records'!$G$8), AND(E29='indoor club records'!$F$9, F29&gt;='indoor club records'!$G$9), AND(E29='indoor club records'!$F$10, F29&gt;='indoor club records'!$G$10))), "CR", " ")</f>
        <v xml:space="preserve"> </v>
      </c>
      <c r="Y29" s="2" t="str">
        <f>IF(AND(B29="triple jump", OR(AND(E29='indoor club records'!$F$11, F29&gt;='indoor club records'!$G$11), AND(E29='indoor club records'!$F$12, F29&gt;='indoor club records'!$G$12), AND(E29='indoor club records'!$F$13, F29&gt;='indoor club records'!$G$13), AND(E29='indoor club records'!$F$14, F29&gt;='indoor club records'!$G$14), AND(E29='indoor club records'!$F$15, F29&gt;='indoor club records'!$G$15))), "CR", " ")</f>
        <v xml:space="preserve"> </v>
      </c>
      <c r="Z29" s="2" t="str">
        <f>IF(AND(B29="pole vault", OR(AND(E29='indoor club records'!$F$16, F29&gt;='indoor club records'!$G$16), AND(E29='indoor club records'!$F$17, F29&gt;='indoor club records'!$G$17), AND(E29='indoor club records'!$F$18, F29&gt;='indoor club records'!$G$18), AND(E29='indoor club records'!$F$19, F29&gt;='indoor club records'!$G$19), AND(E29='indoor club records'!$F$20, F29&gt;='indoor club records'!$G$20))), "CR", " ")</f>
        <v xml:space="preserve"> </v>
      </c>
      <c r="AA29" s="2" t="str">
        <f>IF(AND(B29="shot 2.72", AND(E29='indoor club records'!$F$36, F29&gt;='indoor club records'!$G$36)), "CR", " ")</f>
        <v xml:space="preserve"> </v>
      </c>
      <c r="AB29" s="2" t="str">
        <f>IF(AND(B29="shot 3", OR(AND(E29='indoor club records'!$F$37, F29&gt;='indoor club records'!$G$37), AND(E29='indoor club records'!$F$38, F29&gt;='indoor club records'!$G$38))), "CR", " ")</f>
        <v xml:space="preserve"> </v>
      </c>
      <c r="AC29" s="2" t="str">
        <f>IF(AND(B29="shot 4", OR(AND(E29='indoor club records'!$F$39, F29&gt;='indoor club records'!$G$39), AND(E29='indoor club records'!$F$40, F29&gt;='indoor club records'!$G$40))), "CR", " ")</f>
        <v xml:space="preserve"> </v>
      </c>
      <c r="AD29" s="5" t="str">
        <f>IF(AND(B29="4x200", OR(AND(E29='indoor club records'!$N$6, F29&lt;='indoor club records'!$O$6), AND(E29='indoor club records'!$N$7, F29&lt;='indoor club records'!$O$7), AND(E29='indoor club records'!$N$8, F29&lt;='indoor club records'!$O$8), AND(E29='indoor club records'!$N$9, F29&lt;='indoor club records'!$O$9), AND(E29='indoor club records'!$N$10, F29&lt;='indoor club records'!$O$10))), "CR", " ")</f>
        <v xml:space="preserve"> </v>
      </c>
      <c r="AE29" s="5" t="str">
        <f>IF(AND(B29="4x300", OR(AND(E29='indoor club records'!$N$11, F29&lt;='indoor club records'!$O$11), AND(E29='indoor club records'!$N$12, F29&lt;='indoor club records'!$O$12))), "CR", " ")</f>
        <v xml:space="preserve"> </v>
      </c>
      <c r="AF29" s="5" t="str">
        <f>IF(AND(B29="4x400", OR(AND(E29='indoor club records'!$N$13, F29&lt;='indoor club records'!$O$13), AND(E29='indoor club records'!$N$14, F29&lt;='indoor club records'!$O$14), AND(E29='indoor club records'!$N$15, F29&lt;='indoor club records'!$O$15))), "CR", " ")</f>
        <v xml:space="preserve"> </v>
      </c>
      <c r="AG29" s="5" t="str">
        <f>IF(AND(B29="pentathlon", OR(AND(E29='indoor club records'!$N$21, F29&gt;='indoor club records'!$O$21), AND(E29='indoor club records'!$N$22, F29&gt;='indoor club records'!$O$22), AND(E29='indoor club records'!$N$23, F29&gt;='indoor club records'!$O$23), AND(E29='indoor club records'!$N$24, F29&gt;='indoor club records'!$O$24), AND(E29='indoor club records'!$N$25, F29&gt;='indoor club records'!$O$25))), "CR", " ")</f>
        <v xml:space="preserve"> </v>
      </c>
      <c r="AH29" s="5" t="str">
        <f>IF(AND(B29="heptathlon", OR(AND(E29='indoor club records'!$N$26, F29&gt;='indoor club records'!$O$26), AND(E29='indoor club records'!$N$27, F29&gt;='indoor club records'!$O$27), AND(E29='indoor club records'!$N$28, F29&gt;='indoor club records'!$O$28), )), "CR", " ")</f>
        <v xml:space="preserve"> </v>
      </c>
    </row>
    <row r="30" spans="1:34" ht="14.5" x14ac:dyDescent="0.35">
      <c r="A30" s="13" t="s">
        <v>31</v>
      </c>
      <c r="B30" s="2">
        <v>200</v>
      </c>
      <c r="C30" s="2" t="s">
        <v>22</v>
      </c>
      <c r="D30" s="2" t="s">
        <v>33</v>
      </c>
      <c r="E30" s="13" t="s">
        <v>31</v>
      </c>
      <c r="F30" s="6">
        <v>25.93</v>
      </c>
      <c r="G30" s="8">
        <v>43800</v>
      </c>
      <c r="H30" s="2" t="s">
        <v>190</v>
      </c>
      <c r="I30" s="2" t="s">
        <v>214</v>
      </c>
      <c r="K30" s="11" t="str">
        <f>IF(OR(L30="CR", M30="CR", N30="CR", O30="CR", P30="CR", Q30="CR", R30="CR", S30="CR", T30="CR", U30="CR",V30="CR", W30="CR", X30="CR", Y30="CR", Z30="CR", AA30="CR", AB30="CR", AC30="CR", AD30="CR", AE30="CR", AF30="CR", AG30="CR", AH30="CR"), "***CLUB RECORD***", "")</f>
        <v/>
      </c>
      <c r="L30" s="5" t="str">
        <f>IF(AND(B30=60, OR(AND(E30='indoor club records'!$B$1, F30&lt;='indoor club records'!$C$1), AND(E30='indoor club records'!$B$2, F30&lt;='indoor club records'!$C$2), AND(E30='indoor club records'!$B$3, F30&lt;='indoor club records'!$C$3), AND(E30='indoor club records'!$B$4, F30&lt;='indoor club records'!$C$4), AND(E30='indoor club records'!$B$5, F30&lt;='indoor club records'!$C$5))),"CR"," ")</f>
        <v xml:space="preserve"> </v>
      </c>
      <c r="M30" s="5" t="str">
        <f>IF(AND(B30=200, OR(AND(E30='indoor club records'!$B$11, F30&lt;='indoor club records'!$C$11), AND(E30='indoor club records'!$B$12, F30&lt;='indoor club records'!$C$12), AND(E30='indoor club records'!$B$13, F30&lt;='indoor club records'!$C$13), AND(E30='indoor club records'!$B$14, F30&lt;='indoor club records'!$C$14), AND(E30='indoor club records'!$B$15, F30&lt;='indoor club records'!$C$15))),"CR"," ")</f>
        <v xml:space="preserve"> </v>
      </c>
      <c r="N30" s="5" t="str">
        <f>IF(AND(B30=300, OR(AND(E30='indoor club records'!$B$16, F30&lt;='indoor club records'!$C$16), AND(E30='indoor club records'!$B$17, F30&lt;='indoor club records'!$C$17))),"CR"," ")</f>
        <v xml:space="preserve"> </v>
      </c>
      <c r="O30" s="5" t="str">
        <f>IF(AND(B30=400, OR(AND(E30='indoor club records'!$B$19, F30&lt;='indoor club records'!$C$19), AND(E30='indoor club records'!$B$20, F30&lt;='indoor club records'!$C$20), AND(E30='indoor club records'!$B$21, F30&lt;='indoor club records'!$C$21))),"CR"," ")</f>
        <v xml:space="preserve"> </v>
      </c>
      <c r="P30" s="5" t="str">
        <f>IF(AND(B30=800, OR(AND(E30='indoor club records'!$B$22, F30&lt;='indoor club records'!$C$22), AND(E30='indoor club records'!$B$23, F30&lt;='indoor club records'!$C$23), AND(E30='indoor club records'!$B$24, F30&lt;='indoor club records'!$C$24), AND(E30='indoor club records'!$B$25, F30&lt;='indoor club records'!$C$25), AND(E30='indoor club records'!$B$26, F30&lt;='indoor club records'!$C$26))),"CR"," ")</f>
        <v xml:space="preserve"> </v>
      </c>
      <c r="Q30" s="5" t="str">
        <f>IF(AND(B30=1200, AND(E30='indoor club records'!$B$28, F30&lt;='indoor club records'!$C$28)),"CR"," ")</f>
        <v xml:space="preserve"> </v>
      </c>
      <c r="R30" s="5" t="str">
        <f>IF(AND(B30=1500, OR(AND(E30='indoor club records'!$B$29, F30&lt;='indoor club records'!$C$29), AND(E30='indoor club records'!$B$30, F30&lt;='indoor club records'!$C$30), AND(E30='indoor club records'!$B$31, F30&lt;='indoor club records'!$C$31), AND(E30='indoor club records'!$B$32, F30&lt;='indoor club records'!$C$32), AND(E30='indoor club records'!$B$33, F30&lt;='indoor club records'!$C$33))),"CR"," ")</f>
        <v xml:space="preserve"> </v>
      </c>
      <c r="S30" s="5" t="str">
        <f>IF(AND(B30="1M", AND(E30='indoor club records'!$B$37,F30&lt;='indoor club records'!$C$37)),"CR"," ")</f>
        <v xml:space="preserve"> </v>
      </c>
      <c r="T30" s="5" t="str">
        <f>IF(AND(B30=3000, OR(AND(E30='indoor club records'!$B$39, F30&lt;='indoor club records'!$C$39), AND(E30='indoor club records'!$B$40, F30&lt;='indoor club records'!$C$40), AND(E30='indoor club records'!$B$41, F30&lt;='indoor club records'!$C$41))),"CR"," ")</f>
        <v xml:space="preserve"> </v>
      </c>
      <c r="U30" s="5" t="str">
        <f>IF(AND(B30=5000, OR(AND(E30='indoor club records'!$B$42, F30&lt;='indoor club records'!$C$42), AND(E30='indoor club records'!$B$43, F30&lt;='indoor club records'!$C$43))),"CR"," ")</f>
        <v xml:space="preserve"> </v>
      </c>
      <c r="V30" s="5" t="str">
        <f>IF(AND(B30=10000, OR(AND(E30='indoor club records'!$B$44, F30&lt;='indoor club records'!$C$44), AND(E30='indoor club records'!$B$45, F30&lt;='indoor club records'!$C$45))),"CR"," ")</f>
        <v xml:space="preserve"> </v>
      </c>
      <c r="W30" s="2" t="str">
        <f>IF(AND(B30="high jump", OR(AND(E30='indoor club records'!$F$1, F30&gt;='indoor club records'!$G$1), AND(E30='indoor club records'!$F$2, F30&gt;='indoor club records'!$G$2), AND(E30='indoor club records'!$F$3, F30&gt;='indoor club records'!$G$3),AND(E30='indoor club records'!$F$4, F30&gt;='indoor club records'!$G$4), AND(E30='indoor club records'!$F$5, F30&gt;='indoor club records'!$G$5))), "CR", " ")</f>
        <v xml:space="preserve"> </v>
      </c>
      <c r="X30" s="2" t="str">
        <f>IF(AND(B30="long jump", OR(AND(E30='indoor club records'!$F$6, F30&gt;='indoor club records'!$G$6), AND(E30='indoor club records'!$F$7, F30&gt;='indoor club records'!$G$7), AND(E30='indoor club records'!$F$8, F30&gt;='indoor club records'!$G$8), AND(E30='indoor club records'!$F$9, F30&gt;='indoor club records'!$G$9), AND(E30='indoor club records'!$F$10, F30&gt;='indoor club records'!$G$10))), "CR", " ")</f>
        <v xml:space="preserve"> </v>
      </c>
      <c r="Y30" s="2" t="str">
        <f>IF(AND(B30="triple jump", OR(AND(E30='indoor club records'!$F$11, F30&gt;='indoor club records'!$G$11), AND(E30='indoor club records'!$F$12, F30&gt;='indoor club records'!$G$12), AND(E30='indoor club records'!$F$13, F30&gt;='indoor club records'!$G$13), AND(E30='indoor club records'!$F$14, F30&gt;='indoor club records'!$G$14), AND(E30='indoor club records'!$F$15, F30&gt;='indoor club records'!$G$15))), "CR", " ")</f>
        <v xml:space="preserve"> </v>
      </c>
      <c r="Z30" s="2" t="str">
        <f>IF(AND(B30="pole vault", OR(AND(E30='indoor club records'!$F$16, F30&gt;='indoor club records'!$G$16), AND(E30='indoor club records'!$F$17, F30&gt;='indoor club records'!$G$17), AND(E30='indoor club records'!$F$18, F30&gt;='indoor club records'!$G$18), AND(E30='indoor club records'!$F$19, F30&gt;='indoor club records'!$G$19), AND(E30='indoor club records'!$F$20, F30&gt;='indoor club records'!$G$20))), "CR", " ")</f>
        <v xml:space="preserve"> </v>
      </c>
      <c r="AA30" s="2" t="str">
        <f>IF(AND(B30="shot 2.72", AND(E30='indoor club records'!$F$36, F30&gt;='indoor club records'!$G$36)), "CR", " ")</f>
        <v xml:space="preserve"> </v>
      </c>
      <c r="AB30" s="2" t="str">
        <f>IF(AND(B30="shot 3", OR(AND(E30='indoor club records'!$F$37, F30&gt;='indoor club records'!$G$37), AND(E30='indoor club records'!$F$38, F30&gt;='indoor club records'!$G$38))), "CR", " ")</f>
        <v xml:space="preserve"> </v>
      </c>
      <c r="AC30" s="2" t="str">
        <f>IF(AND(B30="shot 4", OR(AND(E30='indoor club records'!$F$39, F30&gt;='indoor club records'!$G$39), AND(E30='indoor club records'!$F$40, F30&gt;='indoor club records'!$G$40))), "CR", " ")</f>
        <v xml:space="preserve"> </v>
      </c>
      <c r="AD30" s="5" t="str">
        <f>IF(AND(B30="4x200", OR(AND(E30='indoor club records'!$N$6, F30&lt;='indoor club records'!$O$6), AND(E30='indoor club records'!$N$7, F30&lt;='indoor club records'!$O$7), AND(E30='indoor club records'!$N$8, F30&lt;='indoor club records'!$O$8), AND(E30='indoor club records'!$N$9, F30&lt;='indoor club records'!$O$9), AND(E30='indoor club records'!$N$10, F30&lt;='indoor club records'!$O$10))), "CR", " ")</f>
        <v xml:space="preserve"> </v>
      </c>
      <c r="AE30" s="5" t="str">
        <f>IF(AND(B30="4x300", OR(AND(E30='indoor club records'!$N$11, F30&lt;='indoor club records'!$O$11), AND(E30='indoor club records'!$N$12, F30&lt;='indoor club records'!$O$12))), "CR", " ")</f>
        <v xml:space="preserve"> </v>
      </c>
      <c r="AF30" s="5" t="str">
        <f>IF(AND(B30="4x400", OR(AND(E30='indoor club records'!$N$13, F30&lt;='indoor club records'!$O$13), AND(E30='indoor club records'!$N$14, F30&lt;='indoor club records'!$O$14), AND(E30='indoor club records'!$N$15, F30&lt;='indoor club records'!$O$15))), "CR", " ")</f>
        <v xml:space="preserve"> </v>
      </c>
      <c r="AG30" s="5" t="str">
        <f>IF(AND(B30="pentathlon", OR(AND(E30='indoor club records'!$N$21, F30&gt;='indoor club records'!$O$21), AND(E30='indoor club records'!$N$22, F30&gt;='indoor club records'!$O$22), AND(E30='indoor club records'!$N$23, F30&gt;='indoor club records'!$O$23), AND(E30='indoor club records'!$N$24, F30&gt;='indoor club records'!$O$24), AND(E30='indoor club records'!$N$25, F30&gt;='indoor club records'!$O$25))), "CR", " ")</f>
        <v xml:space="preserve"> </v>
      </c>
      <c r="AH30" s="5" t="str">
        <f>IF(AND(B30="heptathlon", OR(AND(E30='indoor club records'!$N$26, F30&gt;='indoor club records'!$O$26), AND(E30='indoor club records'!$N$27, F30&gt;='indoor club records'!$O$27), AND(E30='indoor club records'!$N$28, F30&gt;='indoor club records'!$O$28), )), "CR", " ")</f>
        <v xml:space="preserve"> </v>
      </c>
    </row>
    <row r="31" spans="1:34" ht="14.5" x14ac:dyDescent="0.35">
      <c r="A31" s="13" t="s">
        <v>175</v>
      </c>
      <c r="B31" s="2">
        <v>200</v>
      </c>
      <c r="C31" s="2" t="s">
        <v>130</v>
      </c>
      <c r="D31" s="2" t="s">
        <v>18</v>
      </c>
      <c r="E31" s="13" t="s">
        <v>29</v>
      </c>
      <c r="F31" s="6">
        <v>26.75</v>
      </c>
      <c r="G31" s="9">
        <v>43848</v>
      </c>
      <c r="H31" s="2" t="s">
        <v>190</v>
      </c>
      <c r="I31" s="2" t="s">
        <v>242</v>
      </c>
      <c r="K31" s="11" t="str">
        <f>IF(OR(L31="CR", M31="CR", N31="CR", O31="CR", P31="CR", Q31="CR", R31="CR", S31="CR", T31="CR", U31="CR",V31="CR", W31="CR", X31="CR", Y31="CR", Z31="CR", AA31="CR", AB31="CR", AC31="CR", AD31="CR", AE31="CR", AF31="CR", AG31="CR", AH31="CR"), "***CLUB RECORD***", "")</f>
        <v/>
      </c>
      <c r="L31" s="5" t="str">
        <f>IF(AND(B31=60, OR(AND(E31='indoor club records'!$B$1, F31&lt;='indoor club records'!$C$1), AND(E31='indoor club records'!$B$2, F31&lt;='indoor club records'!$C$2), AND(E31='indoor club records'!$B$3, F31&lt;='indoor club records'!$C$3), AND(E31='indoor club records'!$B$4, F31&lt;='indoor club records'!$C$4), AND(E31='indoor club records'!$B$5, F31&lt;='indoor club records'!$C$5))),"CR"," ")</f>
        <v xml:space="preserve"> </v>
      </c>
      <c r="M31" s="5" t="str">
        <f>IF(AND(B31=200, OR(AND(E31='indoor club records'!$B$11, F31&lt;='indoor club records'!$C$11), AND(E31='indoor club records'!$B$12, F31&lt;='indoor club records'!$C$12), AND(E31='indoor club records'!$B$13, F31&lt;='indoor club records'!$C$13), AND(E31='indoor club records'!$B$14, F31&lt;='indoor club records'!$C$14), AND(E31='indoor club records'!$B$15, F31&lt;='indoor club records'!$C$15))),"CR"," ")</f>
        <v xml:space="preserve"> </v>
      </c>
      <c r="N31" s="5" t="str">
        <f>IF(AND(B31=300, OR(AND(E31='indoor club records'!$B$16, F31&lt;='indoor club records'!$C$16), AND(E31='indoor club records'!$B$17, F31&lt;='indoor club records'!$C$17))),"CR"," ")</f>
        <v xml:space="preserve"> </v>
      </c>
      <c r="O31" s="5" t="str">
        <f>IF(AND(B31=400, OR(AND(E31='indoor club records'!$B$19, F31&lt;='indoor club records'!$C$19), AND(E31='indoor club records'!$B$20, F31&lt;='indoor club records'!$C$20), AND(E31='indoor club records'!$B$21, F31&lt;='indoor club records'!$C$21))),"CR"," ")</f>
        <v xml:space="preserve"> </v>
      </c>
      <c r="P31" s="5" t="str">
        <f>IF(AND(B31=800, OR(AND(E31='indoor club records'!$B$22, F31&lt;='indoor club records'!$C$22), AND(E31='indoor club records'!$B$23, F31&lt;='indoor club records'!$C$23), AND(E31='indoor club records'!$B$24, F31&lt;='indoor club records'!$C$24), AND(E31='indoor club records'!$B$25, F31&lt;='indoor club records'!$C$25), AND(E31='indoor club records'!$B$26, F31&lt;='indoor club records'!$C$26))),"CR"," ")</f>
        <v xml:space="preserve"> </v>
      </c>
      <c r="Q31" s="5" t="str">
        <f>IF(AND(B31=1200, AND(E31='indoor club records'!$B$28, F31&lt;='indoor club records'!$C$28)),"CR"," ")</f>
        <v xml:space="preserve"> </v>
      </c>
      <c r="R31" s="5" t="str">
        <f>IF(AND(B31=1500, OR(AND(E31='indoor club records'!$B$29, F31&lt;='indoor club records'!$C$29), AND(E31='indoor club records'!$B$30, F31&lt;='indoor club records'!$C$30), AND(E31='indoor club records'!$B$31, F31&lt;='indoor club records'!$C$31), AND(E31='indoor club records'!$B$32, F31&lt;='indoor club records'!$C$32), AND(E31='indoor club records'!$B$33, F31&lt;='indoor club records'!$C$33))),"CR"," ")</f>
        <v xml:space="preserve"> </v>
      </c>
      <c r="S31" s="5" t="str">
        <f>IF(AND(B31="1M", AND(E31='indoor club records'!$B$37,F31&lt;='indoor club records'!$C$37)),"CR"," ")</f>
        <v xml:space="preserve"> </v>
      </c>
      <c r="T31" s="5" t="str">
        <f>IF(AND(B31=3000, OR(AND(E31='indoor club records'!$B$39, F31&lt;='indoor club records'!$C$39), AND(E31='indoor club records'!$B$40, F31&lt;='indoor club records'!$C$40), AND(E31='indoor club records'!$B$41, F31&lt;='indoor club records'!$C$41))),"CR"," ")</f>
        <v xml:space="preserve"> </v>
      </c>
      <c r="U31" s="5" t="str">
        <f>IF(AND(B31=5000, OR(AND(E31='indoor club records'!$B$42, F31&lt;='indoor club records'!$C$42), AND(E31='indoor club records'!$B$43, F31&lt;='indoor club records'!$C$43))),"CR"," ")</f>
        <v xml:space="preserve"> </v>
      </c>
      <c r="V31" s="5" t="str">
        <f>IF(AND(B31=10000, OR(AND(E31='indoor club records'!$B$44, F31&lt;='indoor club records'!$C$44), AND(E31='indoor club records'!$B$45, F31&lt;='indoor club records'!$C$45))),"CR"," ")</f>
        <v xml:space="preserve"> </v>
      </c>
      <c r="W31" s="2" t="str">
        <f>IF(AND(B31="high jump", OR(AND(E31='indoor club records'!$F$1, F31&gt;='indoor club records'!$G$1), AND(E31='indoor club records'!$F$2, F31&gt;='indoor club records'!$G$2), AND(E31='indoor club records'!$F$3, F31&gt;='indoor club records'!$G$3),AND(E31='indoor club records'!$F$4, F31&gt;='indoor club records'!$G$4), AND(E31='indoor club records'!$F$5, F31&gt;='indoor club records'!$G$5))), "CR", " ")</f>
        <v xml:space="preserve"> </v>
      </c>
      <c r="X31" s="2" t="str">
        <f>IF(AND(B31="long jump", OR(AND(E31='indoor club records'!$F$6, F31&gt;='indoor club records'!$G$6), AND(E31='indoor club records'!$F$7, F31&gt;='indoor club records'!$G$7), AND(E31='indoor club records'!$F$8, F31&gt;='indoor club records'!$G$8), AND(E31='indoor club records'!$F$9, F31&gt;='indoor club records'!$G$9), AND(E31='indoor club records'!$F$10, F31&gt;='indoor club records'!$G$10))), "CR", " ")</f>
        <v xml:space="preserve"> </v>
      </c>
      <c r="Y31" s="2" t="str">
        <f>IF(AND(B31="triple jump", OR(AND(E31='indoor club records'!$F$11, F31&gt;='indoor club records'!$G$11), AND(E31='indoor club records'!$F$12, F31&gt;='indoor club records'!$G$12), AND(E31='indoor club records'!$F$13, F31&gt;='indoor club records'!$G$13), AND(E31='indoor club records'!$F$14, F31&gt;='indoor club records'!$G$14), AND(E31='indoor club records'!$F$15, F31&gt;='indoor club records'!$G$15))), "CR", " ")</f>
        <v xml:space="preserve"> </v>
      </c>
      <c r="Z31" s="2" t="str">
        <f>IF(AND(B31="pole vault", OR(AND(E31='indoor club records'!$F$16, F31&gt;='indoor club records'!$G$16), AND(E31='indoor club records'!$F$17, F31&gt;='indoor club records'!$G$17), AND(E31='indoor club records'!$F$18, F31&gt;='indoor club records'!$G$18), AND(E31='indoor club records'!$F$19, F31&gt;='indoor club records'!$G$19), AND(E31='indoor club records'!$F$20, F31&gt;='indoor club records'!$G$20))), "CR", " ")</f>
        <v xml:space="preserve"> </v>
      </c>
      <c r="AA31" s="2" t="str">
        <f>IF(AND(B31="shot 2.72", AND(E31='indoor club records'!$F$36, F31&gt;='indoor club records'!$G$36)), "CR", " ")</f>
        <v xml:space="preserve"> </v>
      </c>
      <c r="AB31" s="2" t="str">
        <f>IF(AND(B31="shot 3", OR(AND(E31='indoor club records'!$F$37, F31&gt;='indoor club records'!$G$37), AND(E31='indoor club records'!$F$38, F31&gt;='indoor club records'!$G$38))), "CR", " ")</f>
        <v xml:space="preserve"> </v>
      </c>
      <c r="AC31" s="2" t="str">
        <f>IF(AND(B31="shot 4", OR(AND(E31='indoor club records'!$F$39, F31&gt;='indoor club records'!$G$39), AND(E31='indoor club records'!$F$40, F31&gt;='indoor club records'!$G$40))), "CR", " ")</f>
        <v xml:space="preserve"> </v>
      </c>
      <c r="AD31" s="5" t="str">
        <f>IF(AND(B31="4x200", OR(AND(E31='indoor club records'!$N$6, F31&lt;='indoor club records'!$O$6), AND(E31='indoor club records'!$N$7, F31&lt;='indoor club records'!$O$7), AND(E31='indoor club records'!$N$8, F31&lt;='indoor club records'!$O$8), AND(E31='indoor club records'!$N$9, F31&lt;='indoor club records'!$O$9), AND(E31='indoor club records'!$N$10, F31&lt;='indoor club records'!$O$10))), "CR", " ")</f>
        <v xml:space="preserve"> </v>
      </c>
      <c r="AE31" s="5" t="str">
        <f>IF(AND(B31="4x300", OR(AND(E31='indoor club records'!$N$11, F31&lt;='indoor club records'!$O$11), AND(E31='indoor club records'!$N$12, F31&lt;='indoor club records'!$O$12))), "CR", " ")</f>
        <v xml:space="preserve"> </v>
      </c>
      <c r="AF31" s="5" t="str">
        <f>IF(AND(B31="4x400", OR(AND(E31='indoor club records'!$N$13, F31&lt;='indoor club records'!$O$13), AND(E31='indoor club records'!$N$14, F31&lt;='indoor club records'!$O$14), AND(E31='indoor club records'!$N$15, F31&lt;='indoor club records'!$O$15))), "CR", " ")</f>
        <v xml:space="preserve"> </v>
      </c>
      <c r="AG31" s="5" t="str">
        <f>IF(AND(B31="pentathlon", OR(AND(E31='indoor club records'!$N$21, F31&gt;='indoor club records'!$O$21), AND(E31='indoor club records'!$N$22, F31&gt;='indoor club records'!$O$22), AND(E31='indoor club records'!$N$23, F31&gt;='indoor club records'!$O$23), AND(E31='indoor club records'!$N$24, F31&gt;='indoor club records'!$O$24), AND(E31='indoor club records'!$N$25, F31&gt;='indoor club records'!$O$25))), "CR", " ")</f>
        <v xml:space="preserve"> </v>
      </c>
      <c r="AH31" s="5" t="str">
        <f>IF(AND(B31="heptathlon", OR(AND(E31='indoor club records'!$N$26, F31&gt;='indoor club records'!$O$26), AND(E31='indoor club records'!$N$27, F31&gt;='indoor club records'!$O$27), AND(E31='indoor club records'!$N$28, F31&gt;='indoor club records'!$O$28), )), "CR", " ")</f>
        <v xml:space="preserve"> </v>
      </c>
    </row>
    <row r="32" spans="1:34" ht="14.5" x14ac:dyDescent="0.35">
      <c r="A32" s="13" t="s">
        <v>30</v>
      </c>
      <c r="B32" s="2">
        <v>200</v>
      </c>
      <c r="C32" s="2" t="s">
        <v>39</v>
      </c>
      <c r="D32" s="2" t="s">
        <v>40</v>
      </c>
      <c r="E32" s="13" t="s">
        <v>30</v>
      </c>
      <c r="F32" s="6">
        <v>27.33</v>
      </c>
      <c r="G32" s="8">
        <v>43891</v>
      </c>
      <c r="H32" s="2" t="s">
        <v>190</v>
      </c>
      <c r="I32" s="2" t="s">
        <v>254</v>
      </c>
      <c r="K32" s="11" t="str">
        <f>IF(OR(L32="CR", M32="CR", N32="CR", O32="CR", P32="CR", Q32="CR", R32="CR", S32="CR", T32="CR", U32="CR",V32="CR", W32="CR", X32="CR", Y32="CR", Z32="CR", AA32="CR", AB32="CR", AC32="CR", AD32="CR", AE32="CR", AF32="CR", AG32="CR", AH32="CR"), "***CLUB RECORD***", "")</f>
        <v/>
      </c>
      <c r="L32" s="5" t="str">
        <f>IF(AND(B32=60, OR(AND(E32='indoor club records'!$B$1, F32&lt;='indoor club records'!$C$1), AND(E32='indoor club records'!$B$2, F32&lt;='indoor club records'!$C$2), AND(E32='indoor club records'!$B$3, F32&lt;='indoor club records'!$C$3), AND(E32='indoor club records'!$B$4, F32&lt;='indoor club records'!$C$4), AND(E32='indoor club records'!$B$5, F32&lt;='indoor club records'!$C$5))),"CR"," ")</f>
        <v xml:space="preserve"> </v>
      </c>
      <c r="M32" s="5" t="str">
        <f>IF(AND(B32=200, OR(AND(E32='indoor club records'!$B$11, F32&lt;='indoor club records'!$C$11), AND(E32='indoor club records'!$B$12, F32&lt;='indoor club records'!$C$12), AND(E32='indoor club records'!$B$13, F32&lt;='indoor club records'!$C$13), AND(E32='indoor club records'!$B$14, F32&lt;='indoor club records'!$C$14), AND(E32='indoor club records'!$B$15, F32&lt;='indoor club records'!$C$15))),"CR"," ")</f>
        <v xml:space="preserve"> </v>
      </c>
      <c r="N32" s="5" t="str">
        <f>IF(AND(B32=300, OR(AND(E32='indoor club records'!$B$16, F32&lt;='indoor club records'!$C$16), AND(E32='indoor club records'!$B$17, F32&lt;='indoor club records'!$C$17))),"CR"," ")</f>
        <v xml:space="preserve"> </v>
      </c>
      <c r="O32" s="5" t="str">
        <f>IF(AND(B32=400, OR(AND(E32='indoor club records'!$B$19, F32&lt;='indoor club records'!$C$19), AND(E32='indoor club records'!$B$20, F32&lt;='indoor club records'!$C$20), AND(E32='indoor club records'!$B$21, F32&lt;='indoor club records'!$C$21))),"CR"," ")</f>
        <v xml:space="preserve"> </v>
      </c>
      <c r="P32" s="5" t="str">
        <f>IF(AND(B32=800, OR(AND(E32='indoor club records'!$B$22, F32&lt;='indoor club records'!$C$22), AND(E32='indoor club records'!$B$23, F32&lt;='indoor club records'!$C$23), AND(E32='indoor club records'!$B$24, F32&lt;='indoor club records'!$C$24), AND(E32='indoor club records'!$B$25, F32&lt;='indoor club records'!$C$25), AND(E32='indoor club records'!$B$26, F32&lt;='indoor club records'!$C$26))),"CR"," ")</f>
        <v xml:space="preserve"> </v>
      </c>
      <c r="Q32" s="5" t="str">
        <f>IF(AND(B32=1200, AND(E32='indoor club records'!$B$28, F32&lt;='indoor club records'!$C$28)),"CR"," ")</f>
        <v xml:space="preserve"> </v>
      </c>
      <c r="R32" s="5" t="str">
        <f>IF(AND(B32=1500, OR(AND(E32='indoor club records'!$B$29, F32&lt;='indoor club records'!$C$29), AND(E32='indoor club records'!$B$30, F32&lt;='indoor club records'!$C$30), AND(E32='indoor club records'!$B$31, F32&lt;='indoor club records'!$C$31), AND(E32='indoor club records'!$B$32, F32&lt;='indoor club records'!$C$32), AND(E32='indoor club records'!$B$33, F32&lt;='indoor club records'!$C$33))),"CR"," ")</f>
        <v xml:space="preserve"> </v>
      </c>
      <c r="S32" s="5" t="str">
        <f>IF(AND(B32="1M", AND(E32='indoor club records'!$B$37,F32&lt;='indoor club records'!$C$37)),"CR"," ")</f>
        <v xml:space="preserve"> </v>
      </c>
      <c r="T32" s="5" t="str">
        <f>IF(AND(B32=3000, OR(AND(E32='indoor club records'!$B$39, F32&lt;='indoor club records'!$C$39), AND(E32='indoor club records'!$B$40, F32&lt;='indoor club records'!$C$40), AND(E32='indoor club records'!$B$41, F32&lt;='indoor club records'!$C$41))),"CR"," ")</f>
        <v xml:space="preserve"> </v>
      </c>
      <c r="U32" s="5" t="str">
        <f>IF(AND(B32=5000, OR(AND(E32='indoor club records'!$B$42, F32&lt;='indoor club records'!$C$42), AND(E32='indoor club records'!$B$43, F32&lt;='indoor club records'!$C$43))),"CR"," ")</f>
        <v xml:space="preserve"> </v>
      </c>
      <c r="V32" s="5" t="str">
        <f>IF(AND(B32=10000, OR(AND(E32='indoor club records'!$B$44, F32&lt;='indoor club records'!$C$44), AND(E32='indoor club records'!$B$45, F32&lt;='indoor club records'!$C$45))),"CR"," ")</f>
        <v xml:space="preserve"> </v>
      </c>
      <c r="W32" s="2" t="str">
        <f>IF(AND(B32="high jump", OR(AND(E32='indoor club records'!$F$1, F32&gt;='indoor club records'!$G$1), AND(E32='indoor club records'!$F$2, F32&gt;='indoor club records'!$G$2), AND(E32='indoor club records'!$F$3, F32&gt;='indoor club records'!$G$3),AND(E32='indoor club records'!$F$4, F32&gt;='indoor club records'!$G$4), AND(E32='indoor club records'!$F$5, F32&gt;='indoor club records'!$G$5))), "CR", " ")</f>
        <v xml:space="preserve"> </v>
      </c>
      <c r="X32" s="2" t="str">
        <f>IF(AND(B32="long jump", OR(AND(E32='indoor club records'!$F$6, F32&gt;='indoor club records'!$G$6), AND(E32='indoor club records'!$F$7, F32&gt;='indoor club records'!$G$7), AND(E32='indoor club records'!$F$8, F32&gt;='indoor club records'!$G$8), AND(E32='indoor club records'!$F$9, F32&gt;='indoor club records'!$G$9), AND(E32='indoor club records'!$F$10, F32&gt;='indoor club records'!$G$10))), "CR", " ")</f>
        <v xml:space="preserve"> </v>
      </c>
      <c r="Y32" s="2" t="str">
        <f>IF(AND(B32="triple jump", OR(AND(E32='indoor club records'!$F$11, F32&gt;='indoor club records'!$G$11), AND(E32='indoor club records'!$F$12, F32&gt;='indoor club records'!$G$12), AND(E32='indoor club records'!$F$13, F32&gt;='indoor club records'!$G$13), AND(E32='indoor club records'!$F$14, F32&gt;='indoor club records'!$G$14), AND(E32='indoor club records'!$F$15, F32&gt;='indoor club records'!$G$15))), "CR", " ")</f>
        <v xml:space="preserve"> </v>
      </c>
      <c r="Z32" s="2" t="str">
        <f>IF(AND(B32="pole vault", OR(AND(E32='indoor club records'!$F$16, F32&gt;='indoor club records'!$G$16), AND(E32='indoor club records'!$F$17, F32&gt;='indoor club records'!$G$17), AND(E32='indoor club records'!$F$18, F32&gt;='indoor club records'!$G$18), AND(E32='indoor club records'!$F$19, F32&gt;='indoor club records'!$G$19), AND(E32='indoor club records'!$F$20, F32&gt;='indoor club records'!$G$20))), "CR", " ")</f>
        <v xml:space="preserve"> </v>
      </c>
      <c r="AA32" s="2" t="str">
        <f>IF(AND(B32="shot 2.72", AND(E32='indoor club records'!$F$36, F32&gt;='indoor club records'!$G$36)), "CR", " ")</f>
        <v xml:space="preserve"> </v>
      </c>
      <c r="AB32" s="2" t="str">
        <f>IF(AND(B32="shot 3", OR(AND(E32='indoor club records'!$F$37, F32&gt;='indoor club records'!$G$37), AND(E32='indoor club records'!$F$38, F32&gt;='indoor club records'!$G$38))), "CR", " ")</f>
        <v xml:space="preserve"> </v>
      </c>
      <c r="AC32" s="2" t="str">
        <f>IF(AND(B32="shot 4", OR(AND(E32='indoor club records'!$F$39, F32&gt;='indoor club records'!$G$39), AND(E32='indoor club records'!$F$40, F32&gt;='indoor club records'!$G$40))), "CR", " ")</f>
        <v xml:space="preserve"> </v>
      </c>
      <c r="AD32" s="5" t="str">
        <f>IF(AND(B32="4x200", OR(AND(E32='indoor club records'!$N$6, F32&lt;='indoor club records'!$O$6), AND(E32='indoor club records'!$N$7, F32&lt;='indoor club records'!$O$7), AND(E32='indoor club records'!$N$8, F32&lt;='indoor club records'!$O$8), AND(E32='indoor club records'!$N$9, F32&lt;='indoor club records'!$O$9), AND(E32='indoor club records'!$N$10, F32&lt;='indoor club records'!$O$10))), "CR", " ")</f>
        <v xml:space="preserve"> </v>
      </c>
      <c r="AE32" s="5" t="str">
        <f>IF(AND(B32="4x300", OR(AND(E32='indoor club records'!$N$11, F32&lt;='indoor club records'!$O$11), AND(E32='indoor club records'!$N$12, F32&lt;='indoor club records'!$O$12))), "CR", " ")</f>
        <v xml:space="preserve"> </v>
      </c>
      <c r="AF32" s="5" t="str">
        <f>IF(AND(B32="4x400", OR(AND(E32='indoor club records'!$N$13, F32&lt;='indoor club records'!$O$13), AND(E32='indoor club records'!$N$14, F32&lt;='indoor club records'!$O$14), AND(E32='indoor club records'!$N$15, F32&lt;='indoor club records'!$O$15))), "CR", " ")</f>
        <v xml:space="preserve"> </v>
      </c>
      <c r="AG32" s="5" t="str">
        <f>IF(AND(B32="pentathlon", OR(AND(E32='indoor club records'!$N$21, F32&gt;='indoor club records'!$O$21), AND(E32='indoor club records'!$N$22, F32&gt;='indoor club records'!$O$22), AND(E32='indoor club records'!$N$23, F32&gt;='indoor club records'!$O$23), AND(E32='indoor club records'!$N$24, F32&gt;='indoor club records'!$O$24), AND(E32='indoor club records'!$N$25, F32&gt;='indoor club records'!$O$25))), "CR", " ")</f>
        <v xml:space="preserve"> </v>
      </c>
      <c r="AH32" s="5" t="str">
        <f>IF(AND(B32="heptathlon", OR(AND(E32='indoor club records'!$N$26, F32&gt;='indoor club records'!$O$26), AND(E32='indoor club records'!$N$27, F32&gt;='indoor club records'!$O$27), AND(E32='indoor club records'!$N$28, F32&gt;='indoor club records'!$O$28), )), "CR", " ")</f>
        <v xml:space="preserve"> </v>
      </c>
    </row>
    <row r="33" spans="1:34" ht="14.5" x14ac:dyDescent="0.35">
      <c r="A33" s="13" t="s">
        <v>30</v>
      </c>
      <c r="B33" s="2">
        <v>200</v>
      </c>
      <c r="C33" s="2" t="s">
        <v>80</v>
      </c>
      <c r="D33" s="2" t="s">
        <v>81</v>
      </c>
      <c r="E33" s="13" t="s">
        <v>34</v>
      </c>
      <c r="F33" s="6">
        <v>27.36</v>
      </c>
      <c r="G33" s="9">
        <v>43866</v>
      </c>
      <c r="H33" s="2" t="s">
        <v>190</v>
      </c>
      <c r="I33" s="2" t="s">
        <v>269</v>
      </c>
      <c r="K33" s="11" t="str">
        <f>IF(OR(L33="CR", M33="CR", N33="CR", O33="CR", P33="CR", Q33="CR", R33="CR", S33="CR", T33="CR", U33="CR",V33="CR", W33="CR", X33="CR", Y33="CR", Z33="CR", AA33="CR", AB33="CR", AC33="CR", AD33="CR", AE33="CR", AF33="CR", AG33="CR", AH33="CR"), "***CLUB RECORD***", "")</f>
        <v/>
      </c>
      <c r="L33" s="5" t="str">
        <f>IF(AND(B33=60, OR(AND(E33='indoor club records'!$B$1, F33&lt;='indoor club records'!$C$1), AND(E33='indoor club records'!$B$2, F33&lt;='indoor club records'!$C$2), AND(E33='indoor club records'!$B$3, F33&lt;='indoor club records'!$C$3), AND(E33='indoor club records'!$B$4, F33&lt;='indoor club records'!$C$4), AND(E33='indoor club records'!$B$5, F33&lt;='indoor club records'!$C$5))),"CR"," ")</f>
        <v xml:space="preserve"> </v>
      </c>
      <c r="M33" s="5" t="str">
        <f>IF(AND(B33=200, OR(AND(E33='indoor club records'!$B$11, F33&lt;='indoor club records'!$C$11), AND(E33='indoor club records'!$B$12, F33&lt;='indoor club records'!$C$12), AND(E33='indoor club records'!$B$13, F33&lt;='indoor club records'!$C$13), AND(E33='indoor club records'!$B$14, F33&lt;='indoor club records'!$C$14), AND(E33='indoor club records'!$B$15, F33&lt;='indoor club records'!$C$15))),"CR"," ")</f>
        <v xml:space="preserve"> </v>
      </c>
      <c r="N33" s="5" t="str">
        <f>IF(AND(B33=300, OR(AND(E33='indoor club records'!$B$16, F33&lt;='indoor club records'!$C$16), AND(E33='indoor club records'!$B$17, F33&lt;='indoor club records'!$C$17))),"CR"," ")</f>
        <v xml:space="preserve"> </v>
      </c>
      <c r="O33" s="5" t="str">
        <f>IF(AND(B33=400, OR(AND(E33='indoor club records'!$B$19, F33&lt;='indoor club records'!$C$19), AND(E33='indoor club records'!$B$20, F33&lt;='indoor club records'!$C$20), AND(E33='indoor club records'!$B$21, F33&lt;='indoor club records'!$C$21))),"CR"," ")</f>
        <v xml:space="preserve"> </v>
      </c>
      <c r="P33" s="5" t="str">
        <f>IF(AND(B33=800, OR(AND(E33='indoor club records'!$B$22, F33&lt;='indoor club records'!$C$22), AND(E33='indoor club records'!$B$23, F33&lt;='indoor club records'!$C$23), AND(E33='indoor club records'!$B$24, F33&lt;='indoor club records'!$C$24), AND(E33='indoor club records'!$B$25, F33&lt;='indoor club records'!$C$25), AND(E33='indoor club records'!$B$26, F33&lt;='indoor club records'!$C$26))),"CR"," ")</f>
        <v xml:space="preserve"> </v>
      </c>
      <c r="Q33" s="5" t="str">
        <f>IF(AND(B33=1200, AND(E33='indoor club records'!$B$28, F33&lt;='indoor club records'!$C$28)),"CR"," ")</f>
        <v xml:space="preserve"> </v>
      </c>
      <c r="R33" s="5" t="str">
        <f>IF(AND(B33=1500, OR(AND(E33='indoor club records'!$B$29, F33&lt;='indoor club records'!$C$29), AND(E33='indoor club records'!$B$30, F33&lt;='indoor club records'!$C$30), AND(E33='indoor club records'!$B$31, F33&lt;='indoor club records'!$C$31), AND(E33='indoor club records'!$B$32, F33&lt;='indoor club records'!$C$32), AND(E33='indoor club records'!$B$33, F33&lt;='indoor club records'!$C$33))),"CR"," ")</f>
        <v xml:space="preserve"> </v>
      </c>
      <c r="S33" s="5" t="str">
        <f>IF(AND(B33="1M", AND(E33='indoor club records'!$B$37,F33&lt;='indoor club records'!$C$37)),"CR"," ")</f>
        <v xml:space="preserve"> </v>
      </c>
      <c r="T33" s="5" t="str">
        <f>IF(AND(B33=3000, OR(AND(E33='indoor club records'!$B$39, F33&lt;='indoor club records'!$C$39), AND(E33='indoor club records'!$B$40, F33&lt;='indoor club records'!$C$40), AND(E33='indoor club records'!$B$41, F33&lt;='indoor club records'!$C$41))),"CR"," ")</f>
        <v xml:space="preserve"> </v>
      </c>
      <c r="U33" s="5" t="str">
        <f>IF(AND(B33=5000, OR(AND(E33='indoor club records'!$B$42, F33&lt;='indoor club records'!$C$42), AND(E33='indoor club records'!$B$43, F33&lt;='indoor club records'!$C$43))),"CR"," ")</f>
        <v xml:space="preserve"> </v>
      </c>
      <c r="V33" s="5" t="str">
        <f>IF(AND(B33=10000, OR(AND(E33='indoor club records'!$B$44, F33&lt;='indoor club records'!$C$44), AND(E33='indoor club records'!$B$45, F33&lt;='indoor club records'!$C$45))),"CR"," ")</f>
        <v xml:space="preserve"> </v>
      </c>
      <c r="W33" s="2" t="str">
        <f>IF(AND(B33="high jump", OR(AND(E33='indoor club records'!$F$1, F33&gt;='indoor club records'!$G$1), AND(E33='indoor club records'!$F$2, F33&gt;='indoor club records'!$G$2), AND(E33='indoor club records'!$F$3, F33&gt;='indoor club records'!$G$3),AND(E33='indoor club records'!$F$4, F33&gt;='indoor club records'!$G$4), AND(E33='indoor club records'!$F$5, F33&gt;='indoor club records'!$G$5))), "CR", " ")</f>
        <v xml:space="preserve"> </v>
      </c>
      <c r="X33" s="2" t="str">
        <f>IF(AND(B33="long jump", OR(AND(E33='indoor club records'!$F$6, F33&gt;='indoor club records'!$G$6), AND(E33='indoor club records'!$F$7, F33&gt;='indoor club records'!$G$7), AND(E33='indoor club records'!$F$8, F33&gt;='indoor club records'!$G$8), AND(E33='indoor club records'!$F$9, F33&gt;='indoor club records'!$G$9), AND(E33='indoor club records'!$F$10, F33&gt;='indoor club records'!$G$10))), "CR", " ")</f>
        <v xml:space="preserve"> </v>
      </c>
      <c r="Y33" s="2" t="str">
        <f>IF(AND(B33="triple jump", OR(AND(E33='indoor club records'!$F$11, F33&gt;='indoor club records'!$G$11), AND(E33='indoor club records'!$F$12, F33&gt;='indoor club records'!$G$12), AND(E33='indoor club records'!$F$13, F33&gt;='indoor club records'!$G$13), AND(E33='indoor club records'!$F$14, F33&gt;='indoor club records'!$G$14), AND(E33='indoor club records'!$F$15, F33&gt;='indoor club records'!$G$15))), "CR", " ")</f>
        <v xml:space="preserve"> </v>
      </c>
      <c r="Z33" s="2" t="str">
        <f>IF(AND(B33="pole vault", OR(AND(E33='indoor club records'!$F$16, F33&gt;='indoor club records'!$G$16), AND(E33='indoor club records'!$F$17, F33&gt;='indoor club records'!$G$17), AND(E33='indoor club records'!$F$18, F33&gt;='indoor club records'!$G$18), AND(E33='indoor club records'!$F$19, F33&gt;='indoor club records'!$G$19), AND(E33='indoor club records'!$F$20, F33&gt;='indoor club records'!$G$20))), "CR", " ")</f>
        <v xml:space="preserve"> </v>
      </c>
      <c r="AA33" s="2" t="str">
        <f>IF(AND(B33="shot 2.72", AND(E33='indoor club records'!$F$36, F33&gt;='indoor club records'!$G$36)), "CR", " ")</f>
        <v xml:space="preserve"> </v>
      </c>
      <c r="AB33" s="2" t="str">
        <f>IF(AND(B33="shot 3", OR(AND(E33='indoor club records'!$F$37, F33&gt;='indoor club records'!$G$37), AND(E33='indoor club records'!$F$38, F33&gt;='indoor club records'!$G$38))), "CR", " ")</f>
        <v xml:space="preserve"> </v>
      </c>
      <c r="AC33" s="2" t="str">
        <f>IF(AND(B33="shot 4", OR(AND(E33='indoor club records'!$F$39, F33&gt;='indoor club records'!$G$39), AND(E33='indoor club records'!$F$40, F33&gt;='indoor club records'!$G$40))), "CR", " ")</f>
        <v xml:space="preserve"> </v>
      </c>
      <c r="AD33" s="5" t="str">
        <f>IF(AND(B33="4x200", OR(AND(E33='indoor club records'!$N$6, F33&lt;='indoor club records'!$O$6), AND(E33='indoor club records'!$N$7, F33&lt;='indoor club records'!$O$7), AND(E33='indoor club records'!$N$8, F33&lt;='indoor club records'!$O$8), AND(E33='indoor club records'!$N$9, F33&lt;='indoor club records'!$O$9), AND(E33='indoor club records'!$N$10, F33&lt;='indoor club records'!$O$10))), "CR", " ")</f>
        <v xml:space="preserve"> </v>
      </c>
      <c r="AE33" s="5" t="str">
        <f>IF(AND(B33="4x300", OR(AND(E33='indoor club records'!$N$11, F33&lt;='indoor club records'!$O$11), AND(E33='indoor club records'!$N$12, F33&lt;='indoor club records'!$O$12))), "CR", " ")</f>
        <v xml:space="preserve"> </v>
      </c>
      <c r="AF33" s="5" t="str">
        <f>IF(AND(B33="4x400", OR(AND(E33='indoor club records'!$N$13, F33&lt;='indoor club records'!$O$13), AND(E33='indoor club records'!$N$14, F33&lt;='indoor club records'!$O$14), AND(E33='indoor club records'!$N$15, F33&lt;='indoor club records'!$O$15))), "CR", " ")</f>
        <v xml:space="preserve"> </v>
      </c>
      <c r="AG33" s="5" t="str">
        <f>IF(AND(B33="pentathlon", OR(AND(E33='indoor club records'!$N$21, F33&gt;='indoor club records'!$O$21), AND(E33='indoor club records'!$N$22, F33&gt;='indoor club records'!$O$22), AND(E33='indoor club records'!$N$23, F33&gt;='indoor club records'!$O$23), AND(E33='indoor club records'!$N$24, F33&gt;='indoor club records'!$O$24), AND(E33='indoor club records'!$N$25, F33&gt;='indoor club records'!$O$25))), "CR", " ")</f>
        <v xml:space="preserve"> </v>
      </c>
      <c r="AH33" s="5" t="str">
        <f>IF(AND(B33="heptathlon", OR(AND(E33='indoor club records'!$N$26, F33&gt;='indoor club records'!$O$26), AND(E33='indoor club records'!$N$27, F33&gt;='indoor club records'!$O$27), AND(E33='indoor club records'!$N$28, F33&gt;='indoor club records'!$O$28), )), "CR", " ")</f>
        <v xml:space="preserve"> </v>
      </c>
    </row>
    <row r="34" spans="1:34" ht="14.5" x14ac:dyDescent="0.35">
      <c r="A34" s="13" t="s">
        <v>34</v>
      </c>
      <c r="B34" s="2">
        <v>200</v>
      </c>
      <c r="C34" s="2" t="s">
        <v>44</v>
      </c>
      <c r="D34" s="2" t="s">
        <v>86</v>
      </c>
      <c r="E34" s="13" t="s">
        <v>34</v>
      </c>
      <c r="F34" s="6">
        <v>27.54</v>
      </c>
      <c r="G34" s="8">
        <v>43800</v>
      </c>
      <c r="H34" s="2" t="s">
        <v>190</v>
      </c>
      <c r="I34" s="2" t="s">
        <v>214</v>
      </c>
      <c r="K34" s="11" t="str">
        <f>IF(OR(L34="CR", M34="CR", N34="CR", O34="CR", P34="CR", Q34="CR", R34="CR", S34="CR", T34="CR", U34="CR",V34="CR", W34="CR", X34="CR", Y34="CR", Z34="CR", AA34="CR", AB34="CR", AC34="CR", AD34="CR", AE34="CR", AF34="CR", AG34="CR", AH34="CR"), "***CLUB RECORD***", "")</f>
        <v/>
      </c>
      <c r="L34" s="5" t="str">
        <f>IF(AND(B34=60, OR(AND(E34='indoor club records'!$B$1, F34&lt;='indoor club records'!$C$1), AND(E34='indoor club records'!$B$2, F34&lt;='indoor club records'!$C$2), AND(E34='indoor club records'!$B$3, F34&lt;='indoor club records'!$C$3), AND(E34='indoor club records'!$B$4, F34&lt;='indoor club records'!$C$4), AND(E34='indoor club records'!$B$5, F34&lt;='indoor club records'!$C$5))),"CR"," ")</f>
        <v xml:space="preserve"> </v>
      </c>
      <c r="M34" s="5" t="str">
        <f>IF(AND(B34=200, OR(AND(E34='indoor club records'!$B$11, F34&lt;='indoor club records'!$C$11), AND(E34='indoor club records'!$B$12, F34&lt;='indoor club records'!$C$12), AND(E34='indoor club records'!$B$13, F34&lt;='indoor club records'!$C$13), AND(E34='indoor club records'!$B$14, F34&lt;='indoor club records'!$C$14), AND(E34='indoor club records'!$B$15, F34&lt;='indoor club records'!$C$15))),"CR"," ")</f>
        <v xml:space="preserve"> </v>
      </c>
      <c r="N34" s="5" t="str">
        <f>IF(AND(B34=300, OR(AND(E34='indoor club records'!$B$16, F34&lt;='indoor club records'!$C$16), AND(E34='indoor club records'!$B$17, F34&lt;='indoor club records'!$C$17))),"CR"," ")</f>
        <v xml:space="preserve"> </v>
      </c>
      <c r="O34" s="5" t="str">
        <f>IF(AND(B34=400, OR(AND(E34='indoor club records'!$B$19, F34&lt;='indoor club records'!$C$19), AND(E34='indoor club records'!$B$20, F34&lt;='indoor club records'!$C$20), AND(E34='indoor club records'!$B$21, F34&lt;='indoor club records'!$C$21))),"CR"," ")</f>
        <v xml:space="preserve"> </v>
      </c>
      <c r="P34" s="5" t="str">
        <f>IF(AND(B34=800, OR(AND(E34='indoor club records'!$B$22, F34&lt;='indoor club records'!$C$22), AND(E34='indoor club records'!$B$23, F34&lt;='indoor club records'!$C$23), AND(E34='indoor club records'!$B$24, F34&lt;='indoor club records'!$C$24), AND(E34='indoor club records'!$B$25, F34&lt;='indoor club records'!$C$25), AND(E34='indoor club records'!$B$26, F34&lt;='indoor club records'!$C$26))),"CR"," ")</f>
        <v xml:space="preserve"> </v>
      </c>
      <c r="Q34" s="5" t="str">
        <f>IF(AND(B34=1200, AND(E34='indoor club records'!$B$28, F34&lt;='indoor club records'!$C$28)),"CR"," ")</f>
        <v xml:space="preserve"> </v>
      </c>
      <c r="R34" s="5" t="str">
        <f>IF(AND(B34=1500, OR(AND(E34='indoor club records'!$B$29, F34&lt;='indoor club records'!$C$29), AND(E34='indoor club records'!$B$30, F34&lt;='indoor club records'!$C$30), AND(E34='indoor club records'!$B$31, F34&lt;='indoor club records'!$C$31), AND(E34='indoor club records'!$B$32, F34&lt;='indoor club records'!$C$32), AND(E34='indoor club records'!$B$33, F34&lt;='indoor club records'!$C$33))),"CR"," ")</f>
        <v xml:space="preserve"> </v>
      </c>
      <c r="S34" s="5" t="str">
        <f>IF(AND(B34="1M", AND(E34='indoor club records'!$B$37,F34&lt;='indoor club records'!$C$37)),"CR"," ")</f>
        <v xml:space="preserve"> </v>
      </c>
      <c r="T34" s="5" t="str">
        <f>IF(AND(B34=3000, OR(AND(E34='indoor club records'!$B$39, F34&lt;='indoor club records'!$C$39), AND(E34='indoor club records'!$B$40, F34&lt;='indoor club records'!$C$40), AND(E34='indoor club records'!$B$41, F34&lt;='indoor club records'!$C$41))),"CR"," ")</f>
        <v xml:space="preserve"> </v>
      </c>
      <c r="U34" s="5" t="str">
        <f>IF(AND(B34=5000, OR(AND(E34='indoor club records'!$B$42, F34&lt;='indoor club records'!$C$42), AND(E34='indoor club records'!$B$43, F34&lt;='indoor club records'!$C$43))),"CR"," ")</f>
        <v xml:space="preserve"> </v>
      </c>
      <c r="V34" s="5" t="str">
        <f>IF(AND(B34=10000, OR(AND(E34='indoor club records'!$B$44, F34&lt;='indoor club records'!$C$44), AND(E34='indoor club records'!$B$45, F34&lt;='indoor club records'!$C$45))),"CR"," ")</f>
        <v xml:space="preserve"> </v>
      </c>
      <c r="W34" s="2" t="str">
        <f>IF(AND(B34="high jump", OR(AND(E34='indoor club records'!$F$1, F34&gt;='indoor club records'!$G$1), AND(E34='indoor club records'!$F$2, F34&gt;='indoor club records'!$G$2), AND(E34='indoor club records'!$F$3, F34&gt;='indoor club records'!$G$3),AND(E34='indoor club records'!$F$4, F34&gt;='indoor club records'!$G$4), AND(E34='indoor club records'!$F$5, F34&gt;='indoor club records'!$G$5))), "CR", " ")</f>
        <v xml:space="preserve"> </v>
      </c>
      <c r="X34" s="2" t="str">
        <f>IF(AND(B34="long jump", OR(AND(E34='indoor club records'!$F$6, F34&gt;='indoor club records'!$G$6), AND(E34='indoor club records'!$F$7, F34&gt;='indoor club records'!$G$7), AND(E34='indoor club records'!$F$8, F34&gt;='indoor club records'!$G$8), AND(E34='indoor club records'!$F$9, F34&gt;='indoor club records'!$G$9), AND(E34='indoor club records'!$F$10, F34&gt;='indoor club records'!$G$10))), "CR", " ")</f>
        <v xml:space="preserve"> </v>
      </c>
      <c r="Y34" s="2" t="str">
        <f>IF(AND(B34="triple jump", OR(AND(E34='indoor club records'!$F$11, F34&gt;='indoor club records'!$G$11), AND(E34='indoor club records'!$F$12, F34&gt;='indoor club records'!$G$12), AND(E34='indoor club records'!$F$13, F34&gt;='indoor club records'!$G$13), AND(E34='indoor club records'!$F$14, F34&gt;='indoor club records'!$G$14), AND(E34='indoor club records'!$F$15, F34&gt;='indoor club records'!$G$15))), "CR", " ")</f>
        <v xml:space="preserve"> </v>
      </c>
      <c r="Z34" s="2" t="str">
        <f>IF(AND(B34="pole vault", OR(AND(E34='indoor club records'!$F$16, F34&gt;='indoor club records'!$G$16), AND(E34='indoor club records'!$F$17, F34&gt;='indoor club records'!$G$17), AND(E34='indoor club records'!$F$18, F34&gt;='indoor club records'!$G$18), AND(E34='indoor club records'!$F$19, F34&gt;='indoor club records'!$G$19), AND(E34='indoor club records'!$F$20, F34&gt;='indoor club records'!$G$20))), "CR", " ")</f>
        <v xml:space="preserve"> </v>
      </c>
      <c r="AA34" s="2" t="str">
        <f>IF(AND(B34="shot 2.72", AND(E34='indoor club records'!$F$36, F34&gt;='indoor club records'!$G$36)), "CR", " ")</f>
        <v xml:space="preserve"> </v>
      </c>
      <c r="AB34" s="2" t="str">
        <f>IF(AND(B34="shot 3", OR(AND(E34='indoor club records'!$F$37, F34&gt;='indoor club records'!$G$37), AND(E34='indoor club records'!$F$38, F34&gt;='indoor club records'!$G$38))), "CR", " ")</f>
        <v xml:space="preserve"> </v>
      </c>
      <c r="AC34" s="2" t="str">
        <f>IF(AND(B34="shot 4", OR(AND(E34='indoor club records'!$F$39, F34&gt;='indoor club records'!$G$39), AND(E34='indoor club records'!$F$40, F34&gt;='indoor club records'!$G$40))), "CR", " ")</f>
        <v xml:space="preserve"> </v>
      </c>
      <c r="AD34" s="5" t="str">
        <f>IF(AND(B34="4x200", OR(AND(E34='indoor club records'!$N$6, F34&lt;='indoor club records'!$O$6), AND(E34='indoor club records'!$N$7, F34&lt;='indoor club records'!$O$7), AND(E34='indoor club records'!$N$8, F34&lt;='indoor club records'!$O$8), AND(E34='indoor club records'!$N$9, F34&lt;='indoor club records'!$O$9), AND(E34='indoor club records'!$N$10, F34&lt;='indoor club records'!$O$10))), "CR", " ")</f>
        <v xml:space="preserve"> </v>
      </c>
      <c r="AE34" s="5" t="str">
        <f>IF(AND(B34="4x300", OR(AND(E34='indoor club records'!$N$11, F34&lt;='indoor club records'!$O$11), AND(E34='indoor club records'!$N$12, F34&lt;='indoor club records'!$O$12))), "CR", " ")</f>
        <v xml:space="preserve"> </v>
      </c>
      <c r="AF34" s="5" t="str">
        <f>IF(AND(B34="4x400", OR(AND(E34='indoor club records'!$N$13, F34&lt;='indoor club records'!$O$13), AND(E34='indoor club records'!$N$14, F34&lt;='indoor club records'!$O$14), AND(E34='indoor club records'!$N$15, F34&lt;='indoor club records'!$O$15))), "CR", " ")</f>
        <v xml:space="preserve"> </v>
      </c>
      <c r="AG34" s="5" t="str">
        <f>IF(AND(B34="pentathlon", OR(AND(E34='indoor club records'!$N$21, F34&gt;='indoor club records'!$O$21), AND(E34='indoor club records'!$N$22, F34&gt;='indoor club records'!$O$22), AND(E34='indoor club records'!$N$23, F34&gt;='indoor club records'!$O$23), AND(E34='indoor club records'!$N$24, F34&gt;='indoor club records'!$O$24), AND(E34='indoor club records'!$N$25, F34&gt;='indoor club records'!$O$25))), "CR", " ")</f>
        <v xml:space="preserve"> </v>
      </c>
      <c r="AH34" s="5" t="str">
        <f>IF(AND(B34="heptathlon", OR(AND(E34='indoor club records'!$N$26, F34&gt;='indoor club records'!$O$26), AND(E34='indoor club records'!$N$27, F34&gt;='indoor club records'!$O$27), AND(E34='indoor club records'!$N$28, F34&gt;='indoor club records'!$O$28), )), "CR", " ")</f>
        <v xml:space="preserve"> </v>
      </c>
    </row>
    <row r="35" spans="1:34" ht="14.5" x14ac:dyDescent="0.35">
      <c r="A35" s="13" t="s">
        <v>30</v>
      </c>
      <c r="B35" s="2">
        <v>200</v>
      </c>
      <c r="C35" s="2" t="s">
        <v>65</v>
      </c>
      <c r="D35" s="2" t="s">
        <v>33</v>
      </c>
      <c r="E35" s="13" t="s">
        <v>34</v>
      </c>
      <c r="F35" s="6">
        <v>27.56</v>
      </c>
      <c r="G35" s="8">
        <v>43765</v>
      </c>
      <c r="H35" s="2" t="s">
        <v>190</v>
      </c>
      <c r="I35" s="2" t="s">
        <v>191</v>
      </c>
      <c r="K35" s="11" t="str">
        <f>IF(OR(L35="CR", M35="CR", N35="CR", O35="CR", P35="CR", Q35="CR", R35="CR", S35="CR", T35="CR", U35="CR",V35="CR", W35="CR", X35="CR", Y35="CR", Z35="CR", AA35="CR", AB35="CR", AC35="CR", AD35="CR", AE35="CR", AF35="CR", AG35="CR", AH35="CR"), "***CLUB RECORD***", "")</f>
        <v/>
      </c>
      <c r="L35" s="5" t="str">
        <f>IF(AND(B35=60, OR(AND(E35='indoor club records'!$B$1, F35&lt;='indoor club records'!$C$1), AND(E35='indoor club records'!$B$2, F35&lt;='indoor club records'!$C$2), AND(E35='indoor club records'!$B$3, F35&lt;='indoor club records'!$C$3), AND(E35='indoor club records'!$B$4, F35&lt;='indoor club records'!$C$4), AND(E35='indoor club records'!$B$5, F35&lt;='indoor club records'!$C$5))),"CR"," ")</f>
        <v xml:space="preserve"> </v>
      </c>
      <c r="M35" s="5" t="str">
        <f>IF(AND(B35=200, OR(AND(E35='indoor club records'!$B$11, F35&lt;='indoor club records'!$C$11), AND(E35='indoor club records'!$B$12, F35&lt;='indoor club records'!$C$12), AND(E35='indoor club records'!$B$13, F35&lt;='indoor club records'!$C$13), AND(E35='indoor club records'!$B$14, F35&lt;='indoor club records'!$C$14), AND(E35='indoor club records'!$B$15, F35&lt;='indoor club records'!$C$15))),"CR"," ")</f>
        <v xml:space="preserve"> </v>
      </c>
      <c r="N35" s="5" t="str">
        <f>IF(AND(B35=300, OR(AND(E35='indoor club records'!$B$16, F35&lt;='indoor club records'!$C$16), AND(E35='indoor club records'!$B$17, F35&lt;='indoor club records'!$C$17))),"CR"," ")</f>
        <v xml:space="preserve"> </v>
      </c>
      <c r="O35" s="5" t="str">
        <f>IF(AND(B35=400, OR(AND(E35='indoor club records'!$B$19, F35&lt;='indoor club records'!$C$19), AND(E35='indoor club records'!$B$20, F35&lt;='indoor club records'!$C$20), AND(E35='indoor club records'!$B$21, F35&lt;='indoor club records'!$C$21))),"CR"," ")</f>
        <v xml:space="preserve"> </v>
      </c>
      <c r="P35" s="5" t="str">
        <f>IF(AND(B35=800, OR(AND(E35='indoor club records'!$B$22, F35&lt;='indoor club records'!$C$22), AND(E35='indoor club records'!$B$23, F35&lt;='indoor club records'!$C$23), AND(E35='indoor club records'!$B$24, F35&lt;='indoor club records'!$C$24), AND(E35='indoor club records'!$B$25, F35&lt;='indoor club records'!$C$25), AND(E35='indoor club records'!$B$26, F35&lt;='indoor club records'!$C$26))),"CR"," ")</f>
        <v xml:space="preserve"> </v>
      </c>
      <c r="Q35" s="5" t="str">
        <f>IF(AND(B35=1200, AND(E35='indoor club records'!$B$28, F35&lt;='indoor club records'!$C$28)),"CR"," ")</f>
        <v xml:space="preserve"> </v>
      </c>
      <c r="R35" s="5" t="str">
        <f>IF(AND(B35=1500, OR(AND(E35='indoor club records'!$B$29, F35&lt;='indoor club records'!$C$29), AND(E35='indoor club records'!$B$30, F35&lt;='indoor club records'!$C$30), AND(E35='indoor club records'!$B$31, F35&lt;='indoor club records'!$C$31), AND(E35='indoor club records'!$B$32, F35&lt;='indoor club records'!$C$32), AND(E35='indoor club records'!$B$33, F35&lt;='indoor club records'!$C$33))),"CR"," ")</f>
        <v xml:space="preserve"> </v>
      </c>
      <c r="S35" s="5" t="str">
        <f>IF(AND(B35="1M", AND(E35='indoor club records'!$B$37,F35&lt;='indoor club records'!$C$37)),"CR"," ")</f>
        <v xml:space="preserve"> </v>
      </c>
      <c r="T35" s="5" t="str">
        <f>IF(AND(B35=3000, OR(AND(E35='indoor club records'!$B$39, F35&lt;='indoor club records'!$C$39), AND(E35='indoor club records'!$B$40, F35&lt;='indoor club records'!$C$40), AND(E35='indoor club records'!$B$41, F35&lt;='indoor club records'!$C$41))),"CR"," ")</f>
        <v xml:space="preserve"> </v>
      </c>
      <c r="U35" s="5" t="str">
        <f>IF(AND(B35=5000, OR(AND(E35='indoor club records'!$B$42, F35&lt;='indoor club records'!$C$42), AND(E35='indoor club records'!$B$43, F35&lt;='indoor club records'!$C$43))),"CR"," ")</f>
        <v xml:space="preserve"> </v>
      </c>
      <c r="V35" s="5" t="str">
        <f>IF(AND(B35=10000, OR(AND(E35='indoor club records'!$B$44, F35&lt;='indoor club records'!$C$44), AND(E35='indoor club records'!$B$45, F35&lt;='indoor club records'!$C$45))),"CR"," ")</f>
        <v xml:space="preserve"> </v>
      </c>
      <c r="W35" s="2" t="str">
        <f>IF(AND(B35="high jump", OR(AND(E35='indoor club records'!$F$1, F35&gt;='indoor club records'!$G$1), AND(E35='indoor club records'!$F$2, F35&gt;='indoor club records'!$G$2), AND(E35='indoor club records'!$F$3, F35&gt;='indoor club records'!$G$3),AND(E35='indoor club records'!$F$4, F35&gt;='indoor club records'!$G$4), AND(E35='indoor club records'!$F$5, F35&gt;='indoor club records'!$G$5))), "CR", " ")</f>
        <v xml:space="preserve"> </v>
      </c>
      <c r="X35" s="2" t="str">
        <f>IF(AND(B35="long jump", OR(AND(E35='indoor club records'!$F$6, F35&gt;='indoor club records'!$G$6), AND(E35='indoor club records'!$F$7, F35&gt;='indoor club records'!$G$7), AND(E35='indoor club records'!$F$8, F35&gt;='indoor club records'!$G$8), AND(E35='indoor club records'!$F$9, F35&gt;='indoor club records'!$G$9), AND(E35='indoor club records'!$F$10, F35&gt;='indoor club records'!$G$10))), "CR", " ")</f>
        <v xml:space="preserve"> </v>
      </c>
      <c r="Y35" s="2" t="str">
        <f>IF(AND(B35="triple jump", OR(AND(E35='indoor club records'!$F$11, F35&gt;='indoor club records'!$G$11), AND(E35='indoor club records'!$F$12, F35&gt;='indoor club records'!$G$12), AND(E35='indoor club records'!$F$13, F35&gt;='indoor club records'!$G$13), AND(E35='indoor club records'!$F$14, F35&gt;='indoor club records'!$G$14), AND(E35='indoor club records'!$F$15, F35&gt;='indoor club records'!$G$15))), "CR", " ")</f>
        <v xml:space="preserve"> </v>
      </c>
      <c r="Z35" s="2" t="str">
        <f>IF(AND(B35="pole vault", OR(AND(E35='indoor club records'!$F$16, F35&gt;='indoor club records'!$G$16), AND(E35='indoor club records'!$F$17, F35&gt;='indoor club records'!$G$17), AND(E35='indoor club records'!$F$18, F35&gt;='indoor club records'!$G$18), AND(E35='indoor club records'!$F$19, F35&gt;='indoor club records'!$G$19), AND(E35='indoor club records'!$F$20, F35&gt;='indoor club records'!$G$20))), "CR", " ")</f>
        <v xml:space="preserve"> </v>
      </c>
      <c r="AA35" s="2" t="str">
        <f>IF(AND(B35="shot 2.72", AND(E35='indoor club records'!$F$36, F35&gt;='indoor club records'!$G$36)), "CR", " ")</f>
        <v xml:space="preserve"> </v>
      </c>
      <c r="AB35" s="2" t="str">
        <f>IF(AND(B35="shot 3", OR(AND(E35='indoor club records'!$F$37, F35&gt;='indoor club records'!$G$37), AND(E35='indoor club records'!$F$38, F35&gt;='indoor club records'!$G$38))), "CR", " ")</f>
        <v xml:space="preserve"> </v>
      </c>
      <c r="AC35" s="2" t="str">
        <f>IF(AND(B35="shot 4", OR(AND(E35='indoor club records'!$F$39, F35&gt;='indoor club records'!$G$39), AND(E35='indoor club records'!$F$40, F35&gt;='indoor club records'!$G$40))), "CR", " ")</f>
        <v xml:space="preserve"> </v>
      </c>
      <c r="AD35" s="5" t="str">
        <f>IF(AND(B35="4x200", OR(AND(E35='indoor club records'!$N$6, F35&lt;='indoor club records'!$O$6), AND(E35='indoor club records'!$N$7, F35&lt;='indoor club records'!$O$7), AND(E35='indoor club records'!$N$8, F35&lt;='indoor club records'!$O$8), AND(E35='indoor club records'!$N$9, F35&lt;='indoor club records'!$O$9), AND(E35='indoor club records'!$N$10, F35&lt;='indoor club records'!$O$10))), "CR", " ")</f>
        <v xml:space="preserve"> </v>
      </c>
      <c r="AE35" s="5" t="str">
        <f>IF(AND(B35="4x300", OR(AND(E35='indoor club records'!$N$11, F35&lt;='indoor club records'!$O$11), AND(E35='indoor club records'!$N$12, F35&lt;='indoor club records'!$O$12))), "CR", " ")</f>
        <v xml:space="preserve"> </v>
      </c>
      <c r="AF35" s="5" t="str">
        <f>IF(AND(B35="4x400", OR(AND(E35='indoor club records'!$N$13, F35&lt;='indoor club records'!$O$13), AND(E35='indoor club records'!$N$14, F35&lt;='indoor club records'!$O$14), AND(E35='indoor club records'!$N$15, F35&lt;='indoor club records'!$O$15))), "CR", " ")</f>
        <v xml:space="preserve"> </v>
      </c>
      <c r="AG35" s="5" t="str">
        <f>IF(AND(B35="pentathlon", OR(AND(E35='indoor club records'!$N$21, F35&gt;='indoor club records'!$O$21), AND(E35='indoor club records'!$N$22, F35&gt;='indoor club records'!$O$22), AND(E35='indoor club records'!$N$23, F35&gt;='indoor club records'!$O$23), AND(E35='indoor club records'!$N$24, F35&gt;='indoor club records'!$O$24), AND(E35='indoor club records'!$N$25, F35&gt;='indoor club records'!$O$25))), "CR", " ")</f>
        <v xml:space="preserve"> </v>
      </c>
      <c r="AH35" s="5" t="str">
        <f>IF(AND(B35="heptathlon", OR(AND(E35='indoor club records'!$N$26, F35&gt;='indoor club records'!$O$26), AND(E35='indoor club records'!$N$27, F35&gt;='indoor club records'!$O$27), AND(E35='indoor club records'!$N$28, F35&gt;='indoor club records'!$O$28), )), "CR", " ")</f>
        <v xml:space="preserve"> </v>
      </c>
    </row>
    <row r="36" spans="1:34" ht="14.5" x14ac:dyDescent="0.35">
      <c r="A36" s="13" t="s">
        <v>34</v>
      </c>
      <c r="B36" s="2">
        <v>200</v>
      </c>
      <c r="C36" s="2" t="s">
        <v>157</v>
      </c>
      <c r="D36" s="2" t="s">
        <v>168</v>
      </c>
      <c r="E36" s="13" t="s">
        <v>34</v>
      </c>
      <c r="F36" s="6">
        <v>27.58</v>
      </c>
      <c r="G36" s="8">
        <v>43842</v>
      </c>
      <c r="H36" s="2" t="s">
        <v>190</v>
      </c>
      <c r="I36" s="2" t="s">
        <v>248</v>
      </c>
      <c r="K36" s="11" t="str">
        <f>IF(OR(L36="CR", M36="CR", N36="CR", O36="CR", P36="CR", Q36="CR", R36="CR", S36="CR", T36="CR", U36="CR",V36="CR", W36="CR", X36="CR", Y36="CR", Z36="CR", AA36="CR", AB36="CR", AC36="CR", AD36="CR", AE36="CR", AF36="CR", AG36="CR", AH36="CR"), "***CLUB RECORD***", "")</f>
        <v/>
      </c>
      <c r="L36" s="5" t="str">
        <f>IF(AND(B36=60, OR(AND(E36='indoor club records'!$B$1, F36&lt;='indoor club records'!$C$1), AND(E36='indoor club records'!$B$2, F36&lt;='indoor club records'!$C$2), AND(E36='indoor club records'!$B$3, F36&lt;='indoor club records'!$C$3), AND(E36='indoor club records'!$B$4, F36&lt;='indoor club records'!$C$4), AND(E36='indoor club records'!$B$5, F36&lt;='indoor club records'!$C$5))),"CR"," ")</f>
        <v xml:space="preserve"> </v>
      </c>
      <c r="M36" s="5" t="str">
        <f>IF(AND(B36=200, OR(AND(E36='indoor club records'!$B$11, F36&lt;='indoor club records'!$C$11), AND(E36='indoor club records'!$B$12, F36&lt;='indoor club records'!$C$12), AND(E36='indoor club records'!$B$13, F36&lt;='indoor club records'!$C$13), AND(E36='indoor club records'!$B$14, F36&lt;='indoor club records'!$C$14), AND(E36='indoor club records'!$B$15, F36&lt;='indoor club records'!$C$15))),"CR"," ")</f>
        <v xml:space="preserve"> </v>
      </c>
      <c r="N36" s="5" t="str">
        <f>IF(AND(B36=300, OR(AND(E36='indoor club records'!$B$16, F36&lt;='indoor club records'!$C$16), AND(E36='indoor club records'!$B$17, F36&lt;='indoor club records'!$C$17))),"CR"," ")</f>
        <v xml:space="preserve"> </v>
      </c>
      <c r="O36" s="5" t="str">
        <f>IF(AND(B36=400, OR(AND(E36='indoor club records'!$B$19, F36&lt;='indoor club records'!$C$19), AND(E36='indoor club records'!$B$20, F36&lt;='indoor club records'!$C$20), AND(E36='indoor club records'!$B$21, F36&lt;='indoor club records'!$C$21))),"CR"," ")</f>
        <v xml:space="preserve"> </v>
      </c>
      <c r="P36" s="5" t="str">
        <f>IF(AND(B36=800, OR(AND(E36='indoor club records'!$B$22, F36&lt;='indoor club records'!$C$22), AND(E36='indoor club records'!$B$23, F36&lt;='indoor club records'!$C$23), AND(E36='indoor club records'!$B$24, F36&lt;='indoor club records'!$C$24), AND(E36='indoor club records'!$B$25, F36&lt;='indoor club records'!$C$25), AND(E36='indoor club records'!$B$26, F36&lt;='indoor club records'!$C$26))),"CR"," ")</f>
        <v xml:space="preserve"> </v>
      </c>
      <c r="Q36" s="5" t="str">
        <f>IF(AND(B36=1200, AND(E36='indoor club records'!$B$28, F36&lt;='indoor club records'!$C$28)),"CR"," ")</f>
        <v xml:space="preserve"> </v>
      </c>
      <c r="R36" s="5" t="str">
        <f>IF(AND(B36=1500, OR(AND(E36='indoor club records'!$B$29, F36&lt;='indoor club records'!$C$29), AND(E36='indoor club records'!$B$30, F36&lt;='indoor club records'!$C$30), AND(E36='indoor club records'!$B$31, F36&lt;='indoor club records'!$C$31), AND(E36='indoor club records'!$B$32, F36&lt;='indoor club records'!$C$32), AND(E36='indoor club records'!$B$33, F36&lt;='indoor club records'!$C$33))),"CR"," ")</f>
        <v xml:space="preserve"> </v>
      </c>
      <c r="S36" s="5" t="str">
        <f>IF(AND(B36="1M", AND(E36='indoor club records'!$B$37,F36&lt;='indoor club records'!$C$37)),"CR"," ")</f>
        <v xml:space="preserve"> </v>
      </c>
      <c r="T36" s="5" t="str">
        <f>IF(AND(B36=3000, OR(AND(E36='indoor club records'!$B$39, F36&lt;='indoor club records'!$C$39), AND(E36='indoor club records'!$B$40, F36&lt;='indoor club records'!$C$40), AND(E36='indoor club records'!$B$41, F36&lt;='indoor club records'!$C$41))),"CR"," ")</f>
        <v xml:space="preserve"> </v>
      </c>
      <c r="U36" s="5" t="str">
        <f>IF(AND(B36=5000, OR(AND(E36='indoor club records'!$B$42, F36&lt;='indoor club records'!$C$42), AND(E36='indoor club records'!$B$43, F36&lt;='indoor club records'!$C$43))),"CR"," ")</f>
        <v xml:space="preserve"> </v>
      </c>
      <c r="V36" s="5" t="str">
        <f>IF(AND(B36=10000, OR(AND(E36='indoor club records'!$B$44, F36&lt;='indoor club records'!$C$44), AND(E36='indoor club records'!$B$45, F36&lt;='indoor club records'!$C$45))),"CR"," ")</f>
        <v xml:space="preserve"> </v>
      </c>
      <c r="W36" s="2" t="str">
        <f>IF(AND(B36="high jump", OR(AND(E36='indoor club records'!$F$1, F36&gt;='indoor club records'!$G$1), AND(E36='indoor club records'!$F$2, F36&gt;='indoor club records'!$G$2), AND(E36='indoor club records'!$F$3, F36&gt;='indoor club records'!$G$3),AND(E36='indoor club records'!$F$4, F36&gt;='indoor club records'!$G$4), AND(E36='indoor club records'!$F$5, F36&gt;='indoor club records'!$G$5))), "CR", " ")</f>
        <v xml:space="preserve"> </v>
      </c>
      <c r="X36" s="2" t="str">
        <f>IF(AND(B36="long jump", OR(AND(E36='indoor club records'!$F$6, F36&gt;='indoor club records'!$G$6), AND(E36='indoor club records'!$F$7, F36&gt;='indoor club records'!$G$7), AND(E36='indoor club records'!$F$8, F36&gt;='indoor club records'!$G$8), AND(E36='indoor club records'!$F$9, F36&gt;='indoor club records'!$G$9), AND(E36='indoor club records'!$F$10, F36&gt;='indoor club records'!$G$10))), "CR", " ")</f>
        <v xml:space="preserve"> </v>
      </c>
      <c r="Y36" s="2" t="str">
        <f>IF(AND(B36="triple jump", OR(AND(E36='indoor club records'!$F$11, F36&gt;='indoor club records'!$G$11), AND(E36='indoor club records'!$F$12, F36&gt;='indoor club records'!$G$12), AND(E36='indoor club records'!$F$13, F36&gt;='indoor club records'!$G$13), AND(E36='indoor club records'!$F$14, F36&gt;='indoor club records'!$G$14), AND(E36='indoor club records'!$F$15, F36&gt;='indoor club records'!$G$15))), "CR", " ")</f>
        <v xml:space="preserve"> </v>
      </c>
      <c r="Z36" s="2" t="str">
        <f>IF(AND(B36="pole vault", OR(AND(E36='indoor club records'!$F$16, F36&gt;='indoor club records'!$G$16), AND(E36='indoor club records'!$F$17, F36&gt;='indoor club records'!$G$17), AND(E36='indoor club records'!$F$18, F36&gt;='indoor club records'!$G$18), AND(E36='indoor club records'!$F$19, F36&gt;='indoor club records'!$G$19), AND(E36='indoor club records'!$F$20, F36&gt;='indoor club records'!$G$20))), "CR", " ")</f>
        <v xml:space="preserve"> </v>
      </c>
      <c r="AA36" s="2" t="str">
        <f>IF(AND(B36="shot 2.72", AND(E36='indoor club records'!$F$36, F36&gt;='indoor club records'!$G$36)), "CR", " ")</f>
        <v xml:space="preserve"> </v>
      </c>
      <c r="AB36" s="2" t="str">
        <f>IF(AND(B36="shot 3", OR(AND(E36='indoor club records'!$F$37, F36&gt;='indoor club records'!$G$37), AND(E36='indoor club records'!$F$38, F36&gt;='indoor club records'!$G$38))), "CR", " ")</f>
        <v xml:space="preserve"> </v>
      </c>
      <c r="AC36" s="2" t="str">
        <f>IF(AND(B36="shot 4", OR(AND(E36='indoor club records'!$F$39, F36&gt;='indoor club records'!$G$39), AND(E36='indoor club records'!$F$40, F36&gt;='indoor club records'!$G$40))), "CR", " ")</f>
        <v xml:space="preserve"> </v>
      </c>
      <c r="AD36" s="5" t="str">
        <f>IF(AND(B36="4x200", OR(AND(E36='indoor club records'!$N$6, F36&lt;='indoor club records'!$O$6), AND(E36='indoor club records'!$N$7, F36&lt;='indoor club records'!$O$7), AND(E36='indoor club records'!$N$8, F36&lt;='indoor club records'!$O$8), AND(E36='indoor club records'!$N$9, F36&lt;='indoor club records'!$O$9), AND(E36='indoor club records'!$N$10, F36&lt;='indoor club records'!$O$10))), "CR", " ")</f>
        <v xml:space="preserve"> </v>
      </c>
      <c r="AE36" s="5" t="str">
        <f>IF(AND(B36="4x300", OR(AND(E36='indoor club records'!$N$11, F36&lt;='indoor club records'!$O$11), AND(E36='indoor club records'!$N$12, F36&lt;='indoor club records'!$O$12))), "CR", " ")</f>
        <v xml:space="preserve"> </v>
      </c>
      <c r="AF36" s="5" t="str">
        <f>IF(AND(B36="4x400", OR(AND(E36='indoor club records'!$N$13, F36&lt;='indoor club records'!$O$13), AND(E36='indoor club records'!$N$14, F36&lt;='indoor club records'!$O$14), AND(E36='indoor club records'!$N$15, F36&lt;='indoor club records'!$O$15))), "CR", " ")</f>
        <v xml:space="preserve"> </v>
      </c>
      <c r="AG36" s="5" t="str">
        <f>IF(AND(B36="pentathlon", OR(AND(E36='indoor club records'!$N$21, F36&gt;='indoor club records'!$O$21), AND(E36='indoor club records'!$N$22, F36&gt;='indoor club records'!$O$22), AND(E36='indoor club records'!$N$23, F36&gt;='indoor club records'!$O$23), AND(E36='indoor club records'!$N$24, F36&gt;='indoor club records'!$O$24), AND(E36='indoor club records'!$N$25, F36&gt;='indoor club records'!$O$25))), "CR", " ")</f>
        <v xml:space="preserve"> </v>
      </c>
      <c r="AH36" s="5" t="str">
        <f>IF(AND(B36="heptathlon", OR(AND(E36='indoor club records'!$N$26, F36&gt;='indoor club records'!$O$26), AND(E36='indoor club records'!$N$27, F36&gt;='indoor club records'!$O$27), AND(E36='indoor club records'!$N$28, F36&gt;='indoor club records'!$O$28), )), "CR", " ")</f>
        <v xml:space="preserve"> </v>
      </c>
    </row>
    <row r="37" spans="1:34" ht="14.5" x14ac:dyDescent="0.35">
      <c r="B37" s="2">
        <v>200</v>
      </c>
      <c r="C37" s="2" t="s">
        <v>71</v>
      </c>
      <c r="D37" s="2" t="s">
        <v>48</v>
      </c>
      <c r="E37" s="13" t="s">
        <v>34</v>
      </c>
      <c r="F37" s="6">
        <v>27.61</v>
      </c>
      <c r="G37" s="8">
        <v>43866</v>
      </c>
      <c r="H37" s="2" t="s">
        <v>190</v>
      </c>
      <c r="I37" s="2" t="s">
        <v>269</v>
      </c>
      <c r="K37" s="2"/>
      <c r="P37" s="2"/>
      <c r="Q37" s="2"/>
      <c r="R37" s="2"/>
      <c r="S37" s="2"/>
      <c r="T37" s="2"/>
      <c r="U37" s="2"/>
    </row>
    <row r="38" spans="1:34" ht="14.5" x14ac:dyDescent="0.35">
      <c r="A38" s="13" t="s">
        <v>175</v>
      </c>
      <c r="B38" s="2">
        <v>200</v>
      </c>
      <c r="C38" s="2" t="s">
        <v>13</v>
      </c>
      <c r="D38" s="2" t="s">
        <v>3</v>
      </c>
      <c r="E38" s="13" t="s">
        <v>29</v>
      </c>
      <c r="F38" s="6">
        <v>27.94</v>
      </c>
      <c r="G38" s="8">
        <v>43869</v>
      </c>
      <c r="H38" s="2" t="s">
        <v>190</v>
      </c>
      <c r="I38" s="2" t="s">
        <v>273</v>
      </c>
      <c r="K38" s="11" t="str">
        <f>IF(OR(L38="CR", M38="CR", N38="CR", O38="CR", P38="CR", Q38="CR", R38="CR", S38="CR", T38="CR", U38="CR",V38="CR", W38="CR", X38="CR", Y38="CR", Z38="CR", AA38="CR", AB38="CR", AC38="CR", AD38="CR", AE38="CR", AF38="CR", AG38="CR", AH38="CR"), "***CLUB RECORD***", "")</f>
        <v/>
      </c>
      <c r="L38" s="5" t="str">
        <f>IF(AND(B38=60, OR(AND(E38='indoor club records'!$B$1, F38&lt;='indoor club records'!$C$1), AND(E38='indoor club records'!$B$2, F38&lt;='indoor club records'!$C$2), AND(E38='indoor club records'!$B$3, F38&lt;='indoor club records'!$C$3), AND(E38='indoor club records'!$B$4, F38&lt;='indoor club records'!$C$4), AND(E38='indoor club records'!$B$5, F38&lt;='indoor club records'!$C$5))),"CR"," ")</f>
        <v xml:space="preserve"> </v>
      </c>
      <c r="M38" s="5" t="str">
        <f>IF(AND(B38=200, OR(AND(E38='indoor club records'!$B$11, F38&lt;='indoor club records'!$C$11), AND(E38='indoor club records'!$B$12, F38&lt;='indoor club records'!$C$12), AND(E38='indoor club records'!$B$13, F38&lt;='indoor club records'!$C$13), AND(E38='indoor club records'!$B$14, F38&lt;='indoor club records'!$C$14), AND(E38='indoor club records'!$B$15, F38&lt;='indoor club records'!$C$15))),"CR"," ")</f>
        <v xml:space="preserve"> </v>
      </c>
      <c r="N38" s="5" t="str">
        <f>IF(AND(B38=300, OR(AND(E38='indoor club records'!$B$16, F38&lt;='indoor club records'!$C$16), AND(E38='indoor club records'!$B$17, F38&lt;='indoor club records'!$C$17))),"CR"," ")</f>
        <v xml:space="preserve"> </v>
      </c>
      <c r="O38" s="5" t="str">
        <f>IF(AND(B38=400, OR(AND(E38='indoor club records'!$B$19, F38&lt;='indoor club records'!$C$19), AND(E38='indoor club records'!$B$20, F38&lt;='indoor club records'!$C$20), AND(E38='indoor club records'!$B$21, F38&lt;='indoor club records'!$C$21))),"CR"," ")</f>
        <v xml:space="preserve"> </v>
      </c>
      <c r="P38" s="5" t="str">
        <f>IF(AND(B38=800, OR(AND(E38='indoor club records'!$B$22, F38&lt;='indoor club records'!$C$22), AND(E38='indoor club records'!$B$23, F38&lt;='indoor club records'!$C$23), AND(E38='indoor club records'!$B$24, F38&lt;='indoor club records'!$C$24), AND(E38='indoor club records'!$B$25, F38&lt;='indoor club records'!$C$25), AND(E38='indoor club records'!$B$26, F38&lt;='indoor club records'!$C$26))),"CR"," ")</f>
        <v xml:space="preserve"> </v>
      </c>
      <c r="Q38" s="5" t="str">
        <f>IF(AND(B38=1200, AND(E38='indoor club records'!$B$28, F38&lt;='indoor club records'!$C$28)),"CR"," ")</f>
        <v xml:space="preserve"> </v>
      </c>
      <c r="R38" s="5" t="str">
        <f>IF(AND(B38=1500, OR(AND(E38='indoor club records'!$B$29, F38&lt;='indoor club records'!$C$29), AND(E38='indoor club records'!$B$30, F38&lt;='indoor club records'!$C$30), AND(E38='indoor club records'!$B$31, F38&lt;='indoor club records'!$C$31), AND(E38='indoor club records'!$B$32, F38&lt;='indoor club records'!$C$32), AND(E38='indoor club records'!$B$33, F38&lt;='indoor club records'!$C$33))),"CR"," ")</f>
        <v xml:space="preserve"> </v>
      </c>
      <c r="S38" s="5" t="str">
        <f>IF(AND(B38="1M", AND(E38='indoor club records'!$B$37,F38&lt;='indoor club records'!$C$37)),"CR"," ")</f>
        <v xml:space="preserve"> </v>
      </c>
      <c r="T38" s="5" t="str">
        <f>IF(AND(B38=3000, OR(AND(E38='indoor club records'!$B$39, F38&lt;='indoor club records'!$C$39), AND(E38='indoor club records'!$B$40, F38&lt;='indoor club records'!$C$40), AND(E38='indoor club records'!$B$41, F38&lt;='indoor club records'!$C$41))),"CR"," ")</f>
        <v xml:space="preserve"> </v>
      </c>
      <c r="U38" s="5" t="str">
        <f>IF(AND(B38=5000, OR(AND(E38='indoor club records'!$B$42, F38&lt;='indoor club records'!$C$42), AND(E38='indoor club records'!$B$43, F38&lt;='indoor club records'!$C$43))),"CR"," ")</f>
        <v xml:space="preserve"> </v>
      </c>
      <c r="V38" s="5" t="str">
        <f>IF(AND(B38=10000, OR(AND(E38='indoor club records'!$B$44, F38&lt;='indoor club records'!$C$44), AND(E38='indoor club records'!$B$45, F38&lt;='indoor club records'!$C$45))),"CR"," ")</f>
        <v xml:space="preserve"> </v>
      </c>
      <c r="W38" s="2" t="str">
        <f>IF(AND(B38="high jump", OR(AND(E38='indoor club records'!$F$1, F38&gt;='indoor club records'!$G$1), AND(E38='indoor club records'!$F$2, F38&gt;='indoor club records'!$G$2), AND(E38='indoor club records'!$F$3, F38&gt;='indoor club records'!$G$3),AND(E38='indoor club records'!$F$4, F38&gt;='indoor club records'!$G$4), AND(E38='indoor club records'!$F$5, F38&gt;='indoor club records'!$G$5))), "CR", " ")</f>
        <v xml:space="preserve"> </v>
      </c>
      <c r="X38" s="2" t="str">
        <f>IF(AND(B38="long jump", OR(AND(E38='indoor club records'!$F$6, F38&gt;='indoor club records'!$G$6), AND(E38='indoor club records'!$F$7, F38&gt;='indoor club records'!$G$7), AND(E38='indoor club records'!$F$8, F38&gt;='indoor club records'!$G$8), AND(E38='indoor club records'!$F$9, F38&gt;='indoor club records'!$G$9), AND(E38='indoor club records'!$F$10, F38&gt;='indoor club records'!$G$10))), "CR", " ")</f>
        <v xml:space="preserve"> </v>
      </c>
      <c r="Y38" s="2" t="str">
        <f>IF(AND(B38="triple jump", OR(AND(E38='indoor club records'!$F$11, F38&gt;='indoor club records'!$G$11), AND(E38='indoor club records'!$F$12, F38&gt;='indoor club records'!$G$12), AND(E38='indoor club records'!$F$13, F38&gt;='indoor club records'!$G$13), AND(E38='indoor club records'!$F$14, F38&gt;='indoor club records'!$G$14), AND(E38='indoor club records'!$F$15, F38&gt;='indoor club records'!$G$15))), "CR", " ")</f>
        <v xml:space="preserve"> </v>
      </c>
      <c r="Z38" s="2" t="str">
        <f>IF(AND(B38="pole vault", OR(AND(E38='indoor club records'!$F$16, F38&gt;='indoor club records'!$G$16), AND(E38='indoor club records'!$F$17, F38&gt;='indoor club records'!$G$17), AND(E38='indoor club records'!$F$18, F38&gt;='indoor club records'!$G$18), AND(E38='indoor club records'!$F$19, F38&gt;='indoor club records'!$G$19), AND(E38='indoor club records'!$F$20, F38&gt;='indoor club records'!$G$20))), "CR", " ")</f>
        <v xml:space="preserve"> </v>
      </c>
      <c r="AA38" s="2" t="str">
        <f>IF(AND(B38="shot 2.72", AND(E38='indoor club records'!$F$36, F38&gt;='indoor club records'!$G$36)), "CR", " ")</f>
        <v xml:space="preserve"> </v>
      </c>
      <c r="AB38" s="2" t="str">
        <f>IF(AND(B38="shot 3", OR(AND(E38='indoor club records'!$F$37, F38&gt;='indoor club records'!$G$37), AND(E38='indoor club records'!$F$38, F38&gt;='indoor club records'!$G$38))), "CR", " ")</f>
        <v xml:space="preserve"> </v>
      </c>
      <c r="AC38" s="2" t="str">
        <f>IF(AND(B38="shot 4", OR(AND(E38='indoor club records'!$F$39, F38&gt;='indoor club records'!$G$39), AND(E38='indoor club records'!$F$40, F38&gt;='indoor club records'!$G$40))), "CR", " ")</f>
        <v xml:space="preserve"> </v>
      </c>
      <c r="AD38" s="5" t="str">
        <f>IF(AND(B38="4x200", OR(AND(E38='indoor club records'!$N$6, F38&lt;='indoor club records'!$O$6), AND(E38='indoor club records'!$N$7, F38&lt;='indoor club records'!$O$7), AND(E38='indoor club records'!$N$8, F38&lt;='indoor club records'!$O$8), AND(E38='indoor club records'!$N$9, F38&lt;='indoor club records'!$O$9), AND(E38='indoor club records'!$N$10, F38&lt;='indoor club records'!$O$10))), "CR", " ")</f>
        <v xml:space="preserve"> </v>
      </c>
      <c r="AE38" s="5" t="str">
        <f>IF(AND(B38="4x300", OR(AND(E38='indoor club records'!$N$11, F38&lt;='indoor club records'!$O$11), AND(E38='indoor club records'!$N$12, F38&lt;='indoor club records'!$O$12))), "CR", " ")</f>
        <v xml:space="preserve"> </v>
      </c>
      <c r="AF38" s="5" t="str">
        <f>IF(AND(B38="4x400", OR(AND(E38='indoor club records'!$N$13, F38&lt;='indoor club records'!$O$13), AND(E38='indoor club records'!$N$14, F38&lt;='indoor club records'!$O$14), AND(E38='indoor club records'!$N$15, F38&lt;='indoor club records'!$O$15))), "CR", " ")</f>
        <v xml:space="preserve"> </v>
      </c>
      <c r="AG38" s="5" t="str">
        <f>IF(AND(B38="pentathlon", OR(AND(E38='indoor club records'!$N$21, F38&gt;='indoor club records'!$O$21), AND(E38='indoor club records'!$N$22, F38&gt;='indoor club records'!$O$22), AND(E38='indoor club records'!$N$23, F38&gt;='indoor club records'!$O$23), AND(E38='indoor club records'!$N$24, F38&gt;='indoor club records'!$O$24), AND(E38='indoor club records'!$N$25, F38&gt;='indoor club records'!$O$25))), "CR", " ")</f>
        <v xml:space="preserve"> </v>
      </c>
      <c r="AH38" s="5" t="str">
        <f>IF(AND(B38="heptathlon", OR(AND(E38='indoor club records'!$N$26, F38&gt;='indoor club records'!$O$26), AND(E38='indoor club records'!$N$27, F38&gt;='indoor club records'!$O$27), AND(E38='indoor club records'!$N$28, F38&gt;='indoor club records'!$O$28), )), "CR", " ")</f>
        <v xml:space="preserve"> </v>
      </c>
    </row>
    <row r="39" spans="1:34" ht="14.5" x14ac:dyDescent="0.35">
      <c r="A39" s="13" t="s">
        <v>34</v>
      </c>
      <c r="B39" s="2">
        <v>200</v>
      </c>
      <c r="C39" s="2" t="s">
        <v>37</v>
      </c>
      <c r="D39" s="2" t="s">
        <v>38</v>
      </c>
      <c r="E39" s="13" t="s">
        <v>34</v>
      </c>
      <c r="F39" s="6">
        <v>27.95</v>
      </c>
      <c r="G39" s="8">
        <v>43800</v>
      </c>
      <c r="H39" s="2" t="s">
        <v>190</v>
      </c>
      <c r="I39" s="2" t="s">
        <v>214</v>
      </c>
      <c r="K39" s="11" t="str">
        <f>IF(OR(L39="CR", M39="CR", N39="CR", O39="CR", P39="CR", Q39="CR", R39="CR", S39="CR", T39="CR", U39="CR",V39="CR", W39="CR", X39="CR", Y39="CR", Z39="CR", AA39="CR", AB39="CR", AC39="CR", AD39="CR", AE39="CR", AF39="CR", AG39="CR", AH39="CR"), "***CLUB RECORD***", "")</f>
        <v/>
      </c>
      <c r="L39" s="5" t="str">
        <f>IF(AND(B39=60, OR(AND(E39='indoor club records'!$B$1, F39&lt;='indoor club records'!$C$1), AND(E39='indoor club records'!$B$2, F39&lt;='indoor club records'!$C$2), AND(E39='indoor club records'!$B$3, F39&lt;='indoor club records'!$C$3), AND(E39='indoor club records'!$B$4, F39&lt;='indoor club records'!$C$4), AND(E39='indoor club records'!$B$5, F39&lt;='indoor club records'!$C$5))),"CR"," ")</f>
        <v xml:space="preserve"> </v>
      </c>
      <c r="M39" s="5" t="str">
        <f>IF(AND(B39=200, OR(AND(E39='indoor club records'!$B$11, F39&lt;='indoor club records'!$C$11), AND(E39='indoor club records'!$B$12, F39&lt;='indoor club records'!$C$12), AND(E39='indoor club records'!$B$13, F39&lt;='indoor club records'!$C$13), AND(E39='indoor club records'!$B$14, F39&lt;='indoor club records'!$C$14), AND(E39='indoor club records'!$B$15, F39&lt;='indoor club records'!$C$15))),"CR"," ")</f>
        <v xml:space="preserve"> </v>
      </c>
      <c r="N39" s="5" t="str">
        <f>IF(AND(B39=300, OR(AND(E39='indoor club records'!$B$16, F39&lt;='indoor club records'!$C$16), AND(E39='indoor club records'!$B$17, F39&lt;='indoor club records'!$C$17))),"CR"," ")</f>
        <v xml:space="preserve"> </v>
      </c>
      <c r="O39" s="5" t="str">
        <f>IF(AND(B39=400, OR(AND(E39='indoor club records'!$B$19, F39&lt;='indoor club records'!$C$19), AND(E39='indoor club records'!$B$20, F39&lt;='indoor club records'!$C$20), AND(E39='indoor club records'!$B$21, F39&lt;='indoor club records'!$C$21))),"CR"," ")</f>
        <v xml:space="preserve"> </v>
      </c>
      <c r="P39" s="5" t="str">
        <f>IF(AND(B39=800, OR(AND(E39='indoor club records'!$B$22, F39&lt;='indoor club records'!$C$22), AND(E39='indoor club records'!$B$23, F39&lt;='indoor club records'!$C$23), AND(E39='indoor club records'!$B$24, F39&lt;='indoor club records'!$C$24), AND(E39='indoor club records'!$B$25, F39&lt;='indoor club records'!$C$25), AND(E39='indoor club records'!$B$26, F39&lt;='indoor club records'!$C$26))),"CR"," ")</f>
        <v xml:space="preserve"> </v>
      </c>
      <c r="Q39" s="5" t="str">
        <f>IF(AND(B39=1200, AND(E39='indoor club records'!$B$28, F39&lt;='indoor club records'!$C$28)),"CR"," ")</f>
        <v xml:space="preserve"> </v>
      </c>
      <c r="R39" s="5" t="str">
        <f>IF(AND(B39=1500, OR(AND(E39='indoor club records'!$B$29, F39&lt;='indoor club records'!$C$29), AND(E39='indoor club records'!$B$30, F39&lt;='indoor club records'!$C$30), AND(E39='indoor club records'!$B$31, F39&lt;='indoor club records'!$C$31), AND(E39='indoor club records'!$B$32, F39&lt;='indoor club records'!$C$32), AND(E39='indoor club records'!$B$33, F39&lt;='indoor club records'!$C$33))),"CR"," ")</f>
        <v xml:space="preserve"> </v>
      </c>
      <c r="S39" s="5" t="str">
        <f>IF(AND(B39="1M", AND(E39='indoor club records'!$B$37,F39&lt;='indoor club records'!$C$37)),"CR"," ")</f>
        <v xml:space="preserve"> </v>
      </c>
      <c r="T39" s="5" t="str">
        <f>IF(AND(B39=3000, OR(AND(E39='indoor club records'!$B$39, F39&lt;='indoor club records'!$C$39), AND(E39='indoor club records'!$B$40, F39&lt;='indoor club records'!$C$40), AND(E39='indoor club records'!$B$41, F39&lt;='indoor club records'!$C$41))),"CR"," ")</f>
        <v xml:space="preserve"> </v>
      </c>
      <c r="U39" s="5" t="str">
        <f>IF(AND(B39=5000, OR(AND(E39='indoor club records'!$B$42, F39&lt;='indoor club records'!$C$42), AND(E39='indoor club records'!$B$43, F39&lt;='indoor club records'!$C$43))),"CR"," ")</f>
        <v xml:space="preserve"> </v>
      </c>
      <c r="V39" s="5" t="str">
        <f>IF(AND(B39=10000, OR(AND(E39='indoor club records'!$B$44, F39&lt;='indoor club records'!$C$44), AND(E39='indoor club records'!$B$45, F39&lt;='indoor club records'!$C$45))),"CR"," ")</f>
        <v xml:space="preserve"> </v>
      </c>
      <c r="W39" s="2" t="str">
        <f>IF(AND(B39="high jump", OR(AND(E39='indoor club records'!$F$1, F39&gt;='indoor club records'!$G$1), AND(E39='indoor club records'!$F$2, F39&gt;='indoor club records'!$G$2), AND(E39='indoor club records'!$F$3, F39&gt;='indoor club records'!$G$3),AND(E39='indoor club records'!$F$4, F39&gt;='indoor club records'!$G$4), AND(E39='indoor club records'!$F$5, F39&gt;='indoor club records'!$G$5))), "CR", " ")</f>
        <v xml:space="preserve"> </v>
      </c>
      <c r="X39" s="2" t="str">
        <f>IF(AND(B39="long jump", OR(AND(E39='indoor club records'!$F$6, F39&gt;='indoor club records'!$G$6), AND(E39='indoor club records'!$F$7, F39&gt;='indoor club records'!$G$7), AND(E39='indoor club records'!$F$8, F39&gt;='indoor club records'!$G$8), AND(E39='indoor club records'!$F$9, F39&gt;='indoor club records'!$G$9), AND(E39='indoor club records'!$F$10, F39&gt;='indoor club records'!$G$10))), "CR", " ")</f>
        <v xml:space="preserve"> </v>
      </c>
      <c r="Y39" s="2" t="str">
        <f>IF(AND(B39="triple jump", OR(AND(E39='indoor club records'!$F$11, F39&gt;='indoor club records'!$G$11), AND(E39='indoor club records'!$F$12, F39&gt;='indoor club records'!$G$12), AND(E39='indoor club records'!$F$13, F39&gt;='indoor club records'!$G$13), AND(E39='indoor club records'!$F$14, F39&gt;='indoor club records'!$G$14), AND(E39='indoor club records'!$F$15, F39&gt;='indoor club records'!$G$15))), "CR", " ")</f>
        <v xml:space="preserve"> </v>
      </c>
      <c r="Z39" s="2" t="str">
        <f>IF(AND(B39="pole vault", OR(AND(E39='indoor club records'!$F$16, F39&gt;='indoor club records'!$G$16), AND(E39='indoor club records'!$F$17, F39&gt;='indoor club records'!$G$17), AND(E39='indoor club records'!$F$18, F39&gt;='indoor club records'!$G$18), AND(E39='indoor club records'!$F$19, F39&gt;='indoor club records'!$G$19), AND(E39='indoor club records'!$F$20, F39&gt;='indoor club records'!$G$20))), "CR", " ")</f>
        <v xml:space="preserve"> </v>
      </c>
      <c r="AA39" s="2" t="str">
        <f>IF(AND(B39="shot 2.72", AND(E39='indoor club records'!$F$36, F39&gt;='indoor club records'!$G$36)), "CR", " ")</f>
        <v xml:space="preserve"> </v>
      </c>
      <c r="AB39" s="2" t="str">
        <f>IF(AND(B39="shot 3", OR(AND(E39='indoor club records'!$F$37, F39&gt;='indoor club records'!$G$37), AND(E39='indoor club records'!$F$38, F39&gt;='indoor club records'!$G$38))), "CR", " ")</f>
        <v xml:space="preserve"> </v>
      </c>
      <c r="AC39" s="2" t="str">
        <f>IF(AND(B39="shot 4", OR(AND(E39='indoor club records'!$F$39, F39&gt;='indoor club records'!$G$39), AND(E39='indoor club records'!$F$40, F39&gt;='indoor club records'!$G$40))), "CR", " ")</f>
        <v xml:space="preserve"> </v>
      </c>
      <c r="AD39" s="5" t="str">
        <f>IF(AND(B39="4x200", OR(AND(E39='indoor club records'!$N$6, F39&lt;='indoor club records'!$O$6), AND(E39='indoor club records'!$N$7, F39&lt;='indoor club records'!$O$7), AND(E39='indoor club records'!$N$8, F39&lt;='indoor club records'!$O$8), AND(E39='indoor club records'!$N$9, F39&lt;='indoor club records'!$O$9), AND(E39='indoor club records'!$N$10, F39&lt;='indoor club records'!$O$10))), "CR", " ")</f>
        <v xml:space="preserve"> </v>
      </c>
      <c r="AE39" s="5" t="str">
        <f>IF(AND(B39="4x300", OR(AND(E39='indoor club records'!$N$11, F39&lt;='indoor club records'!$O$11), AND(E39='indoor club records'!$N$12, F39&lt;='indoor club records'!$O$12))), "CR", " ")</f>
        <v xml:space="preserve"> </v>
      </c>
      <c r="AF39" s="5" t="str">
        <f>IF(AND(B39="4x400", OR(AND(E39='indoor club records'!$N$13, F39&lt;='indoor club records'!$O$13), AND(E39='indoor club records'!$N$14, F39&lt;='indoor club records'!$O$14), AND(E39='indoor club records'!$N$15, F39&lt;='indoor club records'!$O$15))), "CR", " ")</f>
        <v xml:space="preserve"> </v>
      </c>
      <c r="AG39" s="5" t="str">
        <f>IF(AND(B39="pentathlon", OR(AND(E39='indoor club records'!$N$21, F39&gt;='indoor club records'!$O$21), AND(E39='indoor club records'!$N$22, F39&gt;='indoor club records'!$O$22), AND(E39='indoor club records'!$N$23, F39&gt;='indoor club records'!$O$23), AND(E39='indoor club records'!$N$24, F39&gt;='indoor club records'!$O$24), AND(E39='indoor club records'!$N$25, F39&gt;='indoor club records'!$O$25))), "CR", " ")</f>
        <v xml:space="preserve"> </v>
      </c>
      <c r="AH39" s="5" t="str">
        <f>IF(AND(B39="heptathlon", OR(AND(E39='indoor club records'!$N$26, F39&gt;='indoor club records'!$O$26), AND(E39='indoor club records'!$N$27, F39&gt;='indoor club records'!$O$27), AND(E39='indoor club records'!$N$28, F39&gt;='indoor club records'!$O$28), )), "CR", " ")</f>
        <v xml:space="preserve"> </v>
      </c>
    </row>
    <row r="40" spans="1:34" ht="14.5" x14ac:dyDescent="0.35">
      <c r="A40" s="13" t="s">
        <v>30</v>
      </c>
      <c r="B40" s="2">
        <v>200</v>
      </c>
      <c r="C40" s="2" t="s">
        <v>22</v>
      </c>
      <c r="D40" s="2" t="s">
        <v>23</v>
      </c>
      <c r="E40" s="13" t="s">
        <v>34</v>
      </c>
      <c r="F40" s="6">
        <v>28</v>
      </c>
      <c r="G40" s="8">
        <v>43848</v>
      </c>
      <c r="H40" s="9" t="s">
        <v>190</v>
      </c>
      <c r="I40" s="2" t="s">
        <v>242</v>
      </c>
      <c r="K40" s="11" t="str">
        <f>IF(OR(L40="CR", M40="CR", N40="CR", O40="CR", P40="CR", Q40="CR", R40="CR", S40="CR", T40="CR", U40="CR",V40="CR", W40="CR", X40="CR", Y40="CR", Z40="CR", AA40="CR", AB40="CR", AC40="CR", AD40="CR", AE40="CR", AF40="CR", AG40="CR", AH40="CR"), "***CLUB RECORD***", "")</f>
        <v/>
      </c>
      <c r="L40" s="5" t="str">
        <f>IF(AND(B40=60, OR(AND(E40='indoor club records'!$B$1, F40&lt;='indoor club records'!$C$1), AND(E40='indoor club records'!$B$2, F40&lt;='indoor club records'!$C$2), AND(E40='indoor club records'!$B$3, F40&lt;='indoor club records'!$C$3), AND(E40='indoor club records'!$B$4, F40&lt;='indoor club records'!$C$4), AND(E40='indoor club records'!$B$5, F40&lt;='indoor club records'!$C$5))),"CR"," ")</f>
        <v xml:space="preserve"> </v>
      </c>
      <c r="M40" s="5" t="str">
        <f>IF(AND(B40=200, OR(AND(E40='indoor club records'!$B$11, F40&lt;='indoor club records'!$C$11), AND(E40='indoor club records'!$B$12, F40&lt;='indoor club records'!$C$12), AND(E40='indoor club records'!$B$13, F40&lt;='indoor club records'!$C$13), AND(E40='indoor club records'!$B$14, F40&lt;='indoor club records'!$C$14), AND(E40='indoor club records'!$B$15, F40&lt;='indoor club records'!$C$15))),"CR"," ")</f>
        <v xml:space="preserve"> </v>
      </c>
      <c r="N40" s="5" t="str">
        <f>IF(AND(B40=300, OR(AND(E40='indoor club records'!$B$16, F40&lt;='indoor club records'!$C$16), AND(E40='indoor club records'!$B$17, F40&lt;='indoor club records'!$C$17))),"CR"," ")</f>
        <v xml:space="preserve"> </v>
      </c>
      <c r="O40" s="5" t="str">
        <f>IF(AND(B40=400, OR(AND(E40='indoor club records'!$B$19, F40&lt;='indoor club records'!$C$19), AND(E40='indoor club records'!$B$20, F40&lt;='indoor club records'!$C$20), AND(E40='indoor club records'!$B$21, F40&lt;='indoor club records'!$C$21))),"CR"," ")</f>
        <v xml:space="preserve"> </v>
      </c>
      <c r="P40" s="5" t="str">
        <f>IF(AND(B40=800, OR(AND(E40='indoor club records'!$B$22, F40&lt;='indoor club records'!$C$22), AND(E40='indoor club records'!$B$23, F40&lt;='indoor club records'!$C$23), AND(E40='indoor club records'!$B$24, F40&lt;='indoor club records'!$C$24), AND(E40='indoor club records'!$B$25, F40&lt;='indoor club records'!$C$25), AND(E40='indoor club records'!$B$26, F40&lt;='indoor club records'!$C$26))),"CR"," ")</f>
        <v xml:space="preserve"> </v>
      </c>
      <c r="Q40" s="5" t="str">
        <f>IF(AND(B40=1200, AND(E40='indoor club records'!$B$28, F40&lt;='indoor club records'!$C$28)),"CR"," ")</f>
        <v xml:space="preserve"> </v>
      </c>
      <c r="R40" s="5" t="str">
        <f>IF(AND(B40=1500, OR(AND(E40='indoor club records'!$B$29, F40&lt;='indoor club records'!$C$29), AND(E40='indoor club records'!$B$30, F40&lt;='indoor club records'!$C$30), AND(E40='indoor club records'!$B$31, F40&lt;='indoor club records'!$C$31), AND(E40='indoor club records'!$B$32, F40&lt;='indoor club records'!$C$32), AND(E40='indoor club records'!$B$33, F40&lt;='indoor club records'!$C$33))),"CR"," ")</f>
        <v xml:space="preserve"> </v>
      </c>
      <c r="S40" s="5" t="str">
        <f>IF(AND(B40="1M", AND(E40='indoor club records'!$B$37,F40&lt;='indoor club records'!$C$37)),"CR"," ")</f>
        <v xml:space="preserve"> </v>
      </c>
      <c r="T40" s="5" t="str">
        <f>IF(AND(B40=3000, OR(AND(E40='indoor club records'!$B$39, F40&lt;='indoor club records'!$C$39), AND(E40='indoor club records'!$B$40, F40&lt;='indoor club records'!$C$40), AND(E40='indoor club records'!$B$41, F40&lt;='indoor club records'!$C$41))),"CR"," ")</f>
        <v xml:space="preserve"> </v>
      </c>
      <c r="U40" s="5" t="str">
        <f>IF(AND(B40=5000, OR(AND(E40='indoor club records'!$B$42, F40&lt;='indoor club records'!$C$42), AND(E40='indoor club records'!$B$43, F40&lt;='indoor club records'!$C$43))),"CR"," ")</f>
        <v xml:space="preserve"> </v>
      </c>
      <c r="V40" s="5" t="str">
        <f>IF(AND(B40=10000, OR(AND(E40='indoor club records'!$B$44, F40&lt;='indoor club records'!$C$44), AND(E40='indoor club records'!$B$45, F40&lt;='indoor club records'!$C$45))),"CR"," ")</f>
        <v xml:space="preserve"> </v>
      </c>
      <c r="W40" s="2" t="str">
        <f>IF(AND(B40="high jump", OR(AND(E40='indoor club records'!$F$1, F40&gt;='indoor club records'!$G$1), AND(E40='indoor club records'!$F$2, F40&gt;='indoor club records'!$G$2), AND(E40='indoor club records'!$F$3, F40&gt;='indoor club records'!$G$3),AND(E40='indoor club records'!$F$4, F40&gt;='indoor club records'!$G$4), AND(E40='indoor club records'!$F$5, F40&gt;='indoor club records'!$G$5))), "CR", " ")</f>
        <v xml:space="preserve"> </v>
      </c>
      <c r="X40" s="2" t="str">
        <f>IF(AND(B40="long jump", OR(AND(E40='indoor club records'!$F$6, F40&gt;='indoor club records'!$G$6), AND(E40='indoor club records'!$F$7, F40&gt;='indoor club records'!$G$7), AND(E40='indoor club records'!$F$8, F40&gt;='indoor club records'!$G$8), AND(E40='indoor club records'!$F$9, F40&gt;='indoor club records'!$G$9), AND(E40='indoor club records'!$F$10, F40&gt;='indoor club records'!$G$10))), "CR", " ")</f>
        <v xml:space="preserve"> </v>
      </c>
      <c r="Y40" s="2" t="str">
        <f>IF(AND(B40="triple jump", OR(AND(E40='indoor club records'!$F$11, F40&gt;='indoor club records'!$G$11), AND(E40='indoor club records'!$F$12, F40&gt;='indoor club records'!$G$12), AND(E40='indoor club records'!$F$13, F40&gt;='indoor club records'!$G$13), AND(E40='indoor club records'!$F$14, F40&gt;='indoor club records'!$G$14), AND(E40='indoor club records'!$F$15, F40&gt;='indoor club records'!$G$15))), "CR", " ")</f>
        <v xml:space="preserve"> </v>
      </c>
      <c r="Z40" s="2" t="str">
        <f>IF(AND(B40="pole vault", OR(AND(E40='indoor club records'!$F$16, F40&gt;='indoor club records'!$G$16), AND(E40='indoor club records'!$F$17, F40&gt;='indoor club records'!$G$17), AND(E40='indoor club records'!$F$18, F40&gt;='indoor club records'!$G$18), AND(E40='indoor club records'!$F$19, F40&gt;='indoor club records'!$G$19), AND(E40='indoor club records'!$F$20, F40&gt;='indoor club records'!$G$20))), "CR", " ")</f>
        <v xml:space="preserve"> </v>
      </c>
      <c r="AA40" s="2" t="str">
        <f>IF(AND(B40="shot 2.72", AND(E40='indoor club records'!$F$36, F40&gt;='indoor club records'!$G$36)), "CR", " ")</f>
        <v xml:space="preserve"> </v>
      </c>
      <c r="AB40" s="2" t="str">
        <f>IF(AND(B40="shot 3", OR(AND(E40='indoor club records'!$F$37, F40&gt;='indoor club records'!$G$37), AND(E40='indoor club records'!$F$38, F40&gt;='indoor club records'!$G$38))), "CR", " ")</f>
        <v xml:space="preserve"> </v>
      </c>
      <c r="AC40" s="2" t="str">
        <f>IF(AND(B40="shot 4", OR(AND(E40='indoor club records'!$F$39, F40&gt;='indoor club records'!$G$39), AND(E40='indoor club records'!$F$40, F40&gt;='indoor club records'!$G$40))), "CR", " ")</f>
        <v xml:space="preserve"> </v>
      </c>
      <c r="AD40" s="5" t="str">
        <f>IF(AND(B40="4x200", OR(AND(E40='indoor club records'!$N$6, F40&lt;='indoor club records'!$O$6), AND(E40='indoor club records'!$N$7, F40&lt;='indoor club records'!$O$7), AND(E40='indoor club records'!$N$8, F40&lt;='indoor club records'!$O$8), AND(E40='indoor club records'!$N$9, F40&lt;='indoor club records'!$O$9), AND(E40='indoor club records'!$N$10, F40&lt;='indoor club records'!$O$10))), "CR", " ")</f>
        <v xml:space="preserve"> </v>
      </c>
      <c r="AE40" s="5" t="str">
        <f>IF(AND(B40="4x300", OR(AND(E40='indoor club records'!$N$11, F40&lt;='indoor club records'!$O$11), AND(E40='indoor club records'!$N$12, F40&lt;='indoor club records'!$O$12))), "CR", " ")</f>
        <v xml:space="preserve"> </v>
      </c>
      <c r="AF40" s="5" t="str">
        <f>IF(AND(B40="4x400", OR(AND(E40='indoor club records'!$N$13, F40&lt;='indoor club records'!$O$13), AND(E40='indoor club records'!$N$14, F40&lt;='indoor club records'!$O$14), AND(E40='indoor club records'!$N$15, F40&lt;='indoor club records'!$O$15))), "CR", " ")</f>
        <v xml:space="preserve"> </v>
      </c>
      <c r="AG40" s="5" t="str">
        <f>IF(AND(B40="pentathlon", OR(AND(E40='indoor club records'!$N$21, F40&gt;='indoor club records'!$O$21), AND(E40='indoor club records'!$N$22, F40&gt;='indoor club records'!$O$22), AND(E40='indoor club records'!$N$23, F40&gt;='indoor club records'!$O$23), AND(E40='indoor club records'!$N$24, F40&gt;='indoor club records'!$O$24), AND(E40='indoor club records'!$N$25, F40&gt;='indoor club records'!$O$25))), "CR", " ")</f>
        <v xml:space="preserve"> </v>
      </c>
      <c r="AH40" s="5" t="str">
        <f>IF(AND(B40="heptathlon", OR(AND(E40='indoor club records'!$N$26, F40&gt;='indoor club records'!$O$26), AND(E40='indoor club records'!$N$27, F40&gt;='indoor club records'!$O$27), AND(E40='indoor club records'!$N$28, F40&gt;='indoor club records'!$O$28), )), "CR", " ")</f>
        <v xml:space="preserve"> </v>
      </c>
    </row>
    <row r="41" spans="1:34" ht="14.5" x14ac:dyDescent="0.35">
      <c r="B41" s="2">
        <v>200</v>
      </c>
      <c r="C41" s="2" t="s">
        <v>10</v>
      </c>
      <c r="D41" s="2" t="s">
        <v>18</v>
      </c>
      <c r="E41" s="13" t="s">
        <v>30</v>
      </c>
      <c r="F41" s="6">
        <v>28.31</v>
      </c>
      <c r="G41" s="8">
        <v>43765</v>
      </c>
      <c r="H41" s="2" t="s">
        <v>190</v>
      </c>
      <c r="I41" s="2" t="s">
        <v>191</v>
      </c>
      <c r="K41" s="11" t="str">
        <f>IF(OR(L41="CR", M41="CR", N41="CR", O41="CR", P41="CR", Q41="CR", R41="CR", S41="CR", T41="CR", U41="CR",V41="CR", W41="CR", X41="CR", Y41="CR", Z41="CR", AA41="CR", AB41="CR", AC41="CR", AD41="CR", AE41="CR", AF41="CR", AG41="CR", AH41="CR"), "***CLUB RECORD***", "")</f>
        <v/>
      </c>
      <c r="L41" s="5" t="str">
        <f>IF(AND(B41=60, OR(AND(E41='indoor club records'!$B$1, F41&lt;='indoor club records'!$C$1), AND(E41='indoor club records'!$B$2, F41&lt;='indoor club records'!$C$2), AND(E41='indoor club records'!$B$3, F41&lt;='indoor club records'!$C$3), AND(E41='indoor club records'!$B$4, F41&lt;='indoor club records'!$C$4), AND(E41='indoor club records'!$B$5, F41&lt;='indoor club records'!$C$5))),"CR"," ")</f>
        <v xml:space="preserve"> </v>
      </c>
      <c r="M41" s="5" t="str">
        <f>IF(AND(B41=200, OR(AND(E41='indoor club records'!$B$11, F41&lt;='indoor club records'!$C$11), AND(E41='indoor club records'!$B$12, F41&lt;='indoor club records'!$C$12), AND(E41='indoor club records'!$B$13, F41&lt;='indoor club records'!$C$13), AND(E41='indoor club records'!$B$14, F41&lt;='indoor club records'!$C$14), AND(E41='indoor club records'!$B$15, F41&lt;='indoor club records'!$C$15))),"CR"," ")</f>
        <v xml:space="preserve"> </v>
      </c>
      <c r="N41" s="5" t="str">
        <f>IF(AND(B41=300, OR(AND(E41='indoor club records'!$B$16, F41&lt;='indoor club records'!$C$16), AND(E41='indoor club records'!$B$17, F41&lt;='indoor club records'!$C$17))),"CR"," ")</f>
        <v xml:space="preserve"> </v>
      </c>
      <c r="O41" s="5" t="str">
        <f>IF(AND(B41=400, OR(AND(E41='indoor club records'!$B$19, F41&lt;='indoor club records'!$C$19), AND(E41='indoor club records'!$B$20, F41&lt;='indoor club records'!$C$20), AND(E41='indoor club records'!$B$21, F41&lt;='indoor club records'!$C$21))),"CR"," ")</f>
        <v xml:space="preserve"> </v>
      </c>
      <c r="P41" s="5" t="str">
        <f>IF(AND(B41=800, OR(AND(E41='indoor club records'!$B$22, F41&lt;='indoor club records'!$C$22), AND(E41='indoor club records'!$B$23, F41&lt;='indoor club records'!$C$23), AND(E41='indoor club records'!$B$24, F41&lt;='indoor club records'!$C$24), AND(E41='indoor club records'!$B$25, F41&lt;='indoor club records'!$C$25), AND(E41='indoor club records'!$B$26, F41&lt;='indoor club records'!$C$26))),"CR"," ")</f>
        <v xml:space="preserve"> </v>
      </c>
      <c r="Q41" s="5" t="str">
        <f>IF(AND(B41=1200, AND(E41='indoor club records'!$B$28, F41&lt;='indoor club records'!$C$28)),"CR"," ")</f>
        <v xml:space="preserve"> </v>
      </c>
      <c r="R41" s="5" t="str">
        <f>IF(AND(B41=1500, OR(AND(E41='indoor club records'!$B$29, F41&lt;='indoor club records'!$C$29), AND(E41='indoor club records'!$B$30, F41&lt;='indoor club records'!$C$30), AND(E41='indoor club records'!$B$31, F41&lt;='indoor club records'!$C$31), AND(E41='indoor club records'!$B$32, F41&lt;='indoor club records'!$C$32), AND(E41='indoor club records'!$B$33, F41&lt;='indoor club records'!$C$33))),"CR"," ")</f>
        <v xml:space="preserve"> </v>
      </c>
      <c r="S41" s="5" t="str">
        <f>IF(AND(B41="1M", AND(E41='indoor club records'!$B$37,F41&lt;='indoor club records'!$C$37)),"CR"," ")</f>
        <v xml:space="preserve"> </v>
      </c>
      <c r="T41" s="5" t="str">
        <f>IF(AND(B41=3000, OR(AND(E41='indoor club records'!$B$39, F41&lt;='indoor club records'!$C$39), AND(E41='indoor club records'!$B$40, F41&lt;='indoor club records'!$C$40), AND(E41='indoor club records'!$B$41, F41&lt;='indoor club records'!$C$41))),"CR"," ")</f>
        <v xml:space="preserve"> </v>
      </c>
      <c r="U41" s="5" t="str">
        <f>IF(AND(B41=5000, OR(AND(E41='indoor club records'!$B$42, F41&lt;='indoor club records'!$C$42), AND(E41='indoor club records'!$B$43, F41&lt;='indoor club records'!$C$43))),"CR"," ")</f>
        <v xml:space="preserve"> </v>
      </c>
      <c r="V41" s="5" t="str">
        <f>IF(AND(B41=10000, OR(AND(E41='indoor club records'!$B$44, F41&lt;='indoor club records'!$C$44), AND(E41='indoor club records'!$B$45, F41&lt;='indoor club records'!$C$45))),"CR"," ")</f>
        <v xml:space="preserve"> </v>
      </c>
      <c r="W41" s="2" t="str">
        <f>IF(AND(B41="high jump", OR(AND(E41='indoor club records'!$F$1, F41&gt;='indoor club records'!$G$1), AND(E41='indoor club records'!$F$2, F41&gt;='indoor club records'!$G$2), AND(E41='indoor club records'!$F$3, F41&gt;='indoor club records'!$G$3),AND(E41='indoor club records'!$F$4, F41&gt;='indoor club records'!$G$4), AND(E41='indoor club records'!$F$5, F41&gt;='indoor club records'!$G$5))), "CR", " ")</f>
        <v xml:space="preserve"> </v>
      </c>
      <c r="X41" s="2" t="str">
        <f>IF(AND(B41="long jump", OR(AND(E41='indoor club records'!$F$6, F41&gt;='indoor club records'!$G$6), AND(E41='indoor club records'!$F$7, F41&gt;='indoor club records'!$G$7), AND(E41='indoor club records'!$F$8, F41&gt;='indoor club records'!$G$8), AND(E41='indoor club records'!$F$9, F41&gt;='indoor club records'!$G$9), AND(E41='indoor club records'!$F$10, F41&gt;='indoor club records'!$G$10))), "CR", " ")</f>
        <v xml:space="preserve"> </v>
      </c>
      <c r="Y41" s="2" t="str">
        <f>IF(AND(B41="triple jump", OR(AND(E41='indoor club records'!$F$11, F41&gt;='indoor club records'!$G$11), AND(E41='indoor club records'!$F$12, F41&gt;='indoor club records'!$G$12), AND(E41='indoor club records'!$F$13, F41&gt;='indoor club records'!$G$13), AND(E41='indoor club records'!$F$14, F41&gt;='indoor club records'!$G$14), AND(E41='indoor club records'!$F$15, F41&gt;='indoor club records'!$G$15))), "CR", " ")</f>
        <v xml:space="preserve"> </v>
      </c>
      <c r="Z41" s="2" t="str">
        <f>IF(AND(B41="pole vault", OR(AND(E41='indoor club records'!$F$16, F41&gt;='indoor club records'!$G$16), AND(E41='indoor club records'!$F$17, F41&gt;='indoor club records'!$G$17), AND(E41='indoor club records'!$F$18, F41&gt;='indoor club records'!$G$18), AND(E41='indoor club records'!$F$19, F41&gt;='indoor club records'!$G$19), AND(E41='indoor club records'!$F$20, F41&gt;='indoor club records'!$G$20))), "CR", " ")</f>
        <v xml:space="preserve"> </v>
      </c>
      <c r="AA41" s="2" t="str">
        <f>IF(AND(B41="shot 2.72", AND(E41='indoor club records'!$F$36, F41&gt;='indoor club records'!$G$36)), "CR", " ")</f>
        <v xml:space="preserve"> </v>
      </c>
      <c r="AB41" s="2" t="str">
        <f>IF(AND(B41="shot 3", OR(AND(E41='indoor club records'!$F$37, F41&gt;='indoor club records'!$G$37), AND(E41='indoor club records'!$F$38, F41&gt;='indoor club records'!$G$38))), "CR", " ")</f>
        <v xml:space="preserve"> </v>
      </c>
      <c r="AC41" s="2" t="str">
        <f>IF(AND(B41="shot 4", OR(AND(E41='indoor club records'!$F$39, F41&gt;='indoor club records'!$G$39), AND(E41='indoor club records'!$F$40, F41&gt;='indoor club records'!$G$40))), "CR", " ")</f>
        <v xml:space="preserve"> </v>
      </c>
      <c r="AD41" s="5" t="str">
        <f>IF(AND(B41="4x200", OR(AND(E41='indoor club records'!$N$6, F41&lt;='indoor club records'!$O$6), AND(E41='indoor club records'!$N$7, F41&lt;='indoor club records'!$O$7), AND(E41='indoor club records'!$N$8, F41&lt;='indoor club records'!$O$8), AND(E41='indoor club records'!$N$9, F41&lt;='indoor club records'!$O$9), AND(E41='indoor club records'!$N$10, F41&lt;='indoor club records'!$O$10))), "CR", " ")</f>
        <v xml:space="preserve"> </v>
      </c>
      <c r="AE41" s="5" t="str">
        <f>IF(AND(B41="4x300", OR(AND(E41='indoor club records'!$N$11, F41&lt;='indoor club records'!$O$11), AND(E41='indoor club records'!$N$12, F41&lt;='indoor club records'!$O$12))), "CR", " ")</f>
        <v xml:space="preserve"> </v>
      </c>
      <c r="AF41" s="5" t="str">
        <f>IF(AND(B41="4x400", OR(AND(E41='indoor club records'!$N$13, F41&lt;='indoor club records'!$O$13), AND(E41='indoor club records'!$N$14, F41&lt;='indoor club records'!$O$14), AND(E41='indoor club records'!$N$15, F41&lt;='indoor club records'!$O$15))), "CR", " ")</f>
        <v xml:space="preserve"> </v>
      </c>
      <c r="AG41" s="5" t="str">
        <f>IF(AND(B41="pentathlon", OR(AND(E41='indoor club records'!$N$21, F41&gt;='indoor club records'!$O$21), AND(E41='indoor club records'!$N$22, F41&gt;='indoor club records'!$O$22), AND(E41='indoor club records'!$N$23, F41&gt;='indoor club records'!$O$23), AND(E41='indoor club records'!$N$24, F41&gt;='indoor club records'!$O$24), AND(E41='indoor club records'!$N$25, F41&gt;='indoor club records'!$O$25))), "CR", " ")</f>
        <v xml:space="preserve"> </v>
      </c>
      <c r="AH41" s="5" t="str">
        <f>IF(AND(B41="heptathlon", OR(AND(E41='indoor club records'!$N$26, F41&gt;='indoor club records'!$O$26), AND(E41='indoor club records'!$N$27, F41&gt;='indoor club records'!$O$27), AND(E41='indoor club records'!$N$28, F41&gt;='indoor club records'!$O$28), )), "CR", " ")</f>
        <v xml:space="preserve"> </v>
      </c>
    </row>
    <row r="42" spans="1:34" ht="14.5" x14ac:dyDescent="0.35">
      <c r="B42" s="2">
        <v>200</v>
      </c>
      <c r="C42" s="2" t="s">
        <v>84</v>
      </c>
      <c r="D42" s="2" t="s">
        <v>85</v>
      </c>
      <c r="E42" s="13" t="s">
        <v>32</v>
      </c>
      <c r="F42" s="6">
        <v>28.74</v>
      </c>
      <c r="G42" s="8">
        <v>43800</v>
      </c>
      <c r="H42" s="2" t="s">
        <v>190</v>
      </c>
      <c r="I42" s="2" t="s">
        <v>214</v>
      </c>
      <c r="K42" s="11" t="str">
        <f>IF(OR(L42="CR", M42="CR", N42="CR", O42="CR", P42="CR", Q42="CR", R42="CR", S42="CR", T42="CR", U42="CR",V42="CR", W42="CR", X42="CR", Y42="CR", Z42="CR", AA42="CR", AB42="CR", AC42="CR", AD42="CR", AE42="CR", AF42="CR", AG42="CR", AH42="CR"), "***CLUB RECORD***", "")</f>
        <v/>
      </c>
      <c r="L42" s="5" t="str">
        <f>IF(AND(B42=60, OR(AND(E42='indoor club records'!$B$1, F42&lt;='indoor club records'!$C$1), AND(E42='indoor club records'!$B$2, F42&lt;='indoor club records'!$C$2), AND(E42='indoor club records'!$B$3, F42&lt;='indoor club records'!$C$3), AND(E42='indoor club records'!$B$4, F42&lt;='indoor club records'!$C$4), AND(E42='indoor club records'!$B$5, F42&lt;='indoor club records'!$C$5))),"CR"," ")</f>
        <v xml:space="preserve"> </v>
      </c>
      <c r="M42" s="5" t="str">
        <f>IF(AND(B42=200, OR(AND(E42='indoor club records'!$B$11, F42&lt;='indoor club records'!$C$11), AND(E42='indoor club records'!$B$12, F42&lt;='indoor club records'!$C$12), AND(E42='indoor club records'!$B$13, F42&lt;='indoor club records'!$C$13), AND(E42='indoor club records'!$B$14, F42&lt;='indoor club records'!$C$14), AND(E42='indoor club records'!$B$15, F42&lt;='indoor club records'!$C$15))),"CR"," ")</f>
        <v xml:space="preserve"> </v>
      </c>
      <c r="N42" s="5" t="str">
        <f>IF(AND(B42=300, OR(AND(E42='indoor club records'!$B$16, F42&lt;='indoor club records'!$C$16), AND(E42='indoor club records'!$B$17, F42&lt;='indoor club records'!$C$17))),"CR"," ")</f>
        <v xml:space="preserve"> </v>
      </c>
      <c r="O42" s="5" t="str">
        <f>IF(AND(B42=400, OR(AND(E42='indoor club records'!$B$19, F42&lt;='indoor club records'!$C$19), AND(E42='indoor club records'!$B$20, F42&lt;='indoor club records'!$C$20), AND(E42='indoor club records'!$B$21, F42&lt;='indoor club records'!$C$21))),"CR"," ")</f>
        <v xml:space="preserve"> </v>
      </c>
      <c r="P42" s="5" t="str">
        <f>IF(AND(B42=800, OR(AND(E42='indoor club records'!$B$22, F42&lt;='indoor club records'!$C$22), AND(E42='indoor club records'!$B$23, F42&lt;='indoor club records'!$C$23), AND(E42='indoor club records'!$B$24, F42&lt;='indoor club records'!$C$24), AND(E42='indoor club records'!$B$25, F42&lt;='indoor club records'!$C$25), AND(E42='indoor club records'!$B$26, F42&lt;='indoor club records'!$C$26))),"CR"," ")</f>
        <v xml:space="preserve"> </v>
      </c>
      <c r="Q42" s="5" t="str">
        <f>IF(AND(B42=1200, AND(E42='indoor club records'!$B$28, F42&lt;='indoor club records'!$C$28)),"CR"," ")</f>
        <v xml:space="preserve"> </v>
      </c>
      <c r="R42" s="5" t="str">
        <f>IF(AND(B42=1500, OR(AND(E42='indoor club records'!$B$29, F42&lt;='indoor club records'!$C$29), AND(E42='indoor club records'!$B$30, F42&lt;='indoor club records'!$C$30), AND(E42='indoor club records'!$B$31, F42&lt;='indoor club records'!$C$31), AND(E42='indoor club records'!$B$32, F42&lt;='indoor club records'!$C$32), AND(E42='indoor club records'!$B$33, F42&lt;='indoor club records'!$C$33))),"CR"," ")</f>
        <v xml:space="preserve"> </v>
      </c>
      <c r="S42" s="5" t="str">
        <f>IF(AND(B42="1M", AND(E42='indoor club records'!$B$37,F42&lt;='indoor club records'!$C$37)),"CR"," ")</f>
        <v xml:space="preserve"> </v>
      </c>
      <c r="T42" s="5" t="str">
        <f>IF(AND(B42=3000, OR(AND(E42='indoor club records'!$B$39, F42&lt;='indoor club records'!$C$39), AND(E42='indoor club records'!$B$40, F42&lt;='indoor club records'!$C$40), AND(E42='indoor club records'!$B$41, F42&lt;='indoor club records'!$C$41))),"CR"," ")</f>
        <v xml:space="preserve"> </v>
      </c>
      <c r="U42" s="5" t="str">
        <f>IF(AND(B42=5000, OR(AND(E42='indoor club records'!$B$42, F42&lt;='indoor club records'!$C$42), AND(E42='indoor club records'!$B$43, F42&lt;='indoor club records'!$C$43))),"CR"," ")</f>
        <v xml:space="preserve"> </v>
      </c>
      <c r="V42" s="5" t="str">
        <f>IF(AND(B42=10000, OR(AND(E42='indoor club records'!$B$44, F42&lt;='indoor club records'!$C$44), AND(E42='indoor club records'!$B$45, F42&lt;='indoor club records'!$C$45))),"CR"," ")</f>
        <v xml:space="preserve"> </v>
      </c>
      <c r="W42" s="2" t="str">
        <f>IF(AND(B42="high jump", OR(AND(E42='indoor club records'!$F$1, F42&gt;='indoor club records'!$G$1), AND(E42='indoor club records'!$F$2, F42&gt;='indoor club records'!$G$2), AND(E42='indoor club records'!$F$3, F42&gt;='indoor club records'!$G$3),AND(E42='indoor club records'!$F$4, F42&gt;='indoor club records'!$G$4), AND(E42='indoor club records'!$F$5, F42&gt;='indoor club records'!$G$5))), "CR", " ")</f>
        <v xml:space="preserve"> </v>
      </c>
      <c r="X42" s="2" t="str">
        <f>IF(AND(B42="long jump", OR(AND(E42='indoor club records'!$F$6, F42&gt;='indoor club records'!$G$6), AND(E42='indoor club records'!$F$7, F42&gt;='indoor club records'!$G$7), AND(E42='indoor club records'!$F$8, F42&gt;='indoor club records'!$G$8), AND(E42='indoor club records'!$F$9, F42&gt;='indoor club records'!$G$9), AND(E42='indoor club records'!$F$10, F42&gt;='indoor club records'!$G$10))), "CR", " ")</f>
        <v xml:space="preserve"> </v>
      </c>
      <c r="Y42" s="2" t="str">
        <f>IF(AND(B42="triple jump", OR(AND(E42='indoor club records'!$F$11, F42&gt;='indoor club records'!$G$11), AND(E42='indoor club records'!$F$12, F42&gt;='indoor club records'!$G$12), AND(E42='indoor club records'!$F$13, F42&gt;='indoor club records'!$G$13), AND(E42='indoor club records'!$F$14, F42&gt;='indoor club records'!$G$14), AND(E42='indoor club records'!$F$15, F42&gt;='indoor club records'!$G$15))), "CR", " ")</f>
        <v xml:space="preserve"> </v>
      </c>
      <c r="Z42" s="2" t="str">
        <f>IF(AND(B42="pole vault", OR(AND(E42='indoor club records'!$F$16, F42&gt;='indoor club records'!$G$16), AND(E42='indoor club records'!$F$17, F42&gt;='indoor club records'!$G$17), AND(E42='indoor club records'!$F$18, F42&gt;='indoor club records'!$G$18), AND(E42='indoor club records'!$F$19, F42&gt;='indoor club records'!$G$19), AND(E42='indoor club records'!$F$20, F42&gt;='indoor club records'!$G$20))), "CR", " ")</f>
        <v xml:space="preserve"> </v>
      </c>
      <c r="AA42" s="2" t="str">
        <f>IF(AND(B42="shot 2.72", AND(E42='indoor club records'!$F$36, F42&gt;='indoor club records'!$G$36)), "CR", " ")</f>
        <v xml:space="preserve"> </v>
      </c>
      <c r="AB42" s="2" t="str">
        <f>IF(AND(B42="shot 3", OR(AND(E42='indoor club records'!$F$37, F42&gt;='indoor club records'!$G$37), AND(E42='indoor club records'!$F$38, F42&gt;='indoor club records'!$G$38))), "CR", " ")</f>
        <v xml:space="preserve"> </v>
      </c>
      <c r="AC42" s="2" t="str">
        <f>IF(AND(B42="shot 4", OR(AND(E42='indoor club records'!$F$39, F42&gt;='indoor club records'!$G$39), AND(E42='indoor club records'!$F$40, F42&gt;='indoor club records'!$G$40))), "CR", " ")</f>
        <v xml:space="preserve"> </v>
      </c>
      <c r="AD42" s="5" t="str">
        <f>IF(AND(B42="4x200", OR(AND(E42='indoor club records'!$N$6, F42&lt;='indoor club records'!$O$6), AND(E42='indoor club records'!$N$7, F42&lt;='indoor club records'!$O$7), AND(E42='indoor club records'!$N$8, F42&lt;='indoor club records'!$O$8), AND(E42='indoor club records'!$N$9, F42&lt;='indoor club records'!$O$9), AND(E42='indoor club records'!$N$10, F42&lt;='indoor club records'!$O$10))), "CR", " ")</f>
        <v xml:space="preserve"> </v>
      </c>
      <c r="AE42" s="5" t="str">
        <f>IF(AND(B42="4x300", OR(AND(E42='indoor club records'!$N$11, F42&lt;='indoor club records'!$O$11), AND(E42='indoor club records'!$N$12, F42&lt;='indoor club records'!$O$12))), "CR", " ")</f>
        <v xml:space="preserve"> </v>
      </c>
      <c r="AF42" s="5" t="str">
        <f>IF(AND(B42="4x400", OR(AND(E42='indoor club records'!$N$13, F42&lt;='indoor club records'!$O$13), AND(E42='indoor club records'!$N$14, F42&lt;='indoor club records'!$O$14), AND(E42='indoor club records'!$N$15, F42&lt;='indoor club records'!$O$15))), "CR", " ")</f>
        <v xml:space="preserve"> </v>
      </c>
      <c r="AG42" s="5" t="str">
        <f>IF(AND(B42="pentathlon", OR(AND(E42='indoor club records'!$N$21, F42&gt;='indoor club records'!$O$21), AND(E42='indoor club records'!$N$22, F42&gt;='indoor club records'!$O$22), AND(E42='indoor club records'!$N$23, F42&gt;='indoor club records'!$O$23), AND(E42='indoor club records'!$N$24, F42&gt;='indoor club records'!$O$24), AND(E42='indoor club records'!$N$25, F42&gt;='indoor club records'!$O$25))), "CR", " ")</f>
        <v xml:space="preserve"> </v>
      </c>
      <c r="AH42" s="5" t="str">
        <f>IF(AND(B42="heptathlon", OR(AND(E42='indoor club records'!$N$26, F42&gt;='indoor club records'!$O$26), AND(E42='indoor club records'!$N$27, F42&gt;='indoor club records'!$O$27), AND(E42='indoor club records'!$N$28, F42&gt;='indoor club records'!$O$28), )), "CR", " ")</f>
        <v xml:space="preserve"> </v>
      </c>
    </row>
    <row r="43" spans="1:34" ht="14.5" x14ac:dyDescent="0.35">
      <c r="A43" s="13" t="s">
        <v>32</v>
      </c>
      <c r="B43" s="2">
        <v>200</v>
      </c>
      <c r="C43" s="2" t="s">
        <v>24</v>
      </c>
      <c r="D43" s="2" t="s">
        <v>88</v>
      </c>
      <c r="E43" s="13" t="s">
        <v>32</v>
      </c>
      <c r="F43" s="6">
        <v>29.01</v>
      </c>
      <c r="G43" s="8">
        <v>43765</v>
      </c>
      <c r="H43" s="2" t="s">
        <v>190</v>
      </c>
      <c r="I43" s="2" t="s">
        <v>191</v>
      </c>
      <c r="K43" s="11" t="str">
        <f>IF(OR(L43="CR", M43="CR", N43="CR", O43="CR", P43="CR", Q43="CR", R43="CR", S43="CR", T43="CR", U43="CR",V43="CR", W43="CR", X43="CR", Y43="CR", Z43="CR", AA43="CR", AB43="CR", AC43="CR", AD43="CR", AE43="CR", AF43="CR", AG43="CR", AH43="CR"), "***CLUB RECORD***", "")</f>
        <v/>
      </c>
      <c r="L43" s="5" t="str">
        <f>IF(AND(B43=60, OR(AND(E43='indoor club records'!$B$1, F43&lt;='indoor club records'!$C$1), AND(E43='indoor club records'!$B$2, F43&lt;='indoor club records'!$C$2), AND(E43='indoor club records'!$B$3, F43&lt;='indoor club records'!$C$3), AND(E43='indoor club records'!$B$4, F43&lt;='indoor club records'!$C$4), AND(E43='indoor club records'!$B$5, F43&lt;='indoor club records'!$C$5))),"CR"," ")</f>
        <v xml:space="preserve"> </v>
      </c>
      <c r="M43" s="5" t="str">
        <f>IF(AND(B43=200, OR(AND(E43='indoor club records'!$B$11, F43&lt;='indoor club records'!$C$11), AND(E43='indoor club records'!$B$12, F43&lt;='indoor club records'!$C$12), AND(E43='indoor club records'!$B$13, F43&lt;='indoor club records'!$C$13), AND(E43='indoor club records'!$B$14, F43&lt;='indoor club records'!$C$14), AND(E43='indoor club records'!$B$15, F43&lt;='indoor club records'!$C$15))),"CR"," ")</f>
        <v xml:space="preserve"> </v>
      </c>
      <c r="N43" s="5" t="str">
        <f>IF(AND(B43=300, OR(AND(E43='indoor club records'!$B$16, F43&lt;='indoor club records'!$C$16), AND(E43='indoor club records'!$B$17, F43&lt;='indoor club records'!$C$17))),"CR"," ")</f>
        <v xml:space="preserve"> </v>
      </c>
      <c r="O43" s="5" t="str">
        <f>IF(AND(B43=400, OR(AND(E43='indoor club records'!$B$19, F43&lt;='indoor club records'!$C$19), AND(E43='indoor club records'!$B$20, F43&lt;='indoor club records'!$C$20), AND(E43='indoor club records'!$B$21, F43&lt;='indoor club records'!$C$21))),"CR"," ")</f>
        <v xml:space="preserve"> </v>
      </c>
      <c r="P43" s="5" t="str">
        <f>IF(AND(B43=800, OR(AND(E43='indoor club records'!$B$22, F43&lt;='indoor club records'!$C$22), AND(E43='indoor club records'!$B$23, F43&lt;='indoor club records'!$C$23), AND(E43='indoor club records'!$B$24, F43&lt;='indoor club records'!$C$24), AND(E43='indoor club records'!$B$25, F43&lt;='indoor club records'!$C$25), AND(E43='indoor club records'!$B$26, F43&lt;='indoor club records'!$C$26))),"CR"," ")</f>
        <v xml:space="preserve"> </v>
      </c>
      <c r="Q43" s="5" t="str">
        <f>IF(AND(B43=1200, AND(E43='indoor club records'!$B$28, F43&lt;='indoor club records'!$C$28)),"CR"," ")</f>
        <v xml:space="preserve"> </v>
      </c>
      <c r="R43" s="5" t="str">
        <f>IF(AND(B43=1500, OR(AND(E43='indoor club records'!$B$29, F43&lt;='indoor club records'!$C$29), AND(E43='indoor club records'!$B$30, F43&lt;='indoor club records'!$C$30), AND(E43='indoor club records'!$B$31, F43&lt;='indoor club records'!$C$31), AND(E43='indoor club records'!$B$32, F43&lt;='indoor club records'!$C$32), AND(E43='indoor club records'!$B$33, F43&lt;='indoor club records'!$C$33))),"CR"," ")</f>
        <v xml:space="preserve"> </v>
      </c>
      <c r="S43" s="5" t="str">
        <f>IF(AND(B43="1M", AND(E43='indoor club records'!$B$37,F43&lt;='indoor club records'!$C$37)),"CR"," ")</f>
        <v xml:space="preserve"> </v>
      </c>
      <c r="T43" s="5" t="str">
        <f>IF(AND(B43=3000, OR(AND(E43='indoor club records'!$B$39, F43&lt;='indoor club records'!$C$39), AND(E43='indoor club records'!$B$40, F43&lt;='indoor club records'!$C$40), AND(E43='indoor club records'!$B$41, F43&lt;='indoor club records'!$C$41))),"CR"," ")</f>
        <v xml:space="preserve"> </v>
      </c>
      <c r="U43" s="5" t="str">
        <f>IF(AND(B43=5000, OR(AND(E43='indoor club records'!$B$42, F43&lt;='indoor club records'!$C$42), AND(E43='indoor club records'!$B$43, F43&lt;='indoor club records'!$C$43))),"CR"," ")</f>
        <v xml:space="preserve"> </v>
      </c>
      <c r="V43" s="5" t="str">
        <f>IF(AND(B43=10000, OR(AND(E43='indoor club records'!$B$44, F43&lt;='indoor club records'!$C$44), AND(E43='indoor club records'!$B$45, F43&lt;='indoor club records'!$C$45))),"CR"," ")</f>
        <v xml:space="preserve"> </v>
      </c>
      <c r="W43" s="2" t="str">
        <f>IF(AND(B43="high jump", OR(AND(E43='indoor club records'!$F$1, F43&gt;='indoor club records'!$G$1), AND(E43='indoor club records'!$F$2, F43&gt;='indoor club records'!$G$2), AND(E43='indoor club records'!$F$3, F43&gt;='indoor club records'!$G$3),AND(E43='indoor club records'!$F$4, F43&gt;='indoor club records'!$G$4), AND(E43='indoor club records'!$F$5, F43&gt;='indoor club records'!$G$5))), "CR", " ")</f>
        <v xml:space="preserve"> </v>
      </c>
      <c r="X43" s="2" t="str">
        <f>IF(AND(B43="long jump", OR(AND(E43='indoor club records'!$F$6, F43&gt;='indoor club records'!$G$6), AND(E43='indoor club records'!$F$7, F43&gt;='indoor club records'!$G$7), AND(E43='indoor club records'!$F$8, F43&gt;='indoor club records'!$G$8), AND(E43='indoor club records'!$F$9, F43&gt;='indoor club records'!$G$9), AND(E43='indoor club records'!$F$10, F43&gt;='indoor club records'!$G$10))), "CR", " ")</f>
        <v xml:space="preserve"> </v>
      </c>
      <c r="Y43" s="2" t="str">
        <f>IF(AND(B43="triple jump", OR(AND(E43='indoor club records'!$F$11, F43&gt;='indoor club records'!$G$11), AND(E43='indoor club records'!$F$12, F43&gt;='indoor club records'!$G$12), AND(E43='indoor club records'!$F$13, F43&gt;='indoor club records'!$G$13), AND(E43='indoor club records'!$F$14, F43&gt;='indoor club records'!$G$14), AND(E43='indoor club records'!$F$15, F43&gt;='indoor club records'!$G$15))), "CR", " ")</f>
        <v xml:space="preserve"> </v>
      </c>
      <c r="Z43" s="2" t="str">
        <f>IF(AND(B43="pole vault", OR(AND(E43='indoor club records'!$F$16, F43&gt;='indoor club records'!$G$16), AND(E43='indoor club records'!$F$17, F43&gt;='indoor club records'!$G$17), AND(E43='indoor club records'!$F$18, F43&gt;='indoor club records'!$G$18), AND(E43='indoor club records'!$F$19, F43&gt;='indoor club records'!$G$19), AND(E43='indoor club records'!$F$20, F43&gt;='indoor club records'!$G$20))), "CR", " ")</f>
        <v xml:space="preserve"> </v>
      </c>
      <c r="AA43" s="2" t="str">
        <f>IF(AND(B43="shot 2.72", AND(E43='indoor club records'!$F$36, F43&gt;='indoor club records'!$G$36)), "CR", " ")</f>
        <v xml:space="preserve"> </v>
      </c>
      <c r="AB43" s="2" t="str">
        <f>IF(AND(B43="shot 3", OR(AND(E43='indoor club records'!$F$37, F43&gt;='indoor club records'!$G$37), AND(E43='indoor club records'!$F$38, F43&gt;='indoor club records'!$G$38))), "CR", " ")</f>
        <v xml:space="preserve"> </v>
      </c>
      <c r="AC43" s="2" t="str">
        <f>IF(AND(B43="shot 4", OR(AND(E43='indoor club records'!$F$39, F43&gt;='indoor club records'!$G$39), AND(E43='indoor club records'!$F$40, F43&gt;='indoor club records'!$G$40))), "CR", " ")</f>
        <v xml:space="preserve"> </v>
      </c>
      <c r="AD43" s="5" t="str">
        <f>IF(AND(B43="4x200", OR(AND(E43='indoor club records'!$N$6, F43&lt;='indoor club records'!$O$6), AND(E43='indoor club records'!$N$7, F43&lt;='indoor club records'!$O$7), AND(E43='indoor club records'!$N$8, F43&lt;='indoor club records'!$O$8), AND(E43='indoor club records'!$N$9, F43&lt;='indoor club records'!$O$9), AND(E43='indoor club records'!$N$10, F43&lt;='indoor club records'!$O$10))), "CR", " ")</f>
        <v xml:space="preserve"> </v>
      </c>
      <c r="AE43" s="5" t="str">
        <f>IF(AND(B43="4x300", OR(AND(E43='indoor club records'!$N$11, F43&lt;='indoor club records'!$O$11), AND(E43='indoor club records'!$N$12, F43&lt;='indoor club records'!$O$12))), "CR", " ")</f>
        <v xml:space="preserve"> </v>
      </c>
      <c r="AF43" s="5" t="str">
        <f>IF(AND(B43="4x400", OR(AND(E43='indoor club records'!$N$13, F43&lt;='indoor club records'!$O$13), AND(E43='indoor club records'!$N$14, F43&lt;='indoor club records'!$O$14), AND(E43='indoor club records'!$N$15, F43&lt;='indoor club records'!$O$15))), "CR", " ")</f>
        <v xml:space="preserve"> </v>
      </c>
      <c r="AG43" s="5" t="str">
        <f>IF(AND(B43="pentathlon", OR(AND(E43='indoor club records'!$N$21, F43&gt;='indoor club records'!$O$21), AND(E43='indoor club records'!$N$22, F43&gt;='indoor club records'!$O$22), AND(E43='indoor club records'!$N$23, F43&gt;='indoor club records'!$O$23), AND(E43='indoor club records'!$N$24, F43&gt;='indoor club records'!$O$24), AND(E43='indoor club records'!$N$25, F43&gt;='indoor club records'!$O$25))), "CR", " ")</f>
        <v xml:space="preserve"> </v>
      </c>
      <c r="AH43" s="5" t="str">
        <f>IF(AND(B43="heptathlon", OR(AND(E43='indoor club records'!$N$26, F43&gt;='indoor club records'!$O$26), AND(E43='indoor club records'!$N$27, F43&gt;='indoor club records'!$O$27), AND(E43='indoor club records'!$N$28, F43&gt;='indoor club records'!$O$28), )), "CR", " ")</f>
        <v xml:space="preserve"> </v>
      </c>
    </row>
    <row r="44" spans="1:34" ht="14.5" x14ac:dyDescent="0.35">
      <c r="B44" s="2">
        <v>200</v>
      </c>
      <c r="C44" s="2" t="s">
        <v>70</v>
      </c>
      <c r="D44" s="2" t="s">
        <v>5</v>
      </c>
      <c r="E44" s="13" t="s">
        <v>30</v>
      </c>
      <c r="F44" s="6">
        <v>29.6</v>
      </c>
      <c r="G44" s="8">
        <v>43765</v>
      </c>
      <c r="H44" s="2" t="s">
        <v>190</v>
      </c>
      <c r="I44" s="2" t="s">
        <v>191</v>
      </c>
      <c r="K44" s="11" t="str">
        <f>IF(OR(L44="CR", M44="CR", N44="CR", O44="CR", P44="CR", Q44="CR", R44="CR", S44="CR", T44="CR", U44="CR",V44="CR", W44="CR", X44="CR", Y44="CR", Z44="CR", AA44="CR", AB44="CR", AC44="CR", AD44="CR", AE44="CR", AF44="CR", AG44="CR", AH44="CR"), "***CLUB RECORD***", "")</f>
        <v/>
      </c>
      <c r="L44" s="5" t="str">
        <f>IF(AND(B44=60, OR(AND(E44='indoor club records'!$B$1, F44&lt;='indoor club records'!$C$1), AND(E44='indoor club records'!$B$2, F44&lt;='indoor club records'!$C$2), AND(E44='indoor club records'!$B$3, F44&lt;='indoor club records'!$C$3), AND(E44='indoor club records'!$B$4, F44&lt;='indoor club records'!$C$4), AND(E44='indoor club records'!$B$5, F44&lt;='indoor club records'!$C$5))),"CR"," ")</f>
        <v xml:space="preserve"> </v>
      </c>
      <c r="M44" s="5" t="str">
        <f>IF(AND(B44=200, OR(AND(E44='indoor club records'!$B$11, F44&lt;='indoor club records'!$C$11), AND(E44='indoor club records'!$B$12, F44&lt;='indoor club records'!$C$12), AND(E44='indoor club records'!$B$13, F44&lt;='indoor club records'!$C$13), AND(E44='indoor club records'!$B$14, F44&lt;='indoor club records'!$C$14), AND(E44='indoor club records'!$B$15, F44&lt;='indoor club records'!$C$15))),"CR"," ")</f>
        <v xml:space="preserve"> </v>
      </c>
      <c r="N44" s="5" t="str">
        <f>IF(AND(B44=300, OR(AND(E44='indoor club records'!$B$16, F44&lt;='indoor club records'!$C$16), AND(E44='indoor club records'!$B$17, F44&lt;='indoor club records'!$C$17))),"CR"," ")</f>
        <v xml:space="preserve"> </v>
      </c>
      <c r="O44" s="5" t="str">
        <f>IF(AND(B44=400, OR(AND(E44='indoor club records'!$B$19, F44&lt;='indoor club records'!$C$19), AND(E44='indoor club records'!$B$20, F44&lt;='indoor club records'!$C$20), AND(E44='indoor club records'!$B$21, F44&lt;='indoor club records'!$C$21))),"CR"," ")</f>
        <v xml:space="preserve"> </v>
      </c>
      <c r="P44" s="5" t="str">
        <f>IF(AND(B44=800, OR(AND(E44='indoor club records'!$B$22, F44&lt;='indoor club records'!$C$22), AND(E44='indoor club records'!$B$23, F44&lt;='indoor club records'!$C$23), AND(E44='indoor club records'!$B$24, F44&lt;='indoor club records'!$C$24), AND(E44='indoor club records'!$B$25, F44&lt;='indoor club records'!$C$25), AND(E44='indoor club records'!$B$26, F44&lt;='indoor club records'!$C$26))),"CR"," ")</f>
        <v xml:space="preserve"> </v>
      </c>
      <c r="Q44" s="5" t="str">
        <f>IF(AND(B44=1200, AND(E44='indoor club records'!$B$28, F44&lt;='indoor club records'!$C$28)),"CR"," ")</f>
        <v xml:space="preserve"> </v>
      </c>
      <c r="R44" s="5" t="str">
        <f>IF(AND(B44=1500, OR(AND(E44='indoor club records'!$B$29, F44&lt;='indoor club records'!$C$29), AND(E44='indoor club records'!$B$30, F44&lt;='indoor club records'!$C$30), AND(E44='indoor club records'!$B$31, F44&lt;='indoor club records'!$C$31), AND(E44='indoor club records'!$B$32, F44&lt;='indoor club records'!$C$32), AND(E44='indoor club records'!$B$33, F44&lt;='indoor club records'!$C$33))),"CR"," ")</f>
        <v xml:space="preserve"> </v>
      </c>
      <c r="S44" s="5" t="str">
        <f>IF(AND(B44="1M", AND(E44='indoor club records'!$B$37,F44&lt;='indoor club records'!$C$37)),"CR"," ")</f>
        <v xml:space="preserve"> </v>
      </c>
      <c r="T44" s="5" t="str">
        <f>IF(AND(B44=3000, OR(AND(E44='indoor club records'!$B$39, F44&lt;='indoor club records'!$C$39), AND(E44='indoor club records'!$B$40, F44&lt;='indoor club records'!$C$40), AND(E44='indoor club records'!$B$41, F44&lt;='indoor club records'!$C$41))),"CR"," ")</f>
        <v xml:space="preserve"> </v>
      </c>
      <c r="U44" s="5" t="str">
        <f>IF(AND(B44=5000, OR(AND(E44='indoor club records'!$B$42, F44&lt;='indoor club records'!$C$42), AND(E44='indoor club records'!$B$43, F44&lt;='indoor club records'!$C$43))),"CR"," ")</f>
        <v xml:space="preserve"> </v>
      </c>
      <c r="V44" s="5" t="str">
        <f>IF(AND(B44=10000, OR(AND(E44='indoor club records'!$B$44, F44&lt;='indoor club records'!$C$44), AND(E44='indoor club records'!$B$45, F44&lt;='indoor club records'!$C$45))),"CR"," ")</f>
        <v xml:space="preserve"> </v>
      </c>
      <c r="W44" s="2" t="str">
        <f>IF(AND(B44="high jump", OR(AND(E44='indoor club records'!$F$1, F44&gt;='indoor club records'!$G$1), AND(E44='indoor club records'!$F$2, F44&gt;='indoor club records'!$G$2), AND(E44='indoor club records'!$F$3, F44&gt;='indoor club records'!$G$3),AND(E44='indoor club records'!$F$4, F44&gt;='indoor club records'!$G$4), AND(E44='indoor club records'!$F$5, F44&gt;='indoor club records'!$G$5))), "CR", " ")</f>
        <v xml:space="preserve"> </v>
      </c>
      <c r="X44" s="2" t="str">
        <f>IF(AND(B44="long jump", OR(AND(E44='indoor club records'!$F$6, F44&gt;='indoor club records'!$G$6), AND(E44='indoor club records'!$F$7, F44&gt;='indoor club records'!$G$7), AND(E44='indoor club records'!$F$8, F44&gt;='indoor club records'!$G$8), AND(E44='indoor club records'!$F$9, F44&gt;='indoor club records'!$G$9), AND(E44='indoor club records'!$F$10, F44&gt;='indoor club records'!$G$10))), "CR", " ")</f>
        <v xml:space="preserve"> </v>
      </c>
      <c r="Y44" s="2" t="str">
        <f>IF(AND(B44="triple jump", OR(AND(E44='indoor club records'!$F$11, F44&gt;='indoor club records'!$G$11), AND(E44='indoor club records'!$F$12, F44&gt;='indoor club records'!$G$12), AND(E44='indoor club records'!$F$13, F44&gt;='indoor club records'!$G$13), AND(E44='indoor club records'!$F$14, F44&gt;='indoor club records'!$G$14), AND(E44='indoor club records'!$F$15, F44&gt;='indoor club records'!$G$15))), "CR", " ")</f>
        <v xml:space="preserve"> </v>
      </c>
      <c r="Z44" s="2" t="str">
        <f>IF(AND(B44="pole vault", OR(AND(E44='indoor club records'!$F$16, F44&gt;='indoor club records'!$G$16), AND(E44='indoor club records'!$F$17, F44&gt;='indoor club records'!$G$17), AND(E44='indoor club records'!$F$18, F44&gt;='indoor club records'!$G$18), AND(E44='indoor club records'!$F$19, F44&gt;='indoor club records'!$G$19), AND(E44='indoor club records'!$F$20, F44&gt;='indoor club records'!$G$20))), "CR", " ")</f>
        <v xml:space="preserve"> </v>
      </c>
      <c r="AA44" s="2" t="str">
        <f>IF(AND(B44="shot 2.72", AND(E44='indoor club records'!$F$36, F44&gt;='indoor club records'!$G$36)), "CR", " ")</f>
        <v xml:space="preserve"> </v>
      </c>
      <c r="AB44" s="2" t="str">
        <f>IF(AND(B44="shot 3", OR(AND(E44='indoor club records'!$F$37, F44&gt;='indoor club records'!$G$37), AND(E44='indoor club records'!$F$38, F44&gt;='indoor club records'!$G$38))), "CR", " ")</f>
        <v xml:space="preserve"> </v>
      </c>
      <c r="AC44" s="2" t="str">
        <f>IF(AND(B44="shot 4", OR(AND(E44='indoor club records'!$F$39, F44&gt;='indoor club records'!$G$39), AND(E44='indoor club records'!$F$40, F44&gt;='indoor club records'!$G$40))), "CR", " ")</f>
        <v xml:space="preserve"> </v>
      </c>
      <c r="AD44" s="5" t="str">
        <f>IF(AND(B44="4x200", OR(AND(E44='indoor club records'!$N$6, F44&lt;='indoor club records'!$O$6), AND(E44='indoor club records'!$N$7, F44&lt;='indoor club records'!$O$7), AND(E44='indoor club records'!$N$8, F44&lt;='indoor club records'!$O$8), AND(E44='indoor club records'!$N$9, F44&lt;='indoor club records'!$O$9), AND(E44='indoor club records'!$N$10, F44&lt;='indoor club records'!$O$10))), "CR", " ")</f>
        <v xml:space="preserve"> </v>
      </c>
      <c r="AE44" s="5" t="str">
        <f>IF(AND(B44="4x300", OR(AND(E44='indoor club records'!$N$11, F44&lt;='indoor club records'!$O$11), AND(E44='indoor club records'!$N$12, F44&lt;='indoor club records'!$O$12))), "CR", " ")</f>
        <v xml:space="preserve"> </v>
      </c>
      <c r="AF44" s="5" t="str">
        <f>IF(AND(B44="4x400", OR(AND(E44='indoor club records'!$N$13, F44&lt;='indoor club records'!$O$13), AND(E44='indoor club records'!$N$14, F44&lt;='indoor club records'!$O$14), AND(E44='indoor club records'!$N$15, F44&lt;='indoor club records'!$O$15))), "CR", " ")</f>
        <v xml:space="preserve"> </v>
      </c>
      <c r="AG44" s="5" t="str">
        <f>IF(AND(B44="pentathlon", OR(AND(E44='indoor club records'!$N$21, F44&gt;='indoor club records'!$O$21), AND(E44='indoor club records'!$N$22, F44&gt;='indoor club records'!$O$22), AND(E44='indoor club records'!$N$23, F44&gt;='indoor club records'!$O$23), AND(E44='indoor club records'!$N$24, F44&gt;='indoor club records'!$O$24), AND(E44='indoor club records'!$N$25, F44&gt;='indoor club records'!$O$25))), "CR", " ")</f>
        <v xml:space="preserve"> </v>
      </c>
      <c r="AH44" s="5" t="str">
        <f>IF(AND(B44="heptathlon", OR(AND(E44='indoor club records'!$N$26, F44&gt;='indoor club records'!$O$26), AND(E44='indoor club records'!$N$27, F44&gt;='indoor club records'!$O$27), AND(E44='indoor club records'!$N$28, F44&gt;='indoor club records'!$O$28), )), "CR", " ")</f>
        <v xml:space="preserve"> </v>
      </c>
    </row>
    <row r="45" spans="1:34" ht="14.5" x14ac:dyDescent="0.35">
      <c r="B45" s="2">
        <v>200</v>
      </c>
      <c r="C45" s="2" t="s">
        <v>62</v>
      </c>
      <c r="D45" s="2" t="s">
        <v>301</v>
      </c>
      <c r="E45" s="13" t="s">
        <v>30</v>
      </c>
      <c r="F45" s="6">
        <v>31.84</v>
      </c>
      <c r="G45" s="9">
        <v>43891</v>
      </c>
      <c r="H45" s="2" t="s">
        <v>190</v>
      </c>
      <c r="I45" s="2" t="s">
        <v>254</v>
      </c>
      <c r="K45" s="2"/>
      <c r="P45" s="2"/>
      <c r="Q45" s="2"/>
      <c r="R45" s="2"/>
      <c r="S45" s="2"/>
      <c r="T45" s="2"/>
      <c r="U45" s="2"/>
    </row>
    <row r="46" spans="1:34" ht="14.5" x14ac:dyDescent="0.35">
      <c r="B46" s="2">
        <v>200</v>
      </c>
      <c r="C46" s="2" t="s">
        <v>19</v>
      </c>
      <c r="D46" s="2" t="s">
        <v>289</v>
      </c>
      <c r="E46" s="13" t="s">
        <v>32</v>
      </c>
      <c r="F46" s="6">
        <v>33.29</v>
      </c>
      <c r="G46" s="8">
        <v>43890</v>
      </c>
      <c r="H46" s="2" t="s">
        <v>190</v>
      </c>
      <c r="I46" s="2" t="s">
        <v>254</v>
      </c>
      <c r="K46" s="2"/>
      <c r="P46" s="2"/>
      <c r="Q46" s="2"/>
      <c r="R46" s="2"/>
      <c r="S46" s="2"/>
      <c r="T46" s="2"/>
      <c r="U46" s="2"/>
    </row>
    <row r="47" spans="1:34" ht="14.5" x14ac:dyDescent="0.35">
      <c r="B47" s="24">
        <v>200</v>
      </c>
      <c r="C47" s="24"/>
      <c r="D47" s="24"/>
      <c r="E47" s="25"/>
      <c r="F47" s="26"/>
      <c r="G47" s="27"/>
      <c r="H47" s="24"/>
      <c r="I47" s="24"/>
    </row>
    <row r="48" spans="1:34" ht="14.5" x14ac:dyDescent="0.35">
      <c r="A48" s="13" t="s">
        <v>31</v>
      </c>
      <c r="B48" s="2">
        <v>300</v>
      </c>
      <c r="C48" s="2" t="s">
        <v>15</v>
      </c>
      <c r="D48" s="2" t="s">
        <v>96</v>
      </c>
      <c r="E48" s="13" t="s">
        <v>31</v>
      </c>
      <c r="F48" s="6">
        <v>41.37</v>
      </c>
      <c r="G48" s="9">
        <v>43867</v>
      </c>
      <c r="H48" s="2" t="s">
        <v>190</v>
      </c>
      <c r="I48" s="2" t="s">
        <v>269</v>
      </c>
      <c r="K48" s="11" t="str">
        <f>IF(OR(L48="CR", M48="CR", N48="CR", O48="CR", P48="CR", Q48="CR", R48="CR", S48="CR", T48="CR", U48="CR",V48="CR", W48="CR", X48="CR", Y48="CR", Z48="CR", AA48="CR", AB48="CR", AC48="CR", AD48="CR", AE48="CR", AF48="CR", AG48="CR", AH48="CR"), "***CLUB RECORD***", "")</f>
        <v/>
      </c>
      <c r="L48" s="5" t="str">
        <f>IF(AND(B48=60, OR(AND(E48='indoor club records'!$B$1, F48&lt;='indoor club records'!$C$1), AND(E48='indoor club records'!$B$2, F48&lt;='indoor club records'!$C$2), AND(E48='indoor club records'!$B$3, F48&lt;='indoor club records'!$C$3), AND(E48='indoor club records'!$B$4, F48&lt;='indoor club records'!$C$4), AND(E48='indoor club records'!$B$5, F48&lt;='indoor club records'!$C$5))),"CR"," ")</f>
        <v xml:space="preserve"> </v>
      </c>
      <c r="M48" s="5" t="str">
        <f>IF(AND(B48=200, OR(AND(E48='indoor club records'!$B$11, F48&lt;='indoor club records'!$C$11), AND(E48='indoor club records'!$B$12, F48&lt;='indoor club records'!$C$12), AND(E48='indoor club records'!$B$13, F48&lt;='indoor club records'!$C$13), AND(E48='indoor club records'!$B$14, F48&lt;='indoor club records'!$C$14), AND(E48='indoor club records'!$B$15, F48&lt;='indoor club records'!$C$15))),"CR"," ")</f>
        <v xml:space="preserve"> </v>
      </c>
      <c r="N48" s="5" t="str">
        <f>IF(AND(B48=300, OR(AND(E48='indoor club records'!$B$16, F48&lt;='indoor club records'!$C$16), AND(E48='indoor club records'!$B$17, F48&lt;='indoor club records'!$C$17))),"CR"," ")</f>
        <v xml:space="preserve"> </v>
      </c>
      <c r="O48" s="5" t="str">
        <f>IF(AND(B48=400, OR(AND(E48='indoor club records'!$B$19, F48&lt;='indoor club records'!$C$19), AND(E48='indoor club records'!$B$20, F48&lt;='indoor club records'!$C$20), AND(E48='indoor club records'!$B$21, F48&lt;='indoor club records'!$C$21))),"CR"," ")</f>
        <v xml:space="preserve"> </v>
      </c>
      <c r="P48" s="5" t="str">
        <f>IF(AND(B48=800, OR(AND(E48='indoor club records'!$B$22, F48&lt;='indoor club records'!$C$22), AND(E48='indoor club records'!$B$23, F48&lt;='indoor club records'!$C$23), AND(E48='indoor club records'!$B$24, F48&lt;='indoor club records'!$C$24), AND(E48='indoor club records'!$B$25, F48&lt;='indoor club records'!$C$25), AND(E48='indoor club records'!$B$26, F48&lt;='indoor club records'!$C$26))),"CR"," ")</f>
        <v xml:space="preserve"> </v>
      </c>
      <c r="Q48" s="5" t="str">
        <f>IF(AND(B48=1200, AND(E48='indoor club records'!$B$28, F48&lt;='indoor club records'!$C$28)),"CR"," ")</f>
        <v xml:space="preserve"> </v>
      </c>
      <c r="R48" s="5" t="str">
        <f>IF(AND(B48=1500, OR(AND(E48='indoor club records'!$B$29, F48&lt;='indoor club records'!$C$29), AND(E48='indoor club records'!$B$30, F48&lt;='indoor club records'!$C$30), AND(E48='indoor club records'!$B$31, F48&lt;='indoor club records'!$C$31), AND(E48='indoor club records'!$B$32, F48&lt;='indoor club records'!$C$32), AND(E48='indoor club records'!$B$33, F48&lt;='indoor club records'!$C$33))),"CR"," ")</f>
        <v xml:space="preserve"> </v>
      </c>
      <c r="S48" s="5" t="str">
        <f>IF(AND(B48="1M", AND(E48='indoor club records'!$B$37,F48&lt;='indoor club records'!$C$37)),"CR"," ")</f>
        <v xml:space="preserve"> </v>
      </c>
      <c r="T48" s="5" t="str">
        <f>IF(AND(B48=3000, OR(AND(E48='indoor club records'!$B$39, F48&lt;='indoor club records'!$C$39), AND(E48='indoor club records'!$B$40, F48&lt;='indoor club records'!$C$40), AND(E48='indoor club records'!$B$41, F48&lt;='indoor club records'!$C$41))),"CR"," ")</f>
        <v xml:space="preserve"> </v>
      </c>
      <c r="U48" s="5" t="str">
        <f>IF(AND(B48=5000, OR(AND(E48='indoor club records'!$B$42, F48&lt;='indoor club records'!$C$42), AND(E48='indoor club records'!$B$43, F48&lt;='indoor club records'!$C$43))),"CR"," ")</f>
        <v xml:space="preserve"> </v>
      </c>
      <c r="V48" s="5" t="str">
        <f>IF(AND(B48=10000, OR(AND(E48='indoor club records'!$B$44, F48&lt;='indoor club records'!$C$44), AND(E48='indoor club records'!$B$45, F48&lt;='indoor club records'!$C$45))),"CR"," ")</f>
        <v xml:space="preserve"> </v>
      </c>
      <c r="W48" s="2" t="str">
        <f>IF(AND(B48="high jump", OR(AND(E48='indoor club records'!$F$1, F48&gt;='indoor club records'!$G$1), AND(E48='indoor club records'!$F$2, F48&gt;='indoor club records'!$G$2), AND(E48='indoor club records'!$F$3, F48&gt;='indoor club records'!$G$3),AND(E48='indoor club records'!$F$4, F48&gt;='indoor club records'!$G$4), AND(E48='indoor club records'!$F$5, F48&gt;='indoor club records'!$G$5))), "CR", " ")</f>
        <v xml:space="preserve"> </v>
      </c>
      <c r="X48" s="2" t="str">
        <f>IF(AND(B48="long jump", OR(AND(E48='indoor club records'!$F$6, F48&gt;='indoor club records'!$G$6), AND(E48='indoor club records'!$F$7, F48&gt;='indoor club records'!$G$7), AND(E48='indoor club records'!$F$8, F48&gt;='indoor club records'!$G$8), AND(E48='indoor club records'!$F$9, F48&gt;='indoor club records'!$G$9), AND(E48='indoor club records'!$F$10, F48&gt;='indoor club records'!$G$10))), "CR", " ")</f>
        <v xml:space="preserve"> </v>
      </c>
      <c r="Y48" s="2" t="str">
        <f>IF(AND(B48="triple jump", OR(AND(E48='indoor club records'!$F$11, F48&gt;='indoor club records'!$G$11), AND(E48='indoor club records'!$F$12, F48&gt;='indoor club records'!$G$12), AND(E48='indoor club records'!$F$13, F48&gt;='indoor club records'!$G$13), AND(E48='indoor club records'!$F$14, F48&gt;='indoor club records'!$G$14), AND(E48='indoor club records'!$F$15, F48&gt;='indoor club records'!$G$15))), "CR", " ")</f>
        <v xml:space="preserve"> </v>
      </c>
      <c r="Z48" s="2" t="str">
        <f>IF(AND(B48="pole vault", OR(AND(E48='indoor club records'!$F$16, F48&gt;='indoor club records'!$G$16), AND(E48='indoor club records'!$F$17, F48&gt;='indoor club records'!$G$17), AND(E48='indoor club records'!$F$18, F48&gt;='indoor club records'!$G$18), AND(E48='indoor club records'!$F$19, F48&gt;='indoor club records'!$G$19), AND(E48='indoor club records'!$F$20, F48&gt;='indoor club records'!$G$20))), "CR", " ")</f>
        <v xml:space="preserve"> </v>
      </c>
      <c r="AA48" s="2" t="str">
        <f>IF(AND(B48="shot 2.72", AND(E48='indoor club records'!$F$36, F48&gt;='indoor club records'!$G$36)), "CR", " ")</f>
        <v xml:space="preserve"> </v>
      </c>
      <c r="AB48" s="2" t="str">
        <f>IF(AND(B48="shot 3", OR(AND(E48='indoor club records'!$F$37, F48&gt;='indoor club records'!$G$37), AND(E48='indoor club records'!$F$38, F48&gt;='indoor club records'!$G$38))), "CR", " ")</f>
        <v xml:space="preserve"> </v>
      </c>
      <c r="AC48" s="2" t="str">
        <f>IF(AND(B48="shot 4", OR(AND(E48='indoor club records'!$F$39, F48&gt;='indoor club records'!$G$39), AND(E48='indoor club records'!$F$40, F48&gt;='indoor club records'!$G$40))), "CR", " ")</f>
        <v xml:space="preserve"> </v>
      </c>
      <c r="AD48" s="5" t="str">
        <f>IF(AND(B48="4x200", OR(AND(E48='indoor club records'!$N$6, F48&lt;='indoor club records'!$O$6), AND(E48='indoor club records'!$N$7, F48&lt;='indoor club records'!$O$7), AND(E48='indoor club records'!$N$8, F48&lt;='indoor club records'!$O$8), AND(E48='indoor club records'!$N$9, F48&lt;='indoor club records'!$O$9), AND(E48='indoor club records'!$N$10, F48&lt;='indoor club records'!$O$10))), "CR", " ")</f>
        <v xml:space="preserve"> </v>
      </c>
      <c r="AE48" s="5" t="str">
        <f>IF(AND(B48="4x300", OR(AND(E48='indoor club records'!$N$11, F48&lt;='indoor club records'!$O$11), AND(E48='indoor club records'!$N$12, F48&lt;='indoor club records'!$O$12))), "CR", " ")</f>
        <v xml:space="preserve"> </v>
      </c>
      <c r="AF48" s="5" t="str">
        <f>IF(AND(B48="4x400", OR(AND(E48='indoor club records'!$N$13, F48&lt;='indoor club records'!$O$13), AND(E48='indoor club records'!$N$14, F48&lt;='indoor club records'!$O$14), AND(E48='indoor club records'!$N$15, F48&lt;='indoor club records'!$O$15))), "CR", " ")</f>
        <v xml:space="preserve"> </v>
      </c>
      <c r="AG48" s="5" t="str">
        <f>IF(AND(B48="pentathlon", OR(AND(E48='indoor club records'!$N$21, F48&gt;='indoor club records'!$O$21), AND(E48='indoor club records'!$N$22, F48&gt;='indoor club records'!$O$22), AND(E48='indoor club records'!$N$23, F48&gt;='indoor club records'!$O$23), AND(E48='indoor club records'!$N$24, F48&gt;='indoor club records'!$O$24), AND(E48='indoor club records'!$N$25, F48&gt;='indoor club records'!$O$25))), "CR", " ")</f>
        <v xml:space="preserve"> </v>
      </c>
      <c r="AH48" s="5" t="str">
        <f>IF(AND(B48="heptathlon", OR(AND(E48='indoor club records'!$N$26, F48&gt;='indoor club records'!$O$26), AND(E48='indoor club records'!$N$27, F48&gt;='indoor club records'!$O$27), AND(E48='indoor club records'!$N$28, F48&gt;='indoor club records'!$O$28), )), "CR", " ")</f>
        <v xml:space="preserve"> </v>
      </c>
    </row>
    <row r="49" spans="1:34" ht="14.5" x14ac:dyDescent="0.35">
      <c r="A49" s="13" t="s">
        <v>30</v>
      </c>
      <c r="B49" s="2">
        <v>300</v>
      </c>
      <c r="C49" s="2" t="s">
        <v>22</v>
      </c>
      <c r="D49" s="2" t="s">
        <v>23</v>
      </c>
      <c r="E49" s="13" t="s">
        <v>34</v>
      </c>
      <c r="F49" s="6">
        <v>42.28</v>
      </c>
      <c r="G49" s="8">
        <v>43883</v>
      </c>
      <c r="H49" s="9" t="s">
        <v>276</v>
      </c>
      <c r="I49" s="2" t="s">
        <v>287</v>
      </c>
      <c r="K49" s="11" t="str">
        <f>IF(OR(L49="CR", M49="CR", N49="CR", O49="CR", P49="CR", Q49="CR", R49="CR", S49="CR", T49="CR", U49="CR",V49="CR", W49="CR", X49="CR", Y49="CR", Z49="CR", AA49="CR", AB49="CR", AC49="CR", AD49="CR", AE49="CR", AF49="CR", AG49="CR", AH49="CR"), "***CLUB RECORD***", "")</f>
        <v/>
      </c>
      <c r="L49" s="5" t="str">
        <f>IF(AND(B49=60, OR(AND(E49='indoor club records'!$B$1, F49&lt;='indoor club records'!$C$1), AND(E49='indoor club records'!$B$2, F49&lt;='indoor club records'!$C$2), AND(E49='indoor club records'!$B$3, F49&lt;='indoor club records'!$C$3), AND(E49='indoor club records'!$B$4, F49&lt;='indoor club records'!$C$4), AND(E49='indoor club records'!$B$5, F49&lt;='indoor club records'!$C$5))),"CR"," ")</f>
        <v xml:space="preserve"> </v>
      </c>
      <c r="M49" s="5" t="str">
        <f>IF(AND(B49=200, OR(AND(E49='indoor club records'!$B$11, F49&lt;='indoor club records'!$C$11), AND(E49='indoor club records'!$B$12, F49&lt;='indoor club records'!$C$12), AND(E49='indoor club records'!$B$13, F49&lt;='indoor club records'!$C$13), AND(E49='indoor club records'!$B$14, F49&lt;='indoor club records'!$C$14), AND(E49='indoor club records'!$B$15, F49&lt;='indoor club records'!$C$15))),"CR"," ")</f>
        <v xml:space="preserve"> </v>
      </c>
      <c r="N49" s="5" t="str">
        <f>IF(AND(B49=300, OR(AND(E49='indoor club records'!$B$16, F49&lt;='indoor club records'!$C$16), AND(E49='indoor club records'!$B$17, F49&lt;='indoor club records'!$C$17))),"CR"," ")</f>
        <v xml:space="preserve"> </v>
      </c>
      <c r="O49" s="5" t="str">
        <f>IF(AND(B49=400, OR(AND(E49='indoor club records'!$B$19, F49&lt;='indoor club records'!$C$19), AND(E49='indoor club records'!$B$20, F49&lt;='indoor club records'!$C$20), AND(E49='indoor club records'!$B$21, F49&lt;='indoor club records'!$C$21))),"CR"," ")</f>
        <v xml:space="preserve"> </v>
      </c>
      <c r="P49" s="5" t="str">
        <f>IF(AND(B49=800, OR(AND(E49='indoor club records'!$B$22, F49&lt;='indoor club records'!$C$22), AND(E49='indoor club records'!$B$23, F49&lt;='indoor club records'!$C$23), AND(E49='indoor club records'!$B$24, F49&lt;='indoor club records'!$C$24), AND(E49='indoor club records'!$B$25, F49&lt;='indoor club records'!$C$25), AND(E49='indoor club records'!$B$26, F49&lt;='indoor club records'!$C$26))),"CR"," ")</f>
        <v xml:space="preserve"> </v>
      </c>
      <c r="Q49" s="5" t="str">
        <f>IF(AND(B49=1200, AND(E49='indoor club records'!$B$28, F49&lt;='indoor club records'!$C$28)),"CR"," ")</f>
        <v xml:space="preserve"> </v>
      </c>
      <c r="R49" s="5" t="str">
        <f>IF(AND(B49=1500, OR(AND(E49='indoor club records'!$B$29, F49&lt;='indoor club records'!$C$29), AND(E49='indoor club records'!$B$30, F49&lt;='indoor club records'!$C$30), AND(E49='indoor club records'!$B$31, F49&lt;='indoor club records'!$C$31), AND(E49='indoor club records'!$B$32, F49&lt;='indoor club records'!$C$32), AND(E49='indoor club records'!$B$33, F49&lt;='indoor club records'!$C$33))),"CR"," ")</f>
        <v xml:space="preserve"> </v>
      </c>
      <c r="S49" s="5" t="str">
        <f>IF(AND(B49="1M", AND(E49='indoor club records'!$B$37,F49&lt;='indoor club records'!$C$37)),"CR"," ")</f>
        <v xml:space="preserve"> </v>
      </c>
      <c r="T49" s="5" t="str">
        <f>IF(AND(B49=3000, OR(AND(E49='indoor club records'!$B$39, F49&lt;='indoor club records'!$C$39), AND(E49='indoor club records'!$B$40, F49&lt;='indoor club records'!$C$40), AND(E49='indoor club records'!$B$41, F49&lt;='indoor club records'!$C$41))),"CR"," ")</f>
        <v xml:space="preserve"> </v>
      </c>
      <c r="U49" s="5" t="str">
        <f>IF(AND(B49=5000, OR(AND(E49='indoor club records'!$B$42, F49&lt;='indoor club records'!$C$42), AND(E49='indoor club records'!$B$43, F49&lt;='indoor club records'!$C$43))),"CR"," ")</f>
        <v xml:space="preserve"> </v>
      </c>
      <c r="V49" s="5" t="str">
        <f>IF(AND(B49=10000, OR(AND(E49='indoor club records'!$B$44, F49&lt;='indoor club records'!$C$44), AND(E49='indoor club records'!$B$45, F49&lt;='indoor club records'!$C$45))),"CR"," ")</f>
        <v xml:space="preserve"> </v>
      </c>
      <c r="W49" s="2" t="str">
        <f>IF(AND(B49="high jump", OR(AND(E49='indoor club records'!$F$1, F49&gt;='indoor club records'!$G$1), AND(E49='indoor club records'!$F$2, F49&gt;='indoor club records'!$G$2), AND(E49='indoor club records'!$F$3, F49&gt;='indoor club records'!$G$3),AND(E49='indoor club records'!$F$4, F49&gt;='indoor club records'!$G$4), AND(E49='indoor club records'!$F$5, F49&gt;='indoor club records'!$G$5))), "CR", " ")</f>
        <v xml:space="preserve"> </v>
      </c>
      <c r="X49" s="2" t="str">
        <f>IF(AND(B49="long jump", OR(AND(E49='indoor club records'!$F$6, F49&gt;='indoor club records'!$G$6), AND(E49='indoor club records'!$F$7, F49&gt;='indoor club records'!$G$7), AND(E49='indoor club records'!$F$8, F49&gt;='indoor club records'!$G$8), AND(E49='indoor club records'!$F$9, F49&gt;='indoor club records'!$G$9), AND(E49='indoor club records'!$F$10, F49&gt;='indoor club records'!$G$10))), "CR", " ")</f>
        <v xml:space="preserve"> </v>
      </c>
      <c r="Y49" s="2" t="str">
        <f>IF(AND(B49="triple jump", OR(AND(E49='indoor club records'!$F$11, F49&gt;='indoor club records'!$G$11), AND(E49='indoor club records'!$F$12, F49&gt;='indoor club records'!$G$12), AND(E49='indoor club records'!$F$13, F49&gt;='indoor club records'!$G$13), AND(E49='indoor club records'!$F$14, F49&gt;='indoor club records'!$G$14), AND(E49='indoor club records'!$F$15, F49&gt;='indoor club records'!$G$15))), "CR", " ")</f>
        <v xml:space="preserve"> </v>
      </c>
      <c r="Z49" s="2" t="str">
        <f>IF(AND(B49="pole vault", OR(AND(E49='indoor club records'!$F$16, F49&gt;='indoor club records'!$G$16), AND(E49='indoor club records'!$F$17, F49&gt;='indoor club records'!$G$17), AND(E49='indoor club records'!$F$18, F49&gt;='indoor club records'!$G$18), AND(E49='indoor club records'!$F$19, F49&gt;='indoor club records'!$G$19), AND(E49='indoor club records'!$F$20, F49&gt;='indoor club records'!$G$20))), "CR", " ")</f>
        <v xml:space="preserve"> </v>
      </c>
      <c r="AA49" s="2" t="str">
        <f>IF(AND(B49="shot 2.72", AND(E49='indoor club records'!$F$36, F49&gt;='indoor club records'!$G$36)), "CR", " ")</f>
        <v xml:space="preserve"> </v>
      </c>
      <c r="AB49" s="2" t="str">
        <f>IF(AND(B49="shot 3", OR(AND(E49='indoor club records'!$F$37, F49&gt;='indoor club records'!$G$37), AND(E49='indoor club records'!$F$38, F49&gt;='indoor club records'!$G$38))), "CR", " ")</f>
        <v xml:space="preserve"> </v>
      </c>
      <c r="AC49" s="2" t="str">
        <f>IF(AND(B49="shot 4", OR(AND(E49='indoor club records'!$F$39, F49&gt;='indoor club records'!$G$39), AND(E49='indoor club records'!$F$40, F49&gt;='indoor club records'!$G$40))), "CR", " ")</f>
        <v xml:space="preserve"> </v>
      </c>
      <c r="AD49" s="5" t="str">
        <f>IF(AND(B49="4x200", OR(AND(E49='indoor club records'!$N$6, F49&lt;='indoor club records'!$O$6), AND(E49='indoor club records'!$N$7, F49&lt;='indoor club records'!$O$7), AND(E49='indoor club records'!$N$8, F49&lt;='indoor club records'!$O$8), AND(E49='indoor club records'!$N$9, F49&lt;='indoor club records'!$O$9), AND(E49='indoor club records'!$N$10, F49&lt;='indoor club records'!$O$10))), "CR", " ")</f>
        <v xml:space="preserve"> </v>
      </c>
      <c r="AE49" s="5" t="str">
        <f>IF(AND(B49="4x300", OR(AND(E49='indoor club records'!$N$11, F49&lt;='indoor club records'!$O$11), AND(E49='indoor club records'!$N$12, F49&lt;='indoor club records'!$O$12))), "CR", " ")</f>
        <v xml:space="preserve"> </v>
      </c>
      <c r="AF49" s="5" t="str">
        <f>IF(AND(B49="4x400", OR(AND(E49='indoor club records'!$N$13, F49&lt;='indoor club records'!$O$13), AND(E49='indoor club records'!$N$14, F49&lt;='indoor club records'!$O$14), AND(E49='indoor club records'!$N$15, F49&lt;='indoor club records'!$O$15))), "CR", " ")</f>
        <v xml:space="preserve"> </v>
      </c>
      <c r="AG49" s="5" t="str">
        <f>IF(AND(B49="pentathlon", OR(AND(E49='indoor club records'!$N$21, F49&gt;='indoor club records'!$O$21), AND(E49='indoor club records'!$N$22, F49&gt;='indoor club records'!$O$22), AND(E49='indoor club records'!$N$23, F49&gt;='indoor club records'!$O$23), AND(E49='indoor club records'!$N$24, F49&gt;='indoor club records'!$O$24), AND(E49='indoor club records'!$N$25, F49&gt;='indoor club records'!$O$25))), "CR", " ")</f>
        <v xml:space="preserve"> </v>
      </c>
      <c r="AH49" s="5" t="str">
        <f>IF(AND(B49="heptathlon", OR(AND(E49='indoor club records'!$N$26, F49&gt;='indoor club records'!$O$26), AND(E49='indoor club records'!$N$27, F49&gt;='indoor club records'!$O$27), AND(E49='indoor club records'!$N$28, F49&gt;='indoor club records'!$O$28), )), "CR", " ")</f>
        <v xml:space="preserve"> </v>
      </c>
    </row>
    <row r="50" spans="1:34" ht="14.5" x14ac:dyDescent="0.35">
      <c r="A50" s="13" t="s">
        <v>30</v>
      </c>
      <c r="B50" s="2">
        <v>300</v>
      </c>
      <c r="C50" s="2" t="s">
        <v>71</v>
      </c>
      <c r="D50" s="2" t="s">
        <v>48</v>
      </c>
      <c r="E50" s="13" t="s">
        <v>34</v>
      </c>
      <c r="F50" s="6">
        <v>44.59</v>
      </c>
      <c r="G50" s="8">
        <v>43800</v>
      </c>
      <c r="H50" s="2" t="s">
        <v>190</v>
      </c>
      <c r="I50" s="2" t="s">
        <v>214</v>
      </c>
      <c r="K50" s="11" t="str">
        <f>IF(OR(L50="CR", M50="CR", N50="CR", O50="CR", P50="CR", Q50="CR", R50="CR", S50="CR", T50="CR", U50="CR",V50="CR", W50="CR", X50="CR", Y50="CR", Z50="CR", AA50="CR", AB50="CR", AC50="CR", AD50="CR", AE50="CR", AF50="CR", AG50="CR", AH50="CR"), "***CLUB RECORD***", "")</f>
        <v/>
      </c>
      <c r="L50" s="5" t="str">
        <f>IF(AND(B50=60, OR(AND(E50='indoor club records'!$B$1, F50&lt;='indoor club records'!$C$1), AND(E50='indoor club records'!$B$2, F50&lt;='indoor club records'!$C$2), AND(E50='indoor club records'!$B$3, F50&lt;='indoor club records'!$C$3), AND(E50='indoor club records'!$B$4, F50&lt;='indoor club records'!$C$4), AND(E50='indoor club records'!$B$5, F50&lt;='indoor club records'!$C$5))),"CR"," ")</f>
        <v xml:space="preserve"> </v>
      </c>
      <c r="M50" s="5" t="str">
        <f>IF(AND(B50=200, OR(AND(E50='indoor club records'!$B$11, F50&lt;='indoor club records'!$C$11), AND(E50='indoor club records'!$B$12, F50&lt;='indoor club records'!$C$12), AND(E50='indoor club records'!$B$13, F50&lt;='indoor club records'!$C$13), AND(E50='indoor club records'!$B$14, F50&lt;='indoor club records'!$C$14), AND(E50='indoor club records'!$B$15, F50&lt;='indoor club records'!$C$15))),"CR"," ")</f>
        <v xml:space="preserve"> </v>
      </c>
      <c r="N50" s="5" t="str">
        <f>IF(AND(B50=300, OR(AND(E50='indoor club records'!$B$16, F50&lt;='indoor club records'!$C$16), AND(E50='indoor club records'!$B$17, F50&lt;='indoor club records'!$C$17))),"CR"," ")</f>
        <v xml:space="preserve"> </v>
      </c>
      <c r="O50" s="5" t="str">
        <f>IF(AND(B50=400, OR(AND(E50='indoor club records'!$B$19, F50&lt;='indoor club records'!$C$19), AND(E50='indoor club records'!$B$20, F50&lt;='indoor club records'!$C$20), AND(E50='indoor club records'!$B$21, F50&lt;='indoor club records'!$C$21))),"CR"," ")</f>
        <v xml:space="preserve"> </v>
      </c>
      <c r="P50" s="5" t="str">
        <f>IF(AND(B50=800, OR(AND(E50='indoor club records'!$B$22, F50&lt;='indoor club records'!$C$22), AND(E50='indoor club records'!$B$23, F50&lt;='indoor club records'!$C$23), AND(E50='indoor club records'!$B$24, F50&lt;='indoor club records'!$C$24), AND(E50='indoor club records'!$B$25, F50&lt;='indoor club records'!$C$25), AND(E50='indoor club records'!$B$26, F50&lt;='indoor club records'!$C$26))),"CR"," ")</f>
        <v xml:space="preserve"> </v>
      </c>
      <c r="Q50" s="5" t="str">
        <f>IF(AND(B50=1200, AND(E50='indoor club records'!$B$28, F50&lt;='indoor club records'!$C$28)),"CR"," ")</f>
        <v xml:space="preserve"> </v>
      </c>
      <c r="R50" s="5" t="str">
        <f>IF(AND(B50=1500, OR(AND(E50='indoor club records'!$B$29, F50&lt;='indoor club records'!$C$29), AND(E50='indoor club records'!$B$30, F50&lt;='indoor club records'!$C$30), AND(E50='indoor club records'!$B$31, F50&lt;='indoor club records'!$C$31), AND(E50='indoor club records'!$B$32, F50&lt;='indoor club records'!$C$32), AND(E50='indoor club records'!$B$33, F50&lt;='indoor club records'!$C$33))),"CR"," ")</f>
        <v xml:space="preserve"> </v>
      </c>
      <c r="S50" s="5" t="str">
        <f>IF(AND(B50="1M", AND(E50='indoor club records'!$B$37,F50&lt;='indoor club records'!$C$37)),"CR"," ")</f>
        <v xml:space="preserve"> </v>
      </c>
      <c r="T50" s="5" t="str">
        <f>IF(AND(B50=3000, OR(AND(E50='indoor club records'!$B$39, F50&lt;='indoor club records'!$C$39), AND(E50='indoor club records'!$B$40, F50&lt;='indoor club records'!$C$40), AND(E50='indoor club records'!$B$41, F50&lt;='indoor club records'!$C$41))),"CR"," ")</f>
        <v xml:space="preserve"> </v>
      </c>
      <c r="U50" s="5" t="str">
        <f>IF(AND(B50=5000, OR(AND(E50='indoor club records'!$B$42, F50&lt;='indoor club records'!$C$42), AND(E50='indoor club records'!$B$43, F50&lt;='indoor club records'!$C$43))),"CR"," ")</f>
        <v xml:space="preserve"> </v>
      </c>
      <c r="V50" s="5" t="str">
        <f>IF(AND(B50=10000, OR(AND(E50='indoor club records'!$B$44, F50&lt;='indoor club records'!$C$44), AND(E50='indoor club records'!$B$45, F50&lt;='indoor club records'!$C$45))),"CR"," ")</f>
        <v xml:space="preserve"> </v>
      </c>
      <c r="W50" s="2" t="str">
        <f>IF(AND(B50="high jump", OR(AND(E50='indoor club records'!$F$1, F50&gt;='indoor club records'!$G$1), AND(E50='indoor club records'!$F$2, F50&gt;='indoor club records'!$G$2), AND(E50='indoor club records'!$F$3, F50&gt;='indoor club records'!$G$3),AND(E50='indoor club records'!$F$4, F50&gt;='indoor club records'!$G$4), AND(E50='indoor club records'!$F$5, F50&gt;='indoor club records'!$G$5))), "CR", " ")</f>
        <v xml:space="preserve"> </v>
      </c>
      <c r="X50" s="2" t="str">
        <f>IF(AND(B50="long jump", OR(AND(E50='indoor club records'!$F$6, F50&gt;='indoor club records'!$G$6), AND(E50='indoor club records'!$F$7, F50&gt;='indoor club records'!$G$7), AND(E50='indoor club records'!$F$8, F50&gt;='indoor club records'!$G$8), AND(E50='indoor club records'!$F$9, F50&gt;='indoor club records'!$G$9), AND(E50='indoor club records'!$F$10, F50&gt;='indoor club records'!$G$10))), "CR", " ")</f>
        <v xml:space="preserve"> </v>
      </c>
      <c r="Y50" s="2" t="str">
        <f>IF(AND(B50="triple jump", OR(AND(E50='indoor club records'!$F$11, F50&gt;='indoor club records'!$G$11), AND(E50='indoor club records'!$F$12, F50&gt;='indoor club records'!$G$12), AND(E50='indoor club records'!$F$13, F50&gt;='indoor club records'!$G$13), AND(E50='indoor club records'!$F$14, F50&gt;='indoor club records'!$G$14), AND(E50='indoor club records'!$F$15, F50&gt;='indoor club records'!$G$15))), "CR", " ")</f>
        <v xml:space="preserve"> </v>
      </c>
      <c r="Z50" s="2" t="str">
        <f>IF(AND(B50="pole vault", OR(AND(E50='indoor club records'!$F$16, F50&gt;='indoor club records'!$G$16), AND(E50='indoor club records'!$F$17, F50&gt;='indoor club records'!$G$17), AND(E50='indoor club records'!$F$18, F50&gt;='indoor club records'!$G$18), AND(E50='indoor club records'!$F$19, F50&gt;='indoor club records'!$G$19), AND(E50='indoor club records'!$F$20, F50&gt;='indoor club records'!$G$20))), "CR", " ")</f>
        <v xml:space="preserve"> </v>
      </c>
      <c r="AA50" s="2" t="str">
        <f>IF(AND(B50="shot 2.72", AND(E50='indoor club records'!$F$36, F50&gt;='indoor club records'!$G$36)), "CR", " ")</f>
        <v xml:space="preserve"> </v>
      </c>
      <c r="AB50" s="2" t="str">
        <f>IF(AND(B50="shot 3", OR(AND(E50='indoor club records'!$F$37, F50&gt;='indoor club records'!$G$37), AND(E50='indoor club records'!$F$38, F50&gt;='indoor club records'!$G$38))), "CR", " ")</f>
        <v xml:space="preserve"> </v>
      </c>
      <c r="AC50" s="2" t="str">
        <f>IF(AND(B50="shot 4", OR(AND(E50='indoor club records'!$F$39, F50&gt;='indoor club records'!$G$39), AND(E50='indoor club records'!$F$40, F50&gt;='indoor club records'!$G$40))), "CR", " ")</f>
        <v xml:space="preserve"> </v>
      </c>
      <c r="AD50" s="5" t="str">
        <f>IF(AND(B50="4x200", OR(AND(E50='indoor club records'!$N$6, F50&lt;='indoor club records'!$O$6), AND(E50='indoor club records'!$N$7, F50&lt;='indoor club records'!$O$7), AND(E50='indoor club records'!$N$8, F50&lt;='indoor club records'!$O$8), AND(E50='indoor club records'!$N$9, F50&lt;='indoor club records'!$O$9), AND(E50='indoor club records'!$N$10, F50&lt;='indoor club records'!$O$10))), "CR", " ")</f>
        <v xml:space="preserve"> </v>
      </c>
      <c r="AE50" s="5" t="str">
        <f>IF(AND(B50="4x300", OR(AND(E50='indoor club records'!$N$11, F50&lt;='indoor club records'!$O$11), AND(E50='indoor club records'!$N$12, F50&lt;='indoor club records'!$O$12))), "CR", " ")</f>
        <v xml:space="preserve"> </v>
      </c>
      <c r="AF50" s="5" t="str">
        <f>IF(AND(B50="4x400", OR(AND(E50='indoor club records'!$N$13, F50&lt;='indoor club records'!$O$13), AND(E50='indoor club records'!$N$14, F50&lt;='indoor club records'!$O$14), AND(E50='indoor club records'!$N$15, F50&lt;='indoor club records'!$O$15))), "CR", " ")</f>
        <v xml:space="preserve"> </v>
      </c>
      <c r="AG50" s="5" t="str">
        <f>IF(AND(B50="pentathlon", OR(AND(E50='indoor club records'!$N$21, F50&gt;='indoor club records'!$O$21), AND(E50='indoor club records'!$N$22, F50&gt;='indoor club records'!$O$22), AND(E50='indoor club records'!$N$23, F50&gt;='indoor club records'!$O$23), AND(E50='indoor club records'!$N$24, F50&gt;='indoor club records'!$O$24), AND(E50='indoor club records'!$N$25, F50&gt;='indoor club records'!$O$25))), "CR", " ")</f>
        <v xml:space="preserve"> </v>
      </c>
      <c r="AH50" s="5" t="str">
        <f>IF(AND(B50="heptathlon", OR(AND(E50='indoor club records'!$N$26, F50&gt;='indoor club records'!$O$26), AND(E50='indoor club records'!$N$27, F50&gt;='indoor club records'!$O$27), AND(E50='indoor club records'!$N$28, F50&gt;='indoor club records'!$O$28), )), "CR", " ")</f>
        <v xml:space="preserve"> </v>
      </c>
    </row>
    <row r="51" spans="1:34" ht="14.5" x14ac:dyDescent="0.35">
      <c r="A51" s="13" t="s">
        <v>30</v>
      </c>
      <c r="B51" s="2">
        <v>300</v>
      </c>
      <c r="C51" s="2" t="s">
        <v>160</v>
      </c>
      <c r="D51" s="2" t="s">
        <v>161</v>
      </c>
      <c r="E51" s="13" t="s">
        <v>30</v>
      </c>
      <c r="F51" s="6">
        <v>45.46</v>
      </c>
      <c r="G51" s="8">
        <v>43842</v>
      </c>
      <c r="H51" s="2" t="s">
        <v>190</v>
      </c>
      <c r="I51" s="2" t="s">
        <v>248</v>
      </c>
      <c r="K51" s="11" t="str">
        <f>IF(OR(L51="CR", M51="CR", N51="CR", O51="CR", P51="CR", Q51="CR", R51="CR", S51="CR", T51="CR", U51="CR",V51="CR", W51="CR", X51="CR", Y51="CR", Z51="CR", AA51="CR", AB51="CR", AC51="CR", AD51="CR", AE51="CR", AF51="CR", AG51="CR", AH51="CR"), "***CLUB RECORD***", "")</f>
        <v/>
      </c>
      <c r="L51" s="5" t="str">
        <f>IF(AND(B51=60, OR(AND(E51='indoor club records'!$B$1, F51&lt;='indoor club records'!$C$1), AND(E51='indoor club records'!$B$2, F51&lt;='indoor club records'!$C$2), AND(E51='indoor club records'!$B$3, F51&lt;='indoor club records'!$C$3), AND(E51='indoor club records'!$B$4, F51&lt;='indoor club records'!$C$4), AND(E51='indoor club records'!$B$5, F51&lt;='indoor club records'!$C$5))),"CR"," ")</f>
        <v xml:space="preserve"> </v>
      </c>
      <c r="M51" s="5" t="str">
        <f>IF(AND(B51=200, OR(AND(E51='indoor club records'!$B$11, F51&lt;='indoor club records'!$C$11), AND(E51='indoor club records'!$B$12, F51&lt;='indoor club records'!$C$12), AND(E51='indoor club records'!$B$13, F51&lt;='indoor club records'!$C$13), AND(E51='indoor club records'!$B$14, F51&lt;='indoor club records'!$C$14), AND(E51='indoor club records'!$B$15, F51&lt;='indoor club records'!$C$15))),"CR"," ")</f>
        <v xml:space="preserve"> </v>
      </c>
      <c r="N51" s="5" t="str">
        <f>IF(AND(B51=300, OR(AND(E51='indoor club records'!$B$16, F51&lt;='indoor club records'!$C$16), AND(E51='indoor club records'!$B$17, F51&lt;='indoor club records'!$C$17))),"CR"," ")</f>
        <v xml:space="preserve"> </v>
      </c>
      <c r="O51" s="5" t="str">
        <f>IF(AND(B51=400, OR(AND(E51='indoor club records'!$B$19, F51&lt;='indoor club records'!$C$19), AND(E51='indoor club records'!$B$20, F51&lt;='indoor club records'!$C$20), AND(E51='indoor club records'!$B$21, F51&lt;='indoor club records'!$C$21))),"CR"," ")</f>
        <v xml:space="preserve"> </v>
      </c>
      <c r="P51" s="5" t="str">
        <f>IF(AND(B51=800, OR(AND(E51='indoor club records'!$B$22, F51&lt;='indoor club records'!$C$22), AND(E51='indoor club records'!$B$23, F51&lt;='indoor club records'!$C$23), AND(E51='indoor club records'!$B$24, F51&lt;='indoor club records'!$C$24), AND(E51='indoor club records'!$B$25, F51&lt;='indoor club records'!$C$25), AND(E51='indoor club records'!$B$26, F51&lt;='indoor club records'!$C$26))),"CR"," ")</f>
        <v xml:space="preserve"> </v>
      </c>
      <c r="Q51" s="5" t="str">
        <f>IF(AND(B51=1200, AND(E51='indoor club records'!$B$28, F51&lt;='indoor club records'!$C$28)),"CR"," ")</f>
        <v xml:space="preserve"> </v>
      </c>
      <c r="R51" s="5" t="str">
        <f>IF(AND(B51=1500, OR(AND(E51='indoor club records'!$B$29, F51&lt;='indoor club records'!$C$29), AND(E51='indoor club records'!$B$30, F51&lt;='indoor club records'!$C$30), AND(E51='indoor club records'!$B$31, F51&lt;='indoor club records'!$C$31), AND(E51='indoor club records'!$B$32, F51&lt;='indoor club records'!$C$32), AND(E51='indoor club records'!$B$33, F51&lt;='indoor club records'!$C$33))),"CR"," ")</f>
        <v xml:space="preserve"> </v>
      </c>
      <c r="S51" s="5" t="str">
        <f>IF(AND(B51="1M", AND(E51='indoor club records'!$B$37,F51&lt;='indoor club records'!$C$37)),"CR"," ")</f>
        <v xml:space="preserve"> </v>
      </c>
      <c r="T51" s="5" t="str">
        <f>IF(AND(B51=3000, OR(AND(E51='indoor club records'!$B$39, F51&lt;='indoor club records'!$C$39), AND(E51='indoor club records'!$B$40, F51&lt;='indoor club records'!$C$40), AND(E51='indoor club records'!$B$41, F51&lt;='indoor club records'!$C$41))),"CR"," ")</f>
        <v xml:space="preserve"> </v>
      </c>
      <c r="U51" s="5" t="str">
        <f>IF(AND(B51=5000, OR(AND(E51='indoor club records'!$B$42, F51&lt;='indoor club records'!$C$42), AND(E51='indoor club records'!$B$43, F51&lt;='indoor club records'!$C$43))),"CR"," ")</f>
        <v xml:space="preserve"> </v>
      </c>
      <c r="V51" s="5" t="str">
        <f>IF(AND(B51=10000, OR(AND(E51='indoor club records'!$B$44, F51&lt;='indoor club records'!$C$44), AND(E51='indoor club records'!$B$45, F51&lt;='indoor club records'!$C$45))),"CR"," ")</f>
        <v xml:space="preserve"> </v>
      </c>
      <c r="W51" s="2" t="str">
        <f>IF(AND(B51="high jump", OR(AND(E51='indoor club records'!$F$1, F51&gt;='indoor club records'!$G$1), AND(E51='indoor club records'!$F$2, F51&gt;='indoor club records'!$G$2), AND(E51='indoor club records'!$F$3, F51&gt;='indoor club records'!$G$3),AND(E51='indoor club records'!$F$4, F51&gt;='indoor club records'!$G$4), AND(E51='indoor club records'!$F$5, F51&gt;='indoor club records'!$G$5))), "CR", " ")</f>
        <v xml:space="preserve"> </v>
      </c>
      <c r="X51" s="2" t="str">
        <f>IF(AND(B51="long jump", OR(AND(E51='indoor club records'!$F$6, F51&gt;='indoor club records'!$G$6), AND(E51='indoor club records'!$F$7, F51&gt;='indoor club records'!$G$7), AND(E51='indoor club records'!$F$8, F51&gt;='indoor club records'!$G$8), AND(E51='indoor club records'!$F$9, F51&gt;='indoor club records'!$G$9), AND(E51='indoor club records'!$F$10, F51&gt;='indoor club records'!$G$10))), "CR", " ")</f>
        <v xml:space="preserve"> </v>
      </c>
      <c r="Y51" s="2" t="str">
        <f>IF(AND(B51="triple jump", OR(AND(E51='indoor club records'!$F$11, F51&gt;='indoor club records'!$G$11), AND(E51='indoor club records'!$F$12, F51&gt;='indoor club records'!$G$12), AND(E51='indoor club records'!$F$13, F51&gt;='indoor club records'!$G$13), AND(E51='indoor club records'!$F$14, F51&gt;='indoor club records'!$G$14), AND(E51='indoor club records'!$F$15, F51&gt;='indoor club records'!$G$15))), "CR", " ")</f>
        <v xml:space="preserve"> </v>
      </c>
      <c r="Z51" s="2" t="str">
        <f>IF(AND(B51="pole vault", OR(AND(E51='indoor club records'!$F$16, F51&gt;='indoor club records'!$G$16), AND(E51='indoor club records'!$F$17, F51&gt;='indoor club records'!$G$17), AND(E51='indoor club records'!$F$18, F51&gt;='indoor club records'!$G$18), AND(E51='indoor club records'!$F$19, F51&gt;='indoor club records'!$G$19), AND(E51='indoor club records'!$F$20, F51&gt;='indoor club records'!$G$20))), "CR", " ")</f>
        <v xml:space="preserve"> </v>
      </c>
      <c r="AA51" s="2" t="str">
        <f>IF(AND(B51="shot 2.72", AND(E51='indoor club records'!$F$36, F51&gt;='indoor club records'!$G$36)), "CR", " ")</f>
        <v xml:space="preserve"> </v>
      </c>
      <c r="AB51" s="2" t="str">
        <f>IF(AND(B51="shot 3", OR(AND(E51='indoor club records'!$F$37, F51&gt;='indoor club records'!$G$37), AND(E51='indoor club records'!$F$38, F51&gt;='indoor club records'!$G$38))), "CR", " ")</f>
        <v xml:space="preserve"> </v>
      </c>
      <c r="AC51" s="2" t="str">
        <f>IF(AND(B51="shot 4", OR(AND(E51='indoor club records'!$F$39, F51&gt;='indoor club records'!$G$39), AND(E51='indoor club records'!$F$40, F51&gt;='indoor club records'!$G$40))), "CR", " ")</f>
        <v xml:space="preserve"> </v>
      </c>
      <c r="AD51" s="5" t="str">
        <f>IF(AND(B51="4x200", OR(AND(E51='indoor club records'!$N$6, F51&lt;='indoor club records'!$O$6), AND(E51='indoor club records'!$N$7, F51&lt;='indoor club records'!$O$7), AND(E51='indoor club records'!$N$8, F51&lt;='indoor club records'!$O$8), AND(E51='indoor club records'!$N$9, F51&lt;='indoor club records'!$O$9), AND(E51='indoor club records'!$N$10, F51&lt;='indoor club records'!$O$10))), "CR", " ")</f>
        <v xml:space="preserve"> </v>
      </c>
      <c r="AE51" s="5" t="str">
        <f>IF(AND(B51="4x300", OR(AND(E51='indoor club records'!$N$11, F51&lt;='indoor club records'!$O$11), AND(E51='indoor club records'!$N$12, F51&lt;='indoor club records'!$O$12))), "CR", " ")</f>
        <v xml:space="preserve"> </v>
      </c>
      <c r="AF51" s="5" t="str">
        <f>IF(AND(B51="4x400", OR(AND(E51='indoor club records'!$N$13, F51&lt;='indoor club records'!$O$13), AND(E51='indoor club records'!$N$14, F51&lt;='indoor club records'!$O$14), AND(E51='indoor club records'!$N$15, F51&lt;='indoor club records'!$O$15))), "CR", " ")</f>
        <v xml:space="preserve"> </v>
      </c>
      <c r="AG51" s="5" t="str">
        <f>IF(AND(B51="pentathlon", OR(AND(E51='indoor club records'!$N$21, F51&gt;='indoor club records'!$O$21), AND(E51='indoor club records'!$N$22, F51&gt;='indoor club records'!$O$22), AND(E51='indoor club records'!$N$23, F51&gt;='indoor club records'!$O$23), AND(E51='indoor club records'!$N$24, F51&gt;='indoor club records'!$O$24), AND(E51='indoor club records'!$N$25, F51&gt;='indoor club records'!$O$25))), "CR", " ")</f>
        <v xml:space="preserve"> </v>
      </c>
      <c r="AH51" s="5" t="str">
        <f>IF(AND(B51="heptathlon", OR(AND(E51='indoor club records'!$N$26, F51&gt;='indoor club records'!$O$26), AND(E51='indoor club records'!$N$27, F51&gt;='indoor club records'!$O$27), AND(E51='indoor club records'!$N$28, F51&gt;='indoor club records'!$O$28), )), "CR", " ")</f>
        <v xml:space="preserve"> </v>
      </c>
    </row>
    <row r="52" spans="1:34" ht="14.5" x14ac:dyDescent="0.35">
      <c r="A52" s="13" t="s">
        <v>34</v>
      </c>
      <c r="B52" s="2">
        <v>300</v>
      </c>
      <c r="C52" s="2" t="s">
        <v>37</v>
      </c>
      <c r="D52" s="2" t="s">
        <v>38</v>
      </c>
      <c r="E52" s="13" t="s">
        <v>34</v>
      </c>
      <c r="F52" s="6">
        <v>45.56</v>
      </c>
      <c r="G52" s="8">
        <v>43765</v>
      </c>
      <c r="H52" s="2" t="s">
        <v>190</v>
      </c>
      <c r="I52" s="2" t="s">
        <v>191</v>
      </c>
      <c r="K52" s="11" t="str">
        <f>IF(OR(L52="CR", M52="CR", N52="CR", O52="CR", P52="CR", Q52="CR", R52="CR", S52="CR", T52="CR", U52="CR",V52="CR", W52="CR", X52="CR", Y52="CR", Z52="CR", AA52="CR", AB52="CR", AC52="CR", AD52="CR", AE52="CR", AF52="CR", AG52="CR", AH52="CR"), "***CLUB RECORD***", "")</f>
        <v/>
      </c>
      <c r="L52" s="5" t="str">
        <f>IF(AND(B52=60, OR(AND(E52='indoor club records'!$B$1, F52&lt;='indoor club records'!$C$1), AND(E52='indoor club records'!$B$2, F52&lt;='indoor club records'!$C$2), AND(E52='indoor club records'!$B$3, F52&lt;='indoor club records'!$C$3), AND(E52='indoor club records'!$B$4, F52&lt;='indoor club records'!$C$4), AND(E52='indoor club records'!$B$5, F52&lt;='indoor club records'!$C$5))),"CR"," ")</f>
        <v xml:space="preserve"> </v>
      </c>
      <c r="M52" s="5" t="str">
        <f>IF(AND(B52=200, OR(AND(E52='indoor club records'!$B$11, F52&lt;='indoor club records'!$C$11), AND(E52='indoor club records'!$B$12, F52&lt;='indoor club records'!$C$12), AND(E52='indoor club records'!$B$13, F52&lt;='indoor club records'!$C$13), AND(E52='indoor club records'!$B$14, F52&lt;='indoor club records'!$C$14), AND(E52='indoor club records'!$B$15, F52&lt;='indoor club records'!$C$15))),"CR"," ")</f>
        <v xml:space="preserve"> </v>
      </c>
      <c r="N52" s="5" t="str">
        <f>IF(AND(B52=300, OR(AND(E52='indoor club records'!$B$16, F52&lt;='indoor club records'!$C$16), AND(E52='indoor club records'!$B$17, F52&lt;='indoor club records'!$C$17))),"CR"," ")</f>
        <v xml:space="preserve"> </v>
      </c>
      <c r="O52" s="5" t="str">
        <f>IF(AND(B52=400, OR(AND(E52='indoor club records'!$B$19, F52&lt;='indoor club records'!$C$19), AND(E52='indoor club records'!$B$20, F52&lt;='indoor club records'!$C$20), AND(E52='indoor club records'!$B$21, F52&lt;='indoor club records'!$C$21))),"CR"," ")</f>
        <v xml:space="preserve"> </v>
      </c>
      <c r="P52" s="5" t="str">
        <f>IF(AND(B52=800, OR(AND(E52='indoor club records'!$B$22, F52&lt;='indoor club records'!$C$22), AND(E52='indoor club records'!$B$23, F52&lt;='indoor club records'!$C$23), AND(E52='indoor club records'!$B$24, F52&lt;='indoor club records'!$C$24), AND(E52='indoor club records'!$B$25, F52&lt;='indoor club records'!$C$25), AND(E52='indoor club records'!$B$26, F52&lt;='indoor club records'!$C$26))),"CR"," ")</f>
        <v xml:space="preserve"> </v>
      </c>
      <c r="Q52" s="5" t="str">
        <f>IF(AND(B52=1200, AND(E52='indoor club records'!$B$28, F52&lt;='indoor club records'!$C$28)),"CR"," ")</f>
        <v xml:space="preserve"> </v>
      </c>
      <c r="R52" s="5" t="str">
        <f>IF(AND(B52=1500, OR(AND(E52='indoor club records'!$B$29, F52&lt;='indoor club records'!$C$29), AND(E52='indoor club records'!$B$30, F52&lt;='indoor club records'!$C$30), AND(E52='indoor club records'!$B$31, F52&lt;='indoor club records'!$C$31), AND(E52='indoor club records'!$B$32, F52&lt;='indoor club records'!$C$32), AND(E52='indoor club records'!$B$33, F52&lt;='indoor club records'!$C$33))),"CR"," ")</f>
        <v xml:space="preserve"> </v>
      </c>
      <c r="S52" s="5" t="str">
        <f>IF(AND(B52="1M", AND(E52='indoor club records'!$B$37,F52&lt;='indoor club records'!$C$37)),"CR"," ")</f>
        <v xml:space="preserve"> </v>
      </c>
      <c r="T52" s="5" t="str">
        <f>IF(AND(B52=3000, OR(AND(E52='indoor club records'!$B$39, F52&lt;='indoor club records'!$C$39), AND(E52='indoor club records'!$B$40, F52&lt;='indoor club records'!$C$40), AND(E52='indoor club records'!$B$41, F52&lt;='indoor club records'!$C$41))),"CR"," ")</f>
        <v xml:space="preserve"> </v>
      </c>
      <c r="U52" s="5" t="str">
        <f>IF(AND(B52=5000, OR(AND(E52='indoor club records'!$B$42, F52&lt;='indoor club records'!$C$42), AND(E52='indoor club records'!$B$43, F52&lt;='indoor club records'!$C$43))),"CR"," ")</f>
        <v xml:space="preserve"> </v>
      </c>
      <c r="V52" s="5" t="str">
        <f>IF(AND(B52=10000, OR(AND(E52='indoor club records'!$B$44, F52&lt;='indoor club records'!$C$44), AND(E52='indoor club records'!$B$45, F52&lt;='indoor club records'!$C$45))),"CR"," ")</f>
        <v xml:space="preserve"> </v>
      </c>
      <c r="W52" s="2" t="str">
        <f>IF(AND(B52="high jump", OR(AND(E52='indoor club records'!$F$1, F52&gt;='indoor club records'!$G$1), AND(E52='indoor club records'!$F$2, F52&gt;='indoor club records'!$G$2), AND(E52='indoor club records'!$F$3, F52&gt;='indoor club records'!$G$3),AND(E52='indoor club records'!$F$4, F52&gt;='indoor club records'!$G$4), AND(E52='indoor club records'!$F$5, F52&gt;='indoor club records'!$G$5))), "CR", " ")</f>
        <v xml:space="preserve"> </v>
      </c>
      <c r="X52" s="2" t="str">
        <f>IF(AND(B52="long jump", OR(AND(E52='indoor club records'!$F$6, F52&gt;='indoor club records'!$G$6), AND(E52='indoor club records'!$F$7, F52&gt;='indoor club records'!$G$7), AND(E52='indoor club records'!$F$8, F52&gt;='indoor club records'!$G$8), AND(E52='indoor club records'!$F$9, F52&gt;='indoor club records'!$G$9), AND(E52='indoor club records'!$F$10, F52&gt;='indoor club records'!$G$10))), "CR", " ")</f>
        <v xml:space="preserve"> </v>
      </c>
      <c r="Y52" s="2" t="str">
        <f>IF(AND(B52="triple jump", OR(AND(E52='indoor club records'!$F$11, F52&gt;='indoor club records'!$G$11), AND(E52='indoor club records'!$F$12, F52&gt;='indoor club records'!$G$12), AND(E52='indoor club records'!$F$13, F52&gt;='indoor club records'!$G$13), AND(E52='indoor club records'!$F$14, F52&gt;='indoor club records'!$G$14), AND(E52='indoor club records'!$F$15, F52&gt;='indoor club records'!$G$15))), "CR", " ")</f>
        <v xml:space="preserve"> </v>
      </c>
      <c r="Z52" s="2" t="str">
        <f>IF(AND(B52="pole vault", OR(AND(E52='indoor club records'!$F$16, F52&gt;='indoor club records'!$G$16), AND(E52='indoor club records'!$F$17, F52&gt;='indoor club records'!$G$17), AND(E52='indoor club records'!$F$18, F52&gt;='indoor club records'!$G$18), AND(E52='indoor club records'!$F$19, F52&gt;='indoor club records'!$G$19), AND(E52='indoor club records'!$F$20, F52&gt;='indoor club records'!$G$20))), "CR", " ")</f>
        <v xml:space="preserve"> </v>
      </c>
      <c r="AA52" s="2" t="str">
        <f>IF(AND(B52="shot 2.72", AND(E52='indoor club records'!$F$36, F52&gt;='indoor club records'!$G$36)), "CR", " ")</f>
        <v xml:space="preserve"> </v>
      </c>
      <c r="AB52" s="2" t="str">
        <f>IF(AND(B52="shot 3", OR(AND(E52='indoor club records'!$F$37, F52&gt;='indoor club records'!$G$37), AND(E52='indoor club records'!$F$38, F52&gt;='indoor club records'!$G$38))), "CR", " ")</f>
        <v xml:space="preserve"> </v>
      </c>
      <c r="AC52" s="2" t="str">
        <f>IF(AND(B52="shot 4", OR(AND(E52='indoor club records'!$F$39, F52&gt;='indoor club records'!$G$39), AND(E52='indoor club records'!$F$40, F52&gt;='indoor club records'!$G$40))), "CR", " ")</f>
        <v xml:space="preserve"> </v>
      </c>
      <c r="AD52" s="5" t="str">
        <f>IF(AND(B52="4x200", OR(AND(E52='indoor club records'!$N$6, F52&lt;='indoor club records'!$O$6), AND(E52='indoor club records'!$N$7, F52&lt;='indoor club records'!$O$7), AND(E52='indoor club records'!$N$8, F52&lt;='indoor club records'!$O$8), AND(E52='indoor club records'!$N$9, F52&lt;='indoor club records'!$O$9), AND(E52='indoor club records'!$N$10, F52&lt;='indoor club records'!$O$10))), "CR", " ")</f>
        <v xml:space="preserve"> </v>
      </c>
      <c r="AE52" s="5" t="str">
        <f>IF(AND(B52="4x300", OR(AND(E52='indoor club records'!$N$11, F52&lt;='indoor club records'!$O$11), AND(E52='indoor club records'!$N$12, F52&lt;='indoor club records'!$O$12))), "CR", " ")</f>
        <v xml:space="preserve"> </v>
      </c>
      <c r="AF52" s="5" t="str">
        <f>IF(AND(B52="4x400", OR(AND(E52='indoor club records'!$N$13, F52&lt;='indoor club records'!$O$13), AND(E52='indoor club records'!$N$14, F52&lt;='indoor club records'!$O$14), AND(E52='indoor club records'!$N$15, F52&lt;='indoor club records'!$O$15))), "CR", " ")</f>
        <v xml:space="preserve"> </v>
      </c>
      <c r="AG52" s="5" t="str">
        <f>IF(AND(B52="pentathlon", OR(AND(E52='indoor club records'!$N$21, F52&gt;='indoor club records'!$O$21), AND(E52='indoor club records'!$N$22, F52&gt;='indoor club records'!$O$22), AND(E52='indoor club records'!$N$23, F52&gt;='indoor club records'!$O$23), AND(E52='indoor club records'!$N$24, F52&gt;='indoor club records'!$O$24), AND(E52='indoor club records'!$N$25, F52&gt;='indoor club records'!$O$25))), "CR", " ")</f>
        <v xml:space="preserve"> </v>
      </c>
      <c r="AH52" s="5" t="str">
        <f>IF(AND(B52="heptathlon", OR(AND(E52='indoor club records'!$N$26, F52&gt;='indoor club records'!$O$26), AND(E52='indoor club records'!$N$27, F52&gt;='indoor club records'!$O$27), AND(E52='indoor club records'!$N$28, F52&gt;='indoor club records'!$O$28), )), "CR", " ")</f>
        <v xml:space="preserve"> </v>
      </c>
    </row>
    <row r="53" spans="1:34" ht="14.5" x14ac:dyDescent="0.35">
      <c r="A53" s="13" t="s">
        <v>30</v>
      </c>
      <c r="B53" s="2">
        <v>300</v>
      </c>
      <c r="C53" s="2" t="s">
        <v>45</v>
      </c>
      <c r="D53" s="2" t="s">
        <v>46</v>
      </c>
      <c r="E53" s="13" t="s">
        <v>30</v>
      </c>
      <c r="F53" s="6">
        <v>45.61</v>
      </c>
      <c r="G53" s="8">
        <v>43765</v>
      </c>
      <c r="H53" s="2" t="s">
        <v>190</v>
      </c>
      <c r="I53" s="2" t="s">
        <v>191</v>
      </c>
      <c r="K53" s="11" t="str">
        <f>IF(OR(L53="CR", M53="CR", N53="CR", O53="CR", P53="CR", Q53="CR", R53="CR", S53="CR", T53="CR", U53="CR",V53="CR", W53="CR", X53="CR", Y53="CR", Z53="CR", AA53="CR", AB53="CR", AC53="CR", AD53="CR", AE53="CR", AF53="CR", AG53="CR", AH53="CR"), "***CLUB RECORD***", "")</f>
        <v/>
      </c>
      <c r="L53" s="5" t="str">
        <f>IF(AND(B53=60, OR(AND(E53='indoor club records'!$B$1, F53&lt;='indoor club records'!$C$1), AND(E53='indoor club records'!$B$2, F53&lt;='indoor club records'!$C$2), AND(E53='indoor club records'!$B$3, F53&lt;='indoor club records'!$C$3), AND(E53='indoor club records'!$B$4, F53&lt;='indoor club records'!$C$4), AND(E53='indoor club records'!$B$5, F53&lt;='indoor club records'!$C$5))),"CR"," ")</f>
        <v xml:space="preserve"> </v>
      </c>
      <c r="M53" s="5" t="str">
        <f>IF(AND(B53=200, OR(AND(E53='indoor club records'!$B$11, F53&lt;='indoor club records'!$C$11), AND(E53='indoor club records'!$B$12, F53&lt;='indoor club records'!$C$12), AND(E53='indoor club records'!$B$13, F53&lt;='indoor club records'!$C$13), AND(E53='indoor club records'!$B$14, F53&lt;='indoor club records'!$C$14), AND(E53='indoor club records'!$B$15, F53&lt;='indoor club records'!$C$15))),"CR"," ")</f>
        <v xml:space="preserve"> </v>
      </c>
      <c r="N53" s="5" t="str">
        <f>IF(AND(B53=300, OR(AND(E53='indoor club records'!$B$16, F53&lt;='indoor club records'!$C$16), AND(E53='indoor club records'!$B$17, F53&lt;='indoor club records'!$C$17))),"CR"," ")</f>
        <v xml:space="preserve"> </v>
      </c>
      <c r="O53" s="5" t="str">
        <f>IF(AND(B53=400, OR(AND(E53='indoor club records'!$B$19, F53&lt;='indoor club records'!$C$19), AND(E53='indoor club records'!$B$20, F53&lt;='indoor club records'!$C$20), AND(E53='indoor club records'!$B$21, F53&lt;='indoor club records'!$C$21))),"CR"," ")</f>
        <v xml:space="preserve"> </v>
      </c>
      <c r="P53" s="5" t="str">
        <f>IF(AND(B53=800, OR(AND(E53='indoor club records'!$B$22, F53&lt;='indoor club records'!$C$22), AND(E53='indoor club records'!$B$23, F53&lt;='indoor club records'!$C$23), AND(E53='indoor club records'!$B$24, F53&lt;='indoor club records'!$C$24), AND(E53='indoor club records'!$B$25, F53&lt;='indoor club records'!$C$25), AND(E53='indoor club records'!$B$26, F53&lt;='indoor club records'!$C$26))),"CR"," ")</f>
        <v xml:space="preserve"> </v>
      </c>
      <c r="Q53" s="5" t="str">
        <f>IF(AND(B53=1200, AND(E53='indoor club records'!$B$28, F53&lt;='indoor club records'!$C$28)),"CR"," ")</f>
        <v xml:space="preserve"> </v>
      </c>
      <c r="R53" s="5" t="str">
        <f>IF(AND(B53=1500, OR(AND(E53='indoor club records'!$B$29, F53&lt;='indoor club records'!$C$29), AND(E53='indoor club records'!$B$30, F53&lt;='indoor club records'!$C$30), AND(E53='indoor club records'!$B$31, F53&lt;='indoor club records'!$C$31), AND(E53='indoor club records'!$B$32, F53&lt;='indoor club records'!$C$32), AND(E53='indoor club records'!$B$33, F53&lt;='indoor club records'!$C$33))),"CR"," ")</f>
        <v xml:space="preserve"> </v>
      </c>
      <c r="S53" s="5" t="str">
        <f>IF(AND(B53="1M", AND(E53='indoor club records'!$B$37,F53&lt;='indoor club records'!$C$37)),"CR"," ")</f>
        <v xml:space="preserve"> </v>
      </c>
      <c r="T53" s="5" t="str">
        <f>IF(AND(B53=3000, OR(AND(E53='indoor club records'!$B$39, F53&lt;='indoor club records'!$C$39), AND(E53='indoor club records'!$B$40, F53&lt;='indoor club records'!$C$40), AND(E53='indoor club records'!$B$41, F53&lt;='indoor club records'!$C$41))),"CR"," ")</f>
        <v xml:space="preserve"> </v>
      </c>
      <c r="U53" s="5" t="str">
        <f>IF(AND(B53=5000, OR(AND(E53='indoor club records'!$B$42, F53&lt;='indoor club records'!$C$42), AND(E53='indoor club records'!$B$43, F53&lt;='indoor club records'!$C$43))),"CR"," ")</f>
        <v xml:space="preserve"> </v>
      </c>
      <c r="V53" s="5" t="str">
        <f>IF(AND(B53=10000, OR(AND(E53='indoor club records'!$B$44, F53&lt;='indoor club records'!$C$44), AND(E53='indoor club records'!$B$45, F53&lt;='indoor club records'!$C$45))),"CR"," ")</f>
        <v xml:space="preserve"> </v>
      </c>
      <c r="W53" s="2" t="str">
        <f>IF(AND(B53="high jump", OR(AND(E53='indoor club records'!$F$1, F53&gt;='indoor club records'!$G$1), AND(E53='indoor club records'!$F$2, F53&gt;='indoor club records'!$G$2), AND(E53='indoor club records'!$F$3, F53&gt;='indoor club records'!$G$3),AND(E53='indoor club records'!$F$4, F53&gt;='indoor club records'!$G$4), AND(E53='indoor club records'!$F$5, F53&gt;='indoor club records'!$G$5))), "CR", " ")</f>
        <v xml:space="preserve"> </v>
      </c>
      <c r="X53" s="2" t="str">
        <f>IF(AND(B53="long jump", OR(AND(E53='indoor club records'!$F$6, F53&gt;='indoor club records'!$G$6), AND(E53='indoor club records'!$F$7, F53&gt;='indoor club records'!$G$7), AND(E53='indoor club records'!$F$8, F53&gt;='indoor club records'!$G$8), AND(E53='indoor club records'!$F$9, F53&gt;='indoor club records'!$G$9), AND(E53='indoor club records'!$F$10, F53&gt;='indoor club records'!$G$10))), "CR", " ")</f>
        <v xml:space="preserve"> </v>
      </c>
      <c r="Y53" s="2" t="str">
        <f>IF(AND(B53="triple jump", OR(AND(E53='indoor club records'!$F$11, F53&gt;='indoor club records'!$G$11), AND(E53='indoor club records'!$F$12, F53&gt;='indoor club records'!$G$12), AND(E53='indoor club records'!$F$13, F53&gt;='indoor club records'!$G$13), AND(E53='indoor club records'!$F$14, F53&gt;='indoor club records'!$G$14), AND(E53='indoor club records'!$F$15, F53&gt;='indoor club records'!$G$15))), "CR", " ")</f>
        <v xml:space="preserve"> </v>
      </c>
      <c r="Z53" s="2" t="str">
        <f>IF(AND(B53="pole vault", OR(AND(E53='indoor club records'!$F$16, F53&gt;='indoor club records'!$G$16), AND(E53='indoor club records'!$F$17, F53&gt;='indoor club records'!$G$17), AND(E53='indoor club records'!$F$18, F53&gt;='indoor club records'!$G$18), AND(E53='indoor club records'!$F$19, F53&gt;='indoor club records'!$G$19), AND(E53='indoor club records'!$F$20, F53&gt;='indoor club records'!$G$20))), "CR", " ")</f>
        <v xml:space="preserve"> </v>
      </c>
      <c r="AA53" s="2" t="str">
        <f>IF(AND(B53="shot 2.72", AND(E53='indoor club records'!$F$36, F53&gt;='indoor club records'!$G$36)), "CR", " ")</f>
        <v xml:space="preserve"> </v>
      </c>
      <c r="AB53" s="2" t="str">
        <f>IF(AND(B53="shot 3", OR(AND(E53='indoor club records'!$F$37, F53&gt;='indoor club records'!$G$37), AND(E53='indoor club records'!$F$38, F53&gt;='indoor club records'!$G$38))), "CR", " ")</f>
        <v xml:space="preserve"> </v>
      </c>
      <c r="AC53" s="2" t="str">
        <f>IF(AND(B53="shot 4", OR(AND(E53='indoor club records'!$F$39, F53&gt;='indoor club records'!$G$39), AND(E53='indoor club records'!$F$40, F53&gt;='indoor club records'!$G$40))), "CR", " ")</f>
        <v xml:space="preserve"> </v>
      </c>
      <c r="AD53" s="5" t="str">
        <f>IF(AND(B53="4x200", OR(AND(E53='indoor club records'!$N$6, F53&lt;='indoor club records'!$O$6), AND(E53='indoor club records'!$N$7, F53&lt;='indoor club records'!$O$7), AND(E53='indoor club records'!$N$8, F53&lt;='indoor club records'!$O$8), AND(E53='indoor club records'!$N$9, F53&lt;='indoor club records'!$O$9), AND(E53='indoor club records'!$N$10, F53&lt;='indoor club records'!$O$10))), "CR", " ")</f>
        <v xml:space="preserve"> </v>
      </c>
      <c r="AE53" s="5" t="str">
        <f>IF(AND(B53="4x300", OR(AND(E53='indoor club records'!$N$11, F53&lt;='indoor club records'!$O$11), AND(E53='indoor club records'!$N$12, F53&lt;='indoor club records'!$O$12))), "CR", " ")</f>
        <v xml:space="preserve"> </v>
      </c>
      <c r="AF53" s="5" t="str">
        <f>IF(AND(B53="4x400", OR(AND(E53='indoor club records'!$N$13, F53&lt;='indoor club records'!$O$13), AND(E53='indoor club records'!$N$14, F53&lt;='indoor club records'!$O$14), AND(E53='indoor club records'!$N$15, F53&lt;='indoor club records'!$O$15))), "CR", " ")</f>
        <v xml:space="preserve"> </v>
      </c>
      <c r="AG53" s="5" t="str">
        <f>IF(AND(B53="pentathlon", OR(AND(E53='indoor club records'!$N$21, F53&gt;='indoor club records'!$O$21), AND(E53='indoor club records'!$N$22, F53&gt;='indoor club records'!$O$22), AND(E53='indoor club records'!$N$23, F53&gt;='indoor club records'!$O$23), AND(E53='indoor club records'!$N$24, F53&gt;='indoor club records'!$O$24), AND(E53='indoor club records'!$N$25, F53&gt;='indoor club records'!$O$25))), "CR", " ")</f>
        <v xml:space="preserve"> </v>
      </c>
      <c r="AH53" s="5" t="str">
        <f>IF(AND(B53="heptathlon", OR(AND(E53='indoor club records'!$N$26, F53&gt;='indoor club records'!$O$26), AND(E53='indoor club records'!$N$27, F53&gt;='indoor club records'!$O$27), AND(E53='indoor club records'!$N$28, F53&gt;='indoor club records'!$O$28), )), "CR", " ")</f>
        <v xml:space="preserve"> </v>
      </c>
    </row>
    <row r="54" spans="1:34" ht="14.5" x14ac:dyDescent="0.35">
      <c r="A54" s="13" t="s">
        <v>30</v>
      </c>
      <c r="B54" s="2">
        <v>300</v>
      </c>
      <c r="C54" s="2" t="s">
        <v>75</v>
      </c>
      <c r="D54" s="2" t="s">
        <v>76</v>
      </c>
      <c r="E54" s="13" t="s">
        <v>34</v>
      </c>
      <c r="F54" s="6">
        <v>45.84</v>
      </c>
      <c r="G54" s="9">
        <v>43867</v>
      </c>
      <c r="H54" s="2" t="s">
        <v>190</v>
      </c>
      <c r="I54" s="10" t="s">
        <v>269</v>
      </c>
      <c r="J54" s="10"/>
      <c r="K54" s="11" t="str">
        <f>IF(OR(L54="CR", M54="CR", N54="CR", O54="CR", P54="CR", Q54="CR", R54="CR", S54="CR", T54="CR", U54="CR",V54="CR", W54="CR", X54="CR", Y54="CR", Z54="CR", AA54="CR", AB54="CR", AC54="CR", AD54="CR", AE54="CR", AF54="CR", AG54="CR", AH54="CR"), "***CLUB RECORD***", "")</f>
        <v/>
      </c>
      <c r="L54" s="5" t="str">
        <f>IF(AND(B54=60, OR(AND(E54='indoor club records'!$B$1, F54&lt;='indoor club records'!$C$1), AND(E54='indoor club records'!$B$2, F54&lt;='indoor club records'!$C$2), AND(E54='indoor club records'!$B$3, F54&lt;='indoor club records'!$C$3), AND(E54='indoor club records'!$B$4, F54&lt;='indoor club records'!$C$4), AND(E54='indoor club records'!$B$5, F54&lt;='indoor club records'!$C$5))),"CR"," ")</f>
        <v xml:space="preserve"> </v>
      </c>
      <c r="M54" s="5" t="str">
        <f>IF(AND(B54=200, OR(AND(E54='indoor club records'!$B$11, F54&lt;='indoor club records'!$C$11), AND(E54='indoor club records'!$B$12, F54&lt;='indoor club records'!$C$12), AND(E54='indoor club records'!$B$13, F54&lt;='indoor club records'!$C$13), AND(E54='indoor club records'!$B$14, F54&lt;='indoor club records'!$C$14), AND(E54='indoor club records'!$B$15, F54&lt;='indoor club records'!$C$15))),"CR"," ")</f>
        <v xml:space="preserve"> </v>
      </c>
      <c r="N54" s="5" t="str">
        <f>IF(AND(B54=300, OR(AND(E54='indoor club records'!$B$16, F54&lt;='indoor club records'!$C$16), AND(E54='indoor club records'!$B$17, F54&lt;='indoor club records'!$C$17))),"CR"," ")</f>
        <v xml:space="preserve"> </v>
      </c>
      <c r="O54" s="5" t="str">
        <f>IF(AND(B54=400, OR(AND(E54='indoor club records'!$B$19, F54&lt;='indoor club records'!$C$19), AND(E54='indoor club records'!$B$20, F54&lt;='indoor club records'!$C$20), AND(E54='indoor club records'!$B$21, F54&lt;='indoor club records'!$C$21))),"CR"," ")</f>
        <v xml:space="preserve"> </v>
      </c>
      <c r="P54" s="5" t="str">
        <f>IF(AND(B54=800, OR(AND(E54='indoor club records'!$B$22, F54&lt;='indoor club records'!$C$22), AND(E54='indoor club records'!$B$23, F54&lt;='indoor club records'!$C$23), AND(E54='indoor club records'!$B$24, F54&lt;='indoor club records'!$C$24), AND(E54='indoor club records'!$B$25, F54&lt;='indoor club records'!$C$25), AND(E54='indoor club records'!$B$26, F54&lt;='indoor club records'!$C$26))),"CR"," ")</f>
        <v xml:space="preserve"> </v>
      </c>
      <c r="Q54" s="5" t="str">
        <f>IF(AND(B54=1200, AND(E54='indoor club records'!$B$28, F54&lt;='indoor club records'!$C$28)),"CR"," ")</f>
        <v xml:space="preserve"> </v>
      </c>
      <c r="R54" s="5" t="str">
        <f>IF(AND(B54=1500, OR(AND(E54='indoor club records'!$B$29, F54&lt;='indoor club records'!$C$29), AND(E54='indoor club records'!$B$30, F54&lt;='indoor club records'!$C$30), AND(E54='indoor club records'!$B$31, F54&lt;='indoor club records'!$C$31), AND(E54='indoor club records'!$B$32, F54&lt;='indoor club records'!$C$32), AND(E54='indoor club records'!$B$33, F54&lt;='indoor club records'!$C$33))),"CR"," ")</f>
        <v xml:space="preserve"> </v>
      </c>
      <c r="S54" s="5" t="str">
        <f>IF(AND(B54="1M", AND(E54='indoor club records'!$B$37,F54&lt;='indoor club records'!$C$37)),"CR"," ")</f>
        <v xml:space="preserve"> </v>
      </c>
      <c r="T54" s="5" t="str">
        <f>IF(AND(B54=3000, OR(AND(E54='indoor club records'!$B$39, F54&lt;='indoor club records'!$C$39), AND(E54='indoor club records'!$B$40, F54&lt;='indoor club records'!$C$40), AND(E54='indoor club records'!$B$41, F54&lt;='indoor club records'!$C$41))),"CR"," ")</f>
        <v xml:space="preserve"> </v>
      </c>
      <c r="U54" s="5" t="str">
        <f>IF(AND(B54=5000, OR(AND(E54='indoor club records'!$B$42, F54&lt;='indoor club records'!$C$42), AND(E54='indoor club records'!$B$43, F54&lt;='indoor club records'!$C$43))),"CR"," ")</f>
        <v xml:space="preserve"> </v>
      </c>
      <c r="V54" s="5" t="str">
        <f>IF(AND(B54=10000, OR(AND(E54='indoor club records'!$B$44, F54&lt;='indoor club records'!$C$44), AND(E54='indoor club records'!$B$45, F54&lt;='indoor club records'!$C$45))),"CR"," ")</f>
        <v xml:space="preserve"> </v>
      </c>
      <c r="W54" s="2" t="str">
        <f>IF(AND(B54="high jump", OR(AND(E54='indoor club records'!$F$1, F54&gt;='indoor club records'!$G$1), AND(E54='indoor club records'!$F$2, F54&gt;='indoor club records'!$G$2), AND(E54='indoor club records'!$F$3, F54&gt;='indoor club records'!$G$3),AND(E54='indoor club records'!$F$4, F54&gt;='indoor club records'!$G$4), AND(E54='indoor club records'!$F$5, F54&gt;='indoor club records'!$G$5))), "CR", " ")</f>
        <v xml:space="preserve"> </v>
      </c>
      <c r="X54" s="2" t="str">
        <f>IF(AND(B54="long jump", OR(AND(E54='indoor club records'!$F$6, F54&gt;='indoor club records'!$G$6), AND(E54='indoor club records'!$F$7, F54&gt;='indoor club records'!$G$7), AND(E54='indoor club records'!$F$8, F54&gt;='indoor club records'!$G$8), AND(E54='indoor club records'!$F$9, F54&gt;='indoor club records'!$G$9), AND(E54='indoor club records'!$F$10, F54&gt;='indoor club records'!$G$10))), "CR", " ")</f>
        <v xml:space="preserve"> </v>
      </c>
      <c r="Y54" s="2" t="str">
        <f>IF(AND(B54="triple jump", OR(AND(E54='indoor club records'!$F$11, F54&gt;='indoor club records'!$G$11), AND(E54='indoor club records'!$F$12, F54&gt;='indoor club records'!$G$12), AND(E54='indoor club records'!$F$13, F54&gt;='indoor club records'!$G$13), AND(E54='indoor club records'!$F$14, F54&gt;='indoor club records'!$G$14), AND(E54='indoor club records'!$F$15, F54&gt;='indoor club records'!$G$15))), "CR", " ")</f>
        <v xml:space="preserve"> </v>
      </c>
      <c r="Z54" s="2" t="str">
        <f>IF(AND(B54="pole vault", OR(AND(E54='indoor club records'!$F$16, F54&gt;='indoor club records'!$G$16), AND(E54='indoor club records'!$F$17, F54&gt;='indoor club records'!$G$17), AND(E54='indoor club records'!$F$18, F54&gt;='indoor club records'!$G$18), AND(E54='indoor club records'!$F$19, F54&gt;='indoor club records'!$G$19), AND(E54='indoor club records'!$F$20, F54&gt;='indoor club records'!$G$20))), "CR", " ")</f>
        <v xml:space="preserve"> </v>
      </c>
      <c r="AA54" s="2" t="str">
        <f>IF(AND(B54="shot 2.72", AND(E54='indoor club records'!$F$36, F54&gt;='indoor club records'!$G$36)), "CR", " ")</f>
        <v xml:space="preserve"> </v>
      </c>
      <c r="AB54" s="2" t="str">
        <f>IF(AND(B54="shot 3", OR(AND(E54='indoor club records'!$F$37, F54&gt;='indoor club records'!$G$37), AND(E54='indoor club records'!$F$38, F54&gt;='indoor club records'!$G$38))), "CR", " ")</f>
        <v xml:space="preserve"> </v>
      </c>
      <c r="AC54" s="2" t="str">
        <f>IF(AND(B54="shot 4", OR(AND(E54='indoor club records'!$F$39, F54&gt;='indoor club records'!$G$39), AND(E54='indoor club records'!$F$40, F54&gt;='indoor club records'!$G$40))), "CR", " ")</f>
        <v xml:space="preserve"> </v>
      </c>
      <c r="AD54" s="5" t="str">
        <f>IF(AND(B54="4x200", OR(AND(E54='indoor club records'!$N$6, F54&lt;='indoor club records'!$O$6), AND(E54='indoor club records'!$N$7, F54&lt;='indoor club records'!$O$7), AND(E54='indoor club records'!$N$8, F54&lt;='indoor club records'!$O$8), AND(E54='indoor club records'!$N$9, F54&lt;='indoor club records'!$O$9), AND(E54='indoor club records'!$N$10, F54&lt;='indoor club records'!$O$10))), "CR", " ")</f>
        <v xml:space="preserve"> </v>
      </c>
      <c r="AE54" s="5" t="str">
        <f>IF(AND(B54="4x300", OR(AND(E54='indoor club records'!$N$11, F54&lt;='indoor club records'!$O$11), AND(E54='indoor club records'!$N$12, F54&lt;='indoor club records'!$O$12))), "CR", " ")</f>
        <v xml:space="preserve"> </v>
      </c>
      <c r="AF54" s="5" t="str">
        <f>IF(AND(B54="4x400", OR(AND(E54='indoor club records'!$N$13, F54&lt;='indoor club records'!$O$13), AND(E54='indoor club records'!$N$14, F54&lt;='indoor club records'!$O$14), AND(E54='indoor club records'!$N$15, F54&lt;='indoor club records'!$O$15))), "CR", " ")</f>
        <v xml:space="preserve"> </v>
      </c>
      <c r="AG54" s="5" t="str">
        <f>IF(AND(B54="pentathlon", OR(AND(E54='indoor club records'!$N$21, F54&gt;='indoor club records'!$O$21), AND(E54='indoor club records'!$N$22, F54&gt;='indoor club records'!$O$22), AND(E54='indoor club records'!$N$23, F54&gt;='indoor club records'!$O$23), AND(E54='indoor club records'!$N$24, F54&gt;='indoor club records'!$O$24), AND(E54='indoor club records'!$N$25, F54&gt;='indoor club records'!$O$25))), "CR", " ")</f>
        <v xml:space="preserve"> </v>
      </c>
      <c r="AH54" s="5" t="str">
        <f>IF(AND(B54="heptathlon", OR(AND(E54='indoor club records'!$N$26, F54&gt;='indoor club records'!$O$26), AND(E54='indoor club records'!$N$27, F54&gt;='indoor club records'!$O$27), AND(E54='indoor club records'!$N$28, F54&gt;='indoor club records'!$O$28), )), "CR", " ")</f>
        <v xml:space="preserve"> </v>
      </c>
    </row>
    <row r="55" spans="1:34" ht="14.5" x14ac:dyDescent="0.35">
      <c r="A55" s="13" t="s">
        <v>34</v>
      </c>
      <c r="B55" s="2">
        <v>300</v>
      </c>
      <c r="C55" s="2" t="s">
        <v>56</v>
      </c>
      <c r="D55" s="2" t="s">
        <v>57</v>
      </c>
      <c r="E55" s="13" t="s">
        <v>34</v>
      </c>
      <c r="F55" s="6">
        <v>46.04</v>
      </c>
      <c r="G55" s="8">
        <v>43765</v>
      </c>
      <c r="H55" s="2" t="s">
        <v>190</v>
      </c>
      <c r="I55" s="2" t="s">
        <v>191</v>
      </c>
      <c r="K55" s="11" t="str">
        <f>IF(OR(L55="CR", M55="CR", N55="CR", O55="CR", P55="CR", Q55="CR", R55="CR", S55="CR", T55="CR", U55="CR",V55="CR", W55="CR", X55="CR", Y55="CR", Z55="CR", AA55="CR", AB55="CR", AC55="CR", AD55="CR", AE55="CR", AF55="CR", AG55="CR", AH55="CR"), "***CLUB RECORD***", "")</f>
        <v/>
      </c>
      <c r="L55" s="5" t="str">
        <f>IF(AND(B55=60, OR(AND(E55='indoor club records'!$B$1, F55&lt;='indoor club records'!$C$1), AND(E55='indoor club records'!$B$2, F55&lt;='indoor club records'!$C$2), AND(E55='indoor club records'!$B$3, F55&lt;='indoor club records'!$C$3), AND(E55='indoor club records'!$B$4, F55&lt;='indoor club records'!$C$4), AND(E55='indoor club records'!$B$5, F55&lt;='indoor club records'!$C$5))),"CR"," ")</f>
        <v xml:space="preserve"> </v>
      </c>
      <c r="M55" s="5" t="str">
        <f>IF(AND(B55=200, OR(AND(E55='indoor club records'!$B$11, F55&lt;='indoor club records'!$C$11), AND(E55='indoor club records'!$B$12, F55&lt;='indoor club records'!$C$12), AND(E55='indoor club records'!$B$13, F55&lt;='indoor club records'!$C$13), AND(E55='indoor club records'!$B$14, F55&lt;='indoor club records'!$C$14), AND(E55='indoor club records'!$B$15, F55&lt;='indoor club records'!$C$15))),"CR"," ")</f>
        <v xml:space="preserve"> </v>
      </c>
      <c r="N55" s="5" t="str">
        <f>IF(AND(B55=300, OR(AND(E55='indoor club records'!$B$16, F55&lt;='indoor club records'!$C$16), AND(E55='indoor club records'!$B$17, F55&lt;='indoor club records'!$C$17))),"CR"," ")</f>
        <v xml:space="preserve"> </v>
      </c>
      <c r="O55" s="5" t="str">
        <f>IF(AND(B55=400, OR(AND(E55='indoor club records'!$B$19, F55&lt;='indoor club records'!$C$19), AND(E55='indoor club records'!$B$20, F55&lt;='indoor club records'!$C$20), AND(E55='indoor club records'!$B$21, F55&lt;='indoor club records'!$C$21))),"CR"," ")</f>
        <v xml:space="preserve"> </v>
      </c>
      <c r="P55" s="5" t="str">
        <f>IF(AND(B55=800, OR(AND(E55='indoor club records'!$B$22, F55&lt;='indoor club records'!$C$22), AND(E55='indoor club records'!$B$23, F55&lt;='indoor club records'!$C$23), AND(E55='indoor club records'!$B$24, F55&lt;='indoor club records'!$C$24), AND(E55='indoor club records'!$B$25, F55&lt;='indoor club records'!$C$25), AND(E55='indoor club records'!$B$26, F55&lt;='indoor club records'!$C$26))),"CR"," ")</f>
        <v xml:space="preserve"> </v>
      </c>
      <c r="Q55" s="5" t="str">
        <f>IF(AND(B55=1200, AND(E55='indoor club records'!$B$28, F55&lt;='indoor club records'!$C$28)),"CR"," ")</f>
        <v xml:space="preserve"> </v>
      </c>
      <c r="R55" s="5" t="str">
        <f>IF(AND(B55=1500, OR(AND(E55='indoor club records'!$B$29, F55&lt;='indoor club records'!$C$29), AND(E55='indoor club records'!$B$30, F55&lt;='indoor club records'!$C$30), AND(E55='indoor club records'!$B$31, F55&lt;='indoor club records'!$C$31), AND(E55='indoor club records'!$B$32, F55&lt;='indoor club records'!$C$32), AND(E55='indoor club records'!$B$33, F55&lt;='indoor club records'!$C$33))),"CR"," ")</f>
        <v xml:space="preserve"> </v>
      </c>
      <c r="S55" s="5" t="str">
        <f>IF(AND(B55="1M", AND(E55='indoor club records'!$B$37,F55&lt;='indoor club records'!$C$37)),"CR"," ")</f>
        <v xml:space="preserve"> </v>
      </c>
      <c r="T55" s="5" t="str">
        <f>IF(AND(B55=3000, OR(AND(E55='indoor club records'!$B$39, F55&lt;='indoor club records'!$C$39), AND(E55='indoor club records'!$B$40, F55&lt;='indoor club records'!$C$40), AND(E55='indoor club records'!$B$41, F55&lt;='indoor club records'!$C$41))),"CR"," ")</f>
        <v xml:space="preserve"> </v>
      </c>
      <c r="U55" s="5" t="str">
        <f>IF(AND(B55=5000, OR(AND(E55='indoor club records'!$B$42, F55&lt;='indoor club records'!$C$42), AND(E55='indoor club records'!$B$43, F55&lt;='indoor club records'!$C$43))),"CR"," ")</f>
        <v xml:space="preserve"> </v>
      </c>
      <c r="V55" s="5" t="str">
        <f>IF(AND(B55=10000, OR(AND(E55='indoor club records'!$B$44, F55&lt;='indoor club records'!$C$44), AND(E55='indoor club records'!$B$45, F55&lt;='indoor club records'!$C$45))),"CR"," ")</f>
        <v xml:space="preserve"> </v>
      </c>
      <c r="W55" s="2" t="str">
        <f>IF(AND(B55="high jump", OR(AND(E55='indoor club records'!$F$1, F55&gt;='indoor club records'!$G$1), AND(E55='indoor club records'!$F$2, F55&gt;='indoor club records'!$G$2), AND(E55='indoor club records'!$F$3, F55&gt;='indoor club records'!$G$3),AND(E55='indoor club records'!$F$4, F55&gt;='indoor club records'!$G$4), AND(E55='indoor club records'!$F$5, F55&gt;='indoor club records'!$G$5))), "CR", " ")</f>
        <v xml:space="preserve"> </v>
      </c>
      <c r="X55" s="2" t="str">
        <f>IF(AND(B55="long jump", OR(AND(E55='indoor club records'!$F$6, F55&gt;='indoor club records'!$G$6), AND(E55='indoor club records'!$F$7, F55&gt;='indoor club records'!$G$7), AND(E55='indoor club records'!$F$8, F55&gt;='indoor club records'!$G$8), AND(E55='indoor club records'!$F$9, F55&gt;='indoor club records'!$G$9), AND(E55='indoor club records'!$F$10, F55&gt;='indoor club records'!$G$10))), "CR", " ")</f>
        <v xml:space="preserve"> </v>
      </c>
      <c r="Y55" s="2" t="str">
        <f>IF(AND(B55="triple jump", OR(AND(E55='indoor club records'!$F$11, F55&gt;='indoor club records'!$G$11), AND(E55='indoor club records'!$F$12, F55&gt;='indoor club records'!$G$12), AND(E55='indoor club records'!$F$13, F55&gt;='indoor club records'!$G$13), AND(E55='indoor club records'!$F$14, F55&gt;='indoor club records'!$G$14), AND(E55='indoor club records'!$F$15, F55&gt;='indoor club records'!$G$15))), "CR", " ")</f>
        <v xml:space="preserve"> </v>
      </c>
      <c r="Z55" s="2" t="str">
        <f>IF(AND(B55="pole vault", OR(AND(E55='indoor club records'!$F$16, F55&gt;='indoor club records'!$G$16), AND(E55='indoor club records'!$F$17, F55&gt;='indoor club records'!$G$17), AND(E55='indoor club records'!$F$18, F55&gt;='indoor club records'!$G$18), AND(E55='indoor club records'!$F$19, F55&gt;='indoor club records'!$G$19), AND(E55='indoor club records'!$F$20, F55&gt;='indoor club records'!$G$20))), "CR", " ")</f>
        <v xml:space="preserve"> </v>
      </c>
      <c r="AA55" s="2" t="str">
        <f>IF(AND(B55="shot 2.72", AND(E55='indoor club records'!$F$36, F55&gt;='indoor club records'!$G$36)), "CR", " ")</f>
        <v xml:space="preserve"> </v>
      </c>
      <c r="AB55" s="2" t="str">
        <f>IF(AND(B55="shot 3", OR(AND(E55='indoor club records'!$F$37, F55&gt;='indoor club records'!$G$37), AND(E55='indoor club records'!$F$38, F55&gt;='indoor club records'!$G$38))), "CR", " ")</f>
        <v xml:space="preserve"> </v>
      </c>
      <c r="AC55" s="2" t="str">
        <f>IF(AND(B55="shot 4", OR(AND(E55='indoor club records'!$F$39, F55&gt;='indoor club records'!$G$39), AND(E55='indoor club records'!$F$40, F55&gt;='indoor club records'!$G$40))), "CR", " ")</f>
        <v xml:space="preserve"> </v>
      </c>
      <c r="AD55" s="5" t="str">
        <f>IF(AND(B55="4x200", OR(AND(E55='indoor club records'!$N$6, F55&lt;='indoor club records'!$O$6), AND(E55='indoor club records'!$N$7, F55&lt;='indoor club records'!$O$7), AND(E55='indoor club records'!$N$8, F55&lt;='indoor club records'!$O$8), AND(E55='indoor club records'!$N$9, F55&lt;='indoor club records'!$O$9), AND(E55='indoor club records'!$N$10, F55&lt;='indoor club records'!$O$10))), "CR", " ")</f>
        <v xml:space="preserve"> </v>
      </c>
      <c r="AE55" s="5" t="str">
        <f>IF(AND(B55="4x300", OR(AND(E55='indoor club records'!$N$11, F55&lt;='indoor club records'!$O$11), AND(E55='indoor club records'!$N$12, F55&lt;='indoor club records'!$O$12))), "CR", " ")</f>
        <v xml:space="preserve"> </v>
      </c>
      <c r="AF55" s="5" t="str">
        <f>IF(AND(B55="4x400", OR(AND(E55='indoor club records'!$N$13, F55&lt;='indoor club records'!$O$13), AND(E55='indoor club records'!$N$14, F55&lt;='indoor club records'!$O$14), AND(E55='indoor club records'!$N$15, F55&lt;='indoor club records'!$O$15))), "CR", " ")</f>
        <v xml:space="preserve"> </v>
      </c>
      <c r="AG55" s="5" t="str">
        <f>IF(AND(B55="pentathlon", OR(AND(E55='indoor club records'!$N$21, F55&gt;='indoor club records'!$O$21), AND(E55='indoor club records'!$N$22, F55&gt;='indoor club records'!$O$22), AND(E55='indoor club records'!$N$23, F55&gt;='indoor club records'!$O$23), AND(E55='indoor club records'!$N$24, F55&gt;='indoor club records'!$O$24), AND(E55='indoor club records'!$N$25, F55&gt;='indoor club records'!$O$25))), "CR", " ")</f>
        <v xml:space="preserve"> </v>
      </c>
      <c r="AH55" s="5" t="str">
        <f>IF(AND(B55="heptathlon", OR(AND(E55='indoor club records'!$N$26, F55&gt;='indoor club records'!$O$26), AND(E55='indoor club records'!$N$27, F55&gt;='indoor club records'!$O$27), AND(E55='indoor club records'!$N$28, F55&gt;='indoor club records'!$O$28), )), "CR", " ")</f>
        <v xml:space="preserve"> </v>
      </c>
    </row>
    <row r="56" spans="1:34" ht="14.5" x14ac:dyDescent="0.35">
      <c r="B56" s="2">
        <v>300</v>
      </c>
      <c r="C56" s="2" t="s">
        <v>54</v>
      </c>
      <c r="D56" s="2" t="s">
        <v>69</v>
      </c>
      <c r="E56" s="13" t="s">
        <v>34</v>
      </c>
      <c r="F56" s="6">
        <v>47.24</v>
      </c>
      <c r="G56" s="8">
        <v>43867</v>
      </c>
      <c r="H56" s="2" t="s">
        <v>190</v>
      </c>
      <c r="I56" s="2" t="s">
        <v>269</v>
      </c>
      <c r="K56" s="2"/>
      <c r="P56" s="2"/>
      <c r="Q56" s="2"/>
      <c r="R56" s="2"/>
      <c r="S56" s="2"/>
      <c r="T56" s="2"/>
      <c r="U56" s="2"/>
    </row>
    <row r="57" spans="1:34" ht="14.5" x14ac:dyDescent="0.35">
      <c r="B57" s="2">
        <v>300</v>
      </c>
      <c r="C57" s="2" t="s">
        <v>70</v>
      </c>
      <c r="D57" s="2" t="s">
        <v>5</v>
      </c>
      <c r="E57" s="13" t="s">
        <v>30</v>
      </c>
      <c r="F57" s="6">
        <v>48.61</v>
      </c>
      <c r="G57" s="8">
        <v>43800</v>
      </c>
      <c r="H57" s="2" t="s">
        <v>190</v>
      </c>
      <c r="I57" s="2" t="s">
        <v>214</v>
      </c>
      <c r="K57" s="11" t="str">
        <f>IF(OR(L57="CR", M57="CR", N57="CR", O57="CR", P57="CR", Q57="CR", R57="CR", S57="CR", T57="CR", U57="CR",V57="CR", W57="CR", X57="CR", Y57="CR", Z57="CR", AA57="CR", AB57="CR", AC57="CR", AD57="CR", AE57="CR", AF57="CR", AG57="CR", AH57="CR"), "***CLUB RECORD***", "")</f>
        <v/>
      </c>
      <c r="L57" s="5" t="str">
        <f>IF(AND(B57=60, OR(AND(E57='indoor club records'!$B$1, F57&lt;='indoor club records'!$C$1), AND(E57='indoor club records'!$B$2, F57&lt;='indoor club records'!$C$2), AND(E57='indoor club records'!$B$3, F57&lt;='indoor club records'!$C$3), AND(E57='indoor club records'!$B$4, F57&lt;='indoor club records'!$C$4), AND(E57='indoor club records'!$B$5, F57&lt;='indoor club records'!$C$5))),"CR"," ")</f>
        <v xml:space="preserve"> </v>
      </c>
      <c r="M57" s="5" t="str">
        <f>IF(AND(B57=200, OR(AND(E57='indoor club records'!$B$11, F57&lt;='indoor club records'!$C$11), AND(E57='indoor club records'!$B$12, F57&lt;='indoor club records'!$C$12), AND(E57='indoor club records'!$B$13, F57&lt;='indoor club records'!$C$13), AND(E57='indoor club records'!$B$14, F57&lt;='indoor club records'!$C$14), AND(E57='indoor club records'!$B$15, F57&lt;='indoor club records'!$C$15))),"CR"," ")</f>
        <v xml:space="preserve"> </v>
      </c>
      <c r="N57" s="5" t="str">
        <f>IF(AND(B57=300, OR(AND(E57='indoor club records'!$B$16, F57&lt;='indoor club records'!$C$16), AND(E57='indoor club records'!$B$17, F57&lt;='indoor club records'!$C$17))),"CR"," ")</f>
        <v xml:space="preserve"> </v>
      </c>
      <c r="O57" s="5" t="str">
        <f>IF(AND(B57=400, OR(AND(E57='indoor club records'!$B$19, F57&lt;='indoor club records'!$C$19), AND(E57='indoor club records'!$B$20, F57&lt;='indoor club records'!$C$20), AND(E57='indoor club records'!$B$21, F57&lt;='indoor club records'!$C$21))),"CR"," ")</f>
        <v xml:space="preserve"> </v>
      </c>
      <c r="P57" s="5" t="str">
        <f>IF(AND(B57=800, OR(AND(E57='indoor club records'!$B$22, F57&lt;='indoor club records'!$C$22), AND(E57='indoor club records'!$B$23, F57&lt;='indoor club records'!$C$23), AND(E57='indoor club records'!$B$24, F57&lt;='indoor club records'!$C$24), AND(E57='indoor club records'!$B$25, F57&lt;='indoor club records'!$C$25), AND(E57='indoor club records'!$B$26, F57&lt;='indoor club records'!$C$26))),"CR"," ")</f>
        <v xml:space="preserve"> </v>
      </c>
      <c r="Q57" s="5" t="str">
        <f>IF(AND(B57=1200, AND(E57='indoor club records'!$B$28, F57&lt;='indoor club records'!$C$28)),"CR"," ")</f>
        <v xml:space="preserve"> </v>
      </c>
      <c r="R57" s="5" t="str">
        <f>IF(AND(B57=1500, OR(AND(E57='indoor club records'!$B$29, F57&lt;='indoor club records'!$C$29), AND(E57='indoor club records'!$B$30, F57&lt;='indoor club records'!$C$30), AND(E57='indoor club records'!$B$31, F57&lt;='indoor club records'!$C$31), AND(E57='indoor club records'!$B$32, F57&lt;='indoor club records'!$C$32), AND(E57='indoor club records'!$B$33, F57&lt;='indoor club records'!$C$33))),"CR"," ")</f>
        <v xml:space="preserve"> </v>
      </c>
      <c r="S57" s="5" t="str">
        <f>IF(AND(B57="1M", AND(E57='indoor club records'!$B$37,F57&lt;='indoor club records'!$C$37)),"CR"," ")</f>
        <v xml:space="preserve"> </v>
      </c>
      <c r="T57" s="5" t="str">
        <f>IF(AND(B57=3000, OR(AND(E57='indoor club records'!$B$39, F57&lt;='indoor club records'!$C$39), AND(E57='indoor club records'!$B$40, F57&lt;='indoor club records'!$C$40), AND(E57='indoor club records'!$B$41, F57&lt;='indoor club records'!$C$41))),"CR"," ")</f>
        <v xml:space="preserve"> </v>
      </c>
      <c r="U57" s="5" t="str">
        <f>IF(AND(B57=5000, OR(AND(E57='indoor club records'!$B$42, F57&lt;='indoor club records'!$C$42), AND(E57='indoor club records'!$B$43, F57&lt;='indoor club records'!$C$43))),"CR"," ")</f>
        <v xml:space="preserve"> </v>
      </c>
      <c r="V57" s="5" t="str">
        <f>IF(AND(B57=10000, OR(AND(E57='indoor club records'!$B$44, F57&lt;='indoor club records'!$C$44), AND(E57='indoor club records'!$B$45, F57&lt;='indoor club records'!$C$45))),"CR"," ")</f>
        <v xml:space="preserve"> </v>
      </c>
      <c r="W57" s="2" t="str">
        <f>IF(AND(B57="high jump", OR(AND(E57='indoor club records'!$F$1, F57&gt;='indoor club records'!$G$1), AND(E57='indoor club records'!$F$2, F57&gt;='indoor club records'!$G$2), AND(E57='indoor club records'!$F$3, F57&gt;='indoor club records'!$G$3),AND(E57='indoor club records'!$F$4, F57&gt;='indoor club records'!$G$4), AND(E57='indoor club records'!$F$5, F57&gt;='indoor club records'!$G$5))), "CR", " ")</f>
        <v xml:space="preserve"> </v>
      </c>
      <c r="X57" s="2" t="str">
        <f>IF(AND(B57="long jump", OR(AND(E57='indoor club records'!$F$6, F57&gt;='indoor club records'!$G$6), AND(E57='indoor club records'!$F$7, F57&gt;='indoor club records'!$G$7), AND(E57='indoor club records'!$F$8, F57&gt;='indoor club records'!$G$8), AND(E57='indoor club records'!$F$9, F57&gt;='indoor club records'!$G$9), AND(E57='indoor club records'!$F$10, F57&gt;='indoor club records'!$G$10))), "CR", " ")</f>
        <v xml:space="preserve"> </v>
      </c>
      <c r="Y57" s="2" t="str">
        <f>IF(AND(B57="triple jump", OR(AND(E57='indoor club records'!$F$11, F57&gt;='indoor club records'!$G$11), AND(E57='indoor club records'!$F$12, F57&gt;='indoor club records'!$G$12), AND(E57='indoor club records'!$F$13, F57&gt;='indoor club records'!$G$13), AND(E57='indoor club records'!$F$14, F57&gt;='indoor club records'!$G$14), AND(E57='indoor club records'!$F$15, F57&gt;='indoor club records'!$G$15))), "CR", " ")</f>
        <v xml:space="preserve"> </v>
      </c>
      <c r="Z57" s="2" t="str">
        <f>IF(AND(B57="pole vault", OR(AND(E57='indoor club records'!$F$16, F57&gt;='indoor club records'!$G$16), AND(E57='indoor club records'!$F$17, F57&gt;='indoor club records'!$G$17), AND(E57='indoor club records'!$F$18, F57&gt;='indoor club records'!$G$18), AND(E57='indoor club records'!$F$19, F57&gt;='indoor club records'!$G$19), AND(E57='indoor club records'!$F$20, F57&gt;='indoor club records'!$G$20))), "CR", " ")</f>
        <v xml:space="preserve"> </v>
      </c>
      <c r="AA57" s="2" t="str">
        <f>IF(AND(B57="shot 2.72", AND(E57='indoor club records'!$F$36, F57&gt;='indoor club records'!$G$36)), "CR", " ")</f>
        <v xml:space="preserve"> </v>
      </c>
      <c r="AB57" s="2" t="str">
        <f>IF(AND(B57="shot 3", OR(AND(E57='indoor club records'!$F$37, F57&gt;='indoor club records'!$G$37), AND(E57='indoor club records'!$F$38, F57&gt;='indoor club records'!$G$38))), "CR", " ")</f>
        <v xml:space="preserve"> </v>
      </c>
      <c r="AC57" s="2" t="str">
        <f>IF(AND(B57="shot 4", OR(AND(E57='indoor club records'!$F$39, F57&gt;='indoor club records'!$G$39), AND(E57='indoor club records'!$F$40, F57&gt;='indoor club records'!$G$40))), "CR", " ")</f>
        <v xml:space="preserve"> </v>
      </c>
      <c r="AD57" s="5" t="str">
        <f>IF(AND(B57="4x200", OR(AND(E57='indoor club records'!$N$6, F57&lt;='indoor club records'!$O$6), AND(E57='indoor club records'!$N$7, F57&lt;='indoor club records'!$O$7), AND(E57='indoor club records'!$N$8, F57&lt;='indoor club records'!$O$8), AND(E57='indoor club records'!$N$9, F57&lt;='indoor club records'!$O$9), AND(E57='indoor club records'!$N$10, F57&lt;='indoor club records'!$O$10))), "CR", " ")</f>
        <v xml:space="preserve"> </v>
      </c>
      <c r="AE57" s="5" t="str">
        <f>IF(AND(B57="4x300", OR(AND(E57='indoor club records'!$N$11, F57&lt;='indoor club records'!$O$11), AND(E57='indoor club records'!$N$12, F57&lt;='indoor club records'!$O$12))), "CR", " ")</f>
        <v xml:space="preserve"> </v>
      </c>
      <c r="AF57" s="5" t="str">
        <f>IF(AND(B57="4x400", OR(AND(E57='indoor club records'!$N$13, F57&lt;='indoor club records'!$O$13), AND(E57='indoor club records'!$N$14, F57&lt;='indoor club records'!$O$14), AND(E57='indoor club records'!$N$15, F57&lt;='indoor club records'!$O$15))), "CR", " ")</f>
        <v xml:space="preserve"> </v>
      </c>
      <c r="AG57" s="5" t="str">
        <f>IF(AND(B57="pentathlon", OR(AND(E57='indoor club records'!$N$21, F57&gt;='indoor club records'!$O$21), AND(E57='indoor club records'!$N$22, F57&gt;='indoor club records'!$O$22), AND(E57='indoor club records'!$N$23, F57&gt;='indoor club records'!$O$23), AND(E57='indoor club records'!$N$24, F57&gt;='indoor club records'!$O$24), AND(E57='indoor club records'!$N$25, F57&gt;='indoor club records'!$O$25))), "CR", " ")</f>
        <v xml:space="preserve"> </v>
      </c>
      <c r="AH57" s="5" t="str">
        <f>IF(AND(B57="heptathlon", OR(AND(E57='indoor club records'!$N$26, F57&gt;='indoor club records'!$O$26), AND(E57='indoor club records'!$N$27, F57&gt;='indoor club records'!$O$27), AND(E57='indoor club records'!$N$28, F57&gt;='indoor club records'!$O$28), )), "CR", " ")</f>
        <v xml:space="preserve"> </v>
      </c>
    </row>
    <row r="58" spans="1:34" ht="14.5" x14ac:dyDescent="0.35">
      <c r="B58" s="24">
        <v>300</v>
      </c>
      <c r="C58" s="24"/>
      <c r="D58" s="24"/>
      <c r="E58" s="25"/>
      <c r="F58" s="26"/>
      <c r="G58" s="27"/>
      <c r="H58" s="24"/>
      <c r="I58" s="24"/>
    </row>
    <row r="59" spans="1:34" ht="14.5" x14ac:dyDescent="0.35">
      <c r="A59" s="13" t="s">
        <v>175</v>
      </c>
      <c r="B59" s="2">
        <v>400</v>
      </c>
      <c r="C59" s="2" t="s">
        <v>125</v>
      </c>
      <c r="D59" s="2" t="s">
        <v>165</v>
      </c>
      <c r="E59" s="13" t="s">
        <v>29</v>
      </c>
      <c r="F59" s="6">
        <v>56.41</v>
      </c>
      <c r="G59" s="8">
        <v>43856</v>
      </c>
      <c r="H59" s="2" t="s">
        <v>190</v>
      </c>
      <c r="I59" s="2" t="s">
        <v>254</v>
      </c>
      <c r="K59" s="11" t="str">
        <f>IF(OR(L59="CR", M59="CR", N59="CR", O59="CR", P59="CR", Q59="CR", R59="CR", S59="CR", T59="CR", U59="CR",V59="CR", W59="CR", X59="CR", Y59="CR", Z59="CR", AA59="CR", AB59="CR", AC59="CR", AD59="CR", AE59="CR", AF59="CR", AG59="CR", AH59="CR"), "***CLUB RECORD***", "")</f>
        <v/>
      </c>
      <c r="L59" s="5" t="str">
        <f>IF(AND(B59=60, OR(AND(E59='indoor club records'!$B$1, F59&lt;='indoor club records'!$C$1), AND(E59='indoor club records'!$B$2, F59&lt;='indoor club records'!$C$2), AND(E59='indoor club records'!$B$3, F59&lt;='indoor club records'!$C$3), AND(E59='indoor club records'!$B$4, F59&lt;='indoor club records'!$C$4), AND(E59='indoor club records'!$B$5, F59&lt;='indoor club records'!$C$5))),"CR"," ")</f>
        <v xml:space="preserve"> </v>
      </c>
      <c r="M59" s="5" t="str">
        <f>IF(AND(B59=200, OR(AND(E59='indoor club records'!$B$11, F59&lt;='indoor club records'!$C$11), AND(E59='indoor club records'!$B$12, F59&lt;='indoor club records'!$C$12), AND(E59='indoor club records'!$B$13, F59&lt;='indoor club records'!$C$13), AND(E59='indoor club records'!$B$14, F59&lt;='indoor club records'!$C$14), AND(E59='indoor club records'!$B$15, F59&lt;='indoor club records'!$C$15))),"CR"," ")</f>
        <v xml:space="preserve"> </v>
      </c>
      <c r="N59" s="5" t="str">
        <f>IF(AND(B59=300, OR(AND(E59='indoor club records'!$B$16, F59&lt;='indoor club records'!$C$16), AND(E59='indoor club records'!$B$17, F59&lt;='indoor club records'!$C$17))),"CR"," ")</f>
        <v xml:space="preserve"> </v>
      </c>
      <c r="O59" s="5" t="str">
        <f>IF(AND(B59=400, OR(AND(E59='indoor club records'!$B$19, F59&lt;='indoor club records'!$C$19), AND(E59='indoor club records'!$B$20, F59&lt;='indoor club records'!$C$20), AND(E59='indoor club records'!$B$21, F59&lt;='indoor club records'!$C$21))),"CR"," ")</f>
        <v xml:space="preserve"> </v>
      </c>
      <c r="P59" s="5" t="str">
        <f>IF(AND(B59=800, OR(AND(E59='indoor club records'!$B$22, F59&lt;='indoor club records'!$C$22), AND(E59='indoor club records'!$B$23, F59&lt;='indoor club records'!$C$23), AND(E59='indoor club records'!$B$24, F59&lt;='indoor club records'!$C$24), AND(E59='indoor club records'!$B$25, F59&lt;='indoor club records'!$C$25), AND(E59='indoor club records'!$B$26, F59&lt;='indoor club records'!$C$26))),"CR"," ")</f>
        <v xml:space="preserve"> </v>
      </c>
      <c r="Q59" s="5" t="str">
        <f>IF(AND(B59=1200, AND(E59='indoor club records'!$B$28, F59&lt;='indoor club records'!$C$28)),"CR"," ")</f>
        <v xml:space="preserve"> </v>
      </c>
      <c r="R59" s="5" t="str">
        <f>IF(AND(B59=1500, OR(AND(E59='indoor club records'!$B$29, F59&lt;='indoor club records'!$C$29), AND(E59='indoor club records'!$B$30, F59&lt;='indoor club records'!$C$30), AND(E59='indoor club records'!$B$31, F59&lt;='indoor club records'!$C$31), AND(E59='indoor club records'!$B$32, F59&lt;='indoor club records'!$C$32), AND(E59='indoor club records'!$B$33, F59&lt;='indoor club records'!$C$33))),"CR"," ")</f>
        <v xml:space="preserve"> </v>
      </c>
      <c r="S59" s="5" t="str">
        <f>IF(AND(B59="1M", AND(E59='indoor club records'!$B$37,F59&lt;='indoor club records'!$C$37)),"CR"," ")</f>
        <v xml:space="preserve"> </v>
      </c>
      <c r="T59" s="5" t="str">
        <f>IF(AND(B59=3000, OR(AND(E59='indoor club records'!$B$39, F59&lt;='indoor club records'!$C$39), AND(E59='indoor club records'!$B$40, F59&lt;='indoor club records'!$C$40), AND(E59='indoor club records'!$B$41, F59&lt;='indoor club records'!$C$41))),"CR"," ")</f>
        <v xml:space="preserve"> </v>
      </c>
      <c r="U59" s="5" t="str">
        <f>IF(AND(B59=5000, OR(AND(E59='indoor club records'!$B$42, F59&lt;='indoor club records'!$C$42), AND(E59='indoor club records'!$B$43, F59&lt;='indoor club records'!$C$43))),"CR"," ")</f>
        <v xml:space="preserve"> </v>
      </c>
      <c r="V59" s="5" t="str">
        <f>IF(AND(B59=10000, OR(AND(E59='indoor club records'!$B$44, F59&lt;='indoor club records'!$C$44), AND(E59='indoor club records'!$B$45, F59&lt;='indoor club records'!$C$45))),"CR"," ")</f>
        <v xml:space="preserve"> </v>
      </c>
      <c r="W59" s="2" t="str">
        <f>IF(AND(B59="high jump", OR(AND(E59='indoor club records'!$F$1, F59&gt;='indoor club records'!$G$1), AND(E59='indoor club records'!$F$2, F59&gt;='indoor club records'!$G$2), AND(E59='indoor club records'!$F$3, F59&gt;='indoor club records'!$G$3),AND(E59='indoor club records'!$F$4, F59&gt;='indoor club records'!$G$4), AND(E59='indoor club records'!$F$5, F59&gt;='indoor club records'!$G$5))), "CR", " ")</f>
        <v xml:space="preserve"> </v>
      </c>
      <c r="X59" s="2" t="str">
        <f>IF(AND(B59="long jump", OR(AND(E59='indoor club records'!$F$6, F59&gt;='indoor club records'!$G$6), AND(E59='indoor club records'!$F$7, F59&gt;='indoor club records'!$G$7), AND(E59='indoor club records'!$F$8, F59&gt;='indoor club records'!$G$8), AND(E59='indoor club records'!$F$9, F59&gt;='indoor club records'!$G$9), AND(E59='indoor club records'!$F$10, F59&gt;='indoor club records'!$G$10))), "CR", " ")</f>
        <v xml:space="preserve"> </v>
      </c>
      <c r="Y59" s="2" t="str">
        <f>IF(AND(B59="triple jump", OR(AND(E59='indoor club records'!$F$11, F59&gt;='indoor club records'!$G$11), AND(E59='indoor club records'!$F$12, F59&gt;='indoor club records'!$G$12), AND(E59='indoor club records'!$F$13, F59&gt;='indoor club records'!$G$13), AND(E59='indoor club records'!$F$14, F59&gt;='indoor club records'!$G$14), AND(E59='indoor club records'!$F$15, F59&gt;='indoor club records'!$G$15))), "CR", " ")</f>
        <v xml:space="preserve"> </v>
      </c>
      <c r="Z59" s="2" t="str">
        <f>IF(AND(B59="pole vault", OR(AND(E59='indoor club records'!$F$16, F59&gt;='indoor club records'!$G$16), AND(E59='indoor club records'!$F$17, F59&gt;='indoor club records'!$G$17), AND(E59='indoor club records'!$F$18, F59&gt;='indoor club records'!$G$18), AND(E59='indoor club records'!$F$19, F59&gt;='indoor club records'!$G$19), AND(E59='indoor club records'!$F$20, F59&gt;='indoor club records'!$G$20))), "CR", " ")</f>
        <v xml:space="preserve"> </v>
      </c>
      <c r="AA59" s="2" t="str">
        <f>IF(AND(B59="shot 2.72", AND(E59='indoor club records'!$F$36, F59&gt;='indoor club records'!$G$36)), "CR", " ")</f>
        <v xml:space="preserve"> </v>
      </c>
      <c r="AB59" s="2" t="str">
        <f>IF(AND(B59="shot 3", OR(AND(E59='indoor club records'!$F$37, F59&gt;='indoor club records'!$G$37), AND(E59='indoor club records'!$F$38, F59&gt;='indoor club records'!$G$38))), "CR", " ")</f>
        <v xml:space="preserve"> </v>
      </c>
      <c r="AC59" s="2" t="str">
        <f>IF(AND(B59="shot 4", OR(AND(E59='indoor club records'!$F$39, F59&gt;='indoor club records'!$G$39), AND(E59='indoor club records'!$F$40, F59&gt;='indoor club records'!$G$40))), "CR", " ")</f>
        <v xml:space="preserve"> </v>
      </c>
      <c r="AD59" s="5" t="str">
        <f>IF(AND(B59="4x200", OR(AND(E59='indoor club records'!$N$6, F59&lt;='indoor club records'!$O$6), AND(E59='indoor club records'!$N$7, F59&lt;='indoor club records'!$O$7), AND(E59='indoor club records'!$N$8, F59&lt;='indoor club records'!$O$8), AND(E59='indoor club records'!$N$9, F59&lt;='indoor club records'!$O$9), AND(E59='indoor club records'!$N$10, F59&lt;='indoor club records'!$O$10))), "CR", " ")</f>
        <v xml:space="preserve"> </v>
      </c>
      <c r="AE59" s="5" t="str">
        <f>IF(AND(B59="4x300", OR(AND(E59='indoor club records'!$N$11, F59&lt;='indoor club records'!$O$11), AND(E59='indoor club records'!$N$12, F59&lt;='indoor club records'!$O$12))), "CR", " ")</f>
        <v xml:space="preserve"> </v>
      </c>
      <c r="AF59" s="5" t="str">
        <f>IF(AND(B59="4x400", OR(AND(E59='indoor club records'!$N$13, F59&lt;='indoor club records'!$O$13), AND(E59='indoor club records'!$N$14, F59&lt;='indoor club records'!$O$14), AND(E59='indoor club records'!$N$15, F59&lt;='indoor club records'!$O$15))), "CR", " ")</f>
        <v xml:space="preserve"> </v>
      </c>
      <c r="AG59" s="5" t="str">
        <f>IF(AND(B59="pentathlon", OR(AND(E59='indoor club records'!$N$21, F59&gt;='indoor club records'!$O$21), AND(E59='indoor club records'!$N$22, F59&gt;='indoor club records'!$O$22), AND(E59='indoor club records'!$N$23, F59&gt;='indoor club records'!$O$23), AND(E59='indoor club records'!$N$24, F59&gt;='indoor club records'!$O$24), AND(E59='indoor club records'!$N$25, F59&gt;='indoor club records'!$O$25))), "CR", " ")</f>
        <v xml:space="preserve"> </v>
      </c>
      <c r="AH59" s="5" t="str">
        <f>IF(AND(B59="heptathlon", OR(AND(E59='indoor club records'!$N$26, F59&gt;='indoor club records'!$O$26), AND(E59='indoor club records'!$N$27, F59&gt;='indoor club records'!$O$27), AND(E59='indoor club records'!$N$28, F59&gt;='indoor club records'!$O$28), )), "CR", " ")</f>
        <v xml:space="preserve"> </v>
      </c>
    </row>
    <row r="60" spans="1:34" ht="14.5" x14ac:dyDescent="0.35">
      <c r="A60" s="13" t="s">
        <v>175</v>
      </c>
      <c r="B60" s="2">
        <v>400</v>
      </c>
      <c r="C60" s="2" t="s">
        <v>106</v>
      </c>
      <c r="D60" s="2" t="s">
        <v>107</v>
      </c>
      <c r="E60" s="13" t="s">
        <v>29</v>
      </c>
      <c r="F60" s="6">
        <v>57.36</v>
      </c>
      <c r="G60" s="8">
        <v>43883</v>
      </c>
      <c r="H60" s="2" t="s">
        <v>190</v>
      </c>
      <c r="I60" s="2" t="s">
        <v>285</v>
      </c>
      <c r="K60" s="11" t="str">
        <f>IF(OR(L60="CR", M60="CR", N60="CR", O60="CR", P60="CR", Q60="CR", R60="CR", S60="CR", T60="CR", U60="CR",V60="CR", W60="CR", X60="CR", Y60="CR", Z60="CR", AA60="CR", AB60="CR", AC60="CR", AD60="CR", AE60="CR", AF60="CR", AG60="CR", AH60="CR"), "***CLUB RECORD***", "")</f>
        <v/>
      </c>
      <c r="L60" s="5" t="str">
        <f>IF(AND(B60=60, OR(AND(E60='indoor club records'!$B$1, F60&lt;='indoor club records'!$C$1), AND(E60='indoor club records'!$B$2, F60&lt;='indoor club records'!$C$2), AND(E60='indoor club records'!$B$3, F60&lt;='indoor club records'!$C$3), AND(E60='indoor club records'!$B$4, F60&lt;='indoor club records'!$C$4), AND(E60='indoor club records'!$B$5, F60&lt;='indoor club records'!$C$5))),"CR"," ")</f>
        <v xml:space="preserve"> </v>
      </c>
      <c r="M60" s="5" t="str">
        <f>IF(AND(B60=200, OR(AND(E60='indoor club records'!$B$11, F60&lt;='indoor club records'!$C$11), AND(E60='indoor club records'!$B$12, F60&lt;='indoor club records'!$C$12), AND(E60='indoor club records'!$B$13, F60&lt;='indoor club records'!$C$13), AND(E60='indoor club records'!$B$14, F60&lt;='indoor club records'!$C$14), AND(E60='indoor club records'!$B$15, F60&lt;='indoor club records'!$C$15))),"CR"," ")</f>
        <v xml:space="preserve"> </v>
      </c>
      <c r="N60" s="5" t="str">
        <f>IF(AND(B60=300, OR(AND(E60='indoor club records'!$B$16, F60&lt;='indoor club records'!$C$16), AND(E60='indoor club records'!$B$17, F60&lt;='indoor club records'!$C$17))),"CR"," ")</f>
        <v xml:space="preserve"> </v>
      </c>
      <c r="O60" s="5" t="str">
        <f>IF(AND(B60=400, OR(AND(E60='indoor club records'!$B$19, F60&lt;='indoor club records'!$C$19), AND(E60='indoor club records'!$B$20, F60&lt;='indoor club records'!$C$20), AND(E60='indoor club records'!$B$21, F60&lt;='indoor club records'!$C$21))),"CR"," ")</f>
        <v xml:space="preserve"> </v>
      </c>
      <c r="P60" s="5" t="str">
        <f>IF(AND(B60=800, OR(AND(E60='indoor club records'!$B$22, F60&lt;='indoor club records'!$C$22), AND(E60='indoor club records'!$B$23, F60&lt;='indoor club records'!$C$23), AND(E60='indoor club records'!$B$24, F60&lt;='indoor club records'!$C$24), AND(E60='indoor club records'!$B$25, F60&lt;='indoor club records'!$C$25), AND(E60='indoor club records'!$B$26, F60&lt;='indoor club records'!$C$26))),"CR"," ")</f>
        <v xml:space="preserve"> </v>
      </c>
      <c r="Q60" s="5" t="str">
        <f>IF(AND(B60=1200, AND(E60='indoor club records'!$B$28, F60&lt;='indoor club records'!$C$28)),"CR"," ")</f>
        <v xml:space="preserve"> </v>
      </c>
      <c r="R60" s="5" t="str">
        <f>IF(AND(B60=1500, OR(AND(E60='indoor club records'!$B$29, F60&lt;='indoor club records'!$C$29), AND(E60='indoor club records'!$B$30, F60&lt;='indoor club records'!$C$30), AND(E60='indoor club records'!$B$31, F60&lt;='indoor club records'!$C$31), AND(E60='indoor club records'!$B$32, F60&lt;='indoor club records'!$C$32), AND(E60='indoor club records'!$B$33, F60&lt;='indoor club records'!$C$33))),"CR"," ")</f>
        <v xml:space="preserve"> </v>
      </c>
      <c r="S60" s="5" t="str">
        <f>IF(AND(B60="1M", AND(E60='indoor club records'!$B$37,F60&lt;='indoor club records'!$C$37)),"CR"," ")</f>
        <v xml:space="preserve"> </v>
      </c>
      <c r="T60" s="5" t="str">
        <f>IF(AND(B60=3000, OR(AND(E60='indoor club records'!$B$39, F60&lt;='indoor club records'!$C$39), AND(E60='indoor club records'!$B$40, F60&lt;='indoor club records'!$C$40), AND(E60='indoor club records'!$B$41, F60&lt;='indoor club records'!$C$41))),"CR"," ")</f>
        <v xml:space="preserve"> </v>
      </c>
      <c r="U60" s="5" t="str">
        <f>IF(AND(B60=5000, OR(AND(E60='indoor club records'!$B$42, F60&lt;='indoor club records'!$C$42), AND(E60='indoor club records'!$B$43, F60&lt;='indoor club records'!$C$43))),"CR"," ")</f>
        <v xml:space="preserve"> </v>
      </c>
      <c r="V60" s="5" t="str">
        <f>IF(AND(B60=10000, OR(AND(E60='indoor club records'!$B$44, F60&lt;='indoor club records'!$C$44), AND(E60='indoor club records'!$B$45, F60&lt;='indoor club records'!$C$45))),"CR"," ")</f>
        <v xml:space="preserve"> </v>
      </c>
      <c r="W60" s="2" t="str">
        <f>IF(AND(B60="high jump", OR(AND(E60='indoor club records'!$F$1, F60&gt;='indoor club records'!$G$1), AND(E60='indoor club records'!$F$2, F60&gt;='indoor club records'!$G$2), AND(E60='indoor club records'!$F$3, F60&gt;='indoor club records'!$G$3),AND(E60='indoor club records'!$F$4, F60&gt;='indoor club records'!$G$4), AND(E60='indoor club records'!$F$5, F60&gt;='indoor club records'!$G$5))), "CR", " ")</f>
        <v xml:space="preserve"> </v>
      </c>
      <c r="X60" s="2" t="str">
        <f>IF(AND(B60="long jump", OR(AND(E60='indoor club records'!$F$6, F60&gt;='indoor club records'!$G$6), AND(E60='indoor club records'!$F$7, F60&gt;='indoor club records'!$G$7), AND(E60='indoor club records'!$F$8, F60&gt;='indoor club records'!$G$8), AND(E60='indoor club records'!$F$9, F60&gt;='indoor club records'!$G$9), AND(E60='indoor club records'!$F$10, F60&gt;='indoor club records'!$G$10))), "CR", " ")</f>
        <v xml:space="preserve"> </v>
      </c>
      <c r="Y60" s="2" t="str">
        <f>IF(AND(B60="triple jump", OR(AND(E60='indoor club records'!$F$11, F60&gt;='indoor club records'!$G$11), AND(E60='indoor club records'!$F$12, F60&gt;='indoor club records'!$G$12), AND(E60='indoor club records'!$F$13, F60&gt;='indoor club records'!$G$13), AND(E60='indoor club records'!$F$14, F60&gt;='indoor club records'!$G$14), AND(E60='indoor club records'!$F$15, F60&gt;='indoor club records'!$G$15))), "CR", " ")</f>
        <v xml:space="preserve"> </v>
      </c>
      <c r="Z60" s="2" t="str">
        <f>IF(AND(B60="pole vault", OR(AND(E60='indoor club records'!$F$16, F60&gt;='indoor club records'!$G$16), AND(E60='indoor club records'!$F$17, F60&gt;='indoor club records'!$G$17), AND(E60='indoor club records'!$F$18, F60&gt;='indoor club records'!$G$18), AND(E60='indoor club records'!$F$19, F60&gt;='indoor club records'!$G$19), AND(E60='indoor club records'!$F$20, F60&gt;='indoor club records'!$G$20))), "CR", " ")</f>
        <v xml:space="preserve"> </v>
      </c>
      <c r="AA60" s="2" t="str">
        <f>IF(AND(B60="shot 2.72", AND(E60='indoor club records'!$F$36, F60&gt;='indoor club records'!$G$36)), "CR", " ")</f>
        <v xml:space="preserve"> </v>
      </c>
      <c r="AB60" s="2" t="str">
        <f>IF(AND(B60="shot 3", OR(AND(E60='indoor club records'!$F$37, F60&gt;='indoor club records'!$G$37), AND(E60='indoor club records'!$F$38, F60&gt;='indoor club records'!$G$38))), "CR", " ")</f>
        <v xml:space="preserve"> </v>
      </c>
      <c r="AC60" s="2" t="str">
        <f>IF(AND(B60="shot 4", OR(AND(E60='indoor club records'!$F$39, F60&gt;='indoor club records'!$G$39), AND(E60='indoor club records'!$F$40, F60&gt;='indoor club records'!$G$40))), "CR", " ")</f>
        <v xml:space="preserve"> </v>
      </c>
      <c r="AD60" s="5" t="str">
        <f>IF(AND(B60="4x200", OR(AND(E60='indoor club records'!$N$6, F60&lt;='indoor club records'!$O$6), AND(E60='indoor club records'!$N$7, F60&lt;='indoor club records'!$O$7), AND(E60='indoor club records'!$N$8, F60&lt;='indoor club records'!$O$8), AND(E60='indoor club records'!$N$9, F60&lt;='indoor club records'!$O$9), AND(E60='indoor club records'!$N$10, F60&lt;='indoor club records'!$O$10))), "CR", " ")</f>
        <v xml:space="preserve"> </v>
      </c>
      <c r="AE60" s="5" t="str">
        <f>IF(AND(B60="4x300", OR(AND(E60='indoor club records'!$N$11, F60&lt;='indoor club records'!$O$11), AND(E60='indoor club records'!$N$12, F60&lt;='indoor club records'!$O$12))), "CR", " ")</f>
        <v xml:space="preserve"> </v>
      </c>
      <c r="AF60" s="5" t="str">
        <f>IF(AND(B60="4x400", OR(AND(E60='indoor club records'!$N$13, F60&lt;='indoor club records'!$O$13), AND(E60='indoor club records'!$N$14, F60&lt;='indoor club records'!$O$14), AND(E60='indoor club records'!$N$15, F60&lt;='indoor club records'!$O$15))), "CR", " ")</f>
        <v xml:space="preserve"> </v>
      </c>
      <c r="AG60" s="5" t="str">
        <f>IF(AND(B60="pentathlon", OR(AND(E60='indoor club records'!$N$21, F60&gt;='indoor club records'!$O$21), AND(E60='indoor club records'!$N$22, F60&gt;='indoor club records'!$O$22), AND(E60='indoor club records'!$N$23, F60&gt;='indoor club records'!$O$23), AND(E60='indoor club records'!$N$24, F60&gt;='indoor club records'!$O$24), AND(E60='indoor club records'!$N$25, F60&gt;='indoor club records'!$O$25))), "CR", " ")</f>
        <v xml:space="preserve"> </v>
      </c>
      <c r="AH60" s="5" t="str">
        <f>IF(AND(B60="heptathlon", OR(AND(E60='indoor club records'!$N$26, F60&gt;='indoor club records'!$O$26), AND(E60='indoor club records'!$N$27, F60&gt;='indoor club records'!$O$27), AND(E60='indoor club records'!$N$28, F60&gt;='indoor club records'!$O$28), )), "CR", " ")</f>
        <v xml:space="preserve"> </v>
      </c>
    </row>
    <row r="61" spans="1:34" ht="14.5" x14ac:dyDescent="0.35">
      <c r="A61" s="13" t="s">
        <v>175</v>
      </c>
      <c r="B61" s="2">
        <v>400</v>
      </c>
      <c r="C61" s="2" t="s">
        <v>6</v>
      </c>
      <c r="D61" s="2" t="s">
        <v>0</v>
      </c>
      <c r="E61" s="13" t="s">
        <v>29</v>
      </c>
      <c r="F61" s="6">
        <v>58.65</v>
      </c>
      <c r="G61" s="8">
        <v>43876</v>
      </c>
      <c r="H61" s="2" t="s">
        <v>276</v>
      </c>
      <c r="I61" s="2" t="s">
        <v>277</v>
      </c>
      <c r="K61" s="11" t="str">
        <f>IF(OR(L61="CR", M61="CR", N61="CR", O61="CR", P61="CR", Q61="CR", R61="CR", S61="CR", T61="CR", U61="CR",V61="CR", W61="CR", X61="CR", Y61="CR", Z61="CR", AA61="CR", AB61="CR", AC61="CR", AD61="CR", AE61="CR", AF61="CR", AG61="CR", AH61="CR"), "***CLUB RECORD***", "")</f>
        <v/>
      </c>
      <c r="L61" s="5" t="str">
        <f>IF(AND(B61=60, OR(AND(E61='indoor club records'!$B$1, F61&lt;='indoor club records'!$C$1), AND(E61='indoor club records'!$B$2, F61&lt;='indoor club records'!$C$2), AND(E61='indoor club records'!$B$3, F61&lt;='indoor club records'!$C$3), AND(E61='indoor club records'!$B$4, F61&lt;='indoor club records'!$C$4), AND(E61='indoor club records'!$B$5, F61&lt;='indoor club records'!$C$5))),"CR"," ")</f>
        <v xml:space="preserve"> </v>
      </c>
      <c r="M61" s="5" t="str">
        <f>IF(AND(B61=200, OR(AND(E61='indoor club records'!$B$11, F61&lt;='indoor club records'!$C$11), AND(E61='indoor club records'!$B$12, F61&lt;='indoor club records'!$C$12), AND(E61='indoor club records'!$B$13, F61&lt;='indoor club records'!$C$13), AND(E61='indoor club records'!$B$14, F61&lt;='indoor club records'!$C$14), AND(E61='indoor club records'!$B$15, F61&lt;='indoor club records'!$C$15))),"CR"," ")</f>
        <v xml:space="preserve"> </v>
      </c>
      <c r="N61" s="5" t="str">
        <f>IF(AND(B61=300, OR(AND(E61='indoor club records'!$B$16, F61&lt;='indoor club records'!$C$16), AND(E61='indoor club records'!$B$17, F61&lt;='indoor club records'!$C$17))),"CR"," ")</f>
        <v xml:space="preserve"> </v>
      </c>
      <c r="O61" s="5" t="str">
        <f>IF(AND(B61=400, OR(AND(E61='indoor club records'!$B$19, F61&lt;='indoor club records'!$C$19), AND(E61='indoor club records'!$B$20, F61&lt;='indoor club records'!$C$20), AND(E61='indoor club records'!$B$21, F61&lt;='indoor club records'!$C$21))),"CR"," ")</f>
        <v xml:space="preserve"> </v>
      </c>
      <c r="P61" s="5" t="str">
        <f>IF(AND(B61=800, OR(AND(E61='indoor club records'!$B$22, F61&lt;='indoor club records'!$C$22), AND(E61='indoor club records'!$B$23, F61&lt;='indoor club records'!$C$23), AND(E61='indoor club records'!$B$24, F61&lt;='indoor club records'!$C$24), AND(E61='indoor club records'!$B$25, F61&lt;='indoor club records'!$C$25), AND(E61='indoor club records'!$B$26, F61&lt;='indoor club records'!$C$26))),"CR"," ")</f>
        <v xml:space="preserve"> </v>
      </c>
      <c r="Q61" s="5" t="str">
        <f>IF(AND(B61=1200, AND(E61='indoor club records'!$B$28, F61&lt;='indoor club records'!$C$28)),"CR"," ")</f>
        <v xml:space="preserve"> </v>
      </c>
      <c r="R61" s="5" t="str">
        <f>IF(AND(B61=1500, OR(AND(E61='indoor club records'!$B$29, F61&lt;='indoor club records'!$C$29), AND(E61='indoor club records'!$B$30, F61&lt;='indoor club records'!$C$30), AND(E61='indoor club records'!$B$31, F61&lt;='indoor club records'!$C$31), AND(E61='indoor club records'!$B$32, F61&lt;='indoor club records'!$C$32), AND(E61='indoor club records'!$B$33, F61&lt;='indoor club records'!$C$33))),"CR"," ")</f>
        <v xml:space="preserve"> </v>
      </c>
      <c r="S61" s="5" t="str">
        <f>IF(AND(B61="1M", AND(E61='indoor club records'!$B$37,F61&lt;='indoor club records'!$C$37)),"CR"," ")</f>
        <v xml:space="preserve"> </v>
      </c>
      <c r="T61" s="5" t="str">
        <f>IF(AND(B61=3000, OR(AND(E61='indoor club records'!$B$39, F61&lt;='indoor club records'!$C$39), AND(E61='indoor club records'!$B$40, F61&lt;='indoor club records'!$C$40), AND(E61='indoor club records'!$B$41, F61&lt;='indoor club records'!$C$41))),"CR"," ")</f>
        <v xml:space="preserve"> </v>
      </c>
      <c r="U61" s="5" t="str">
        <f>IF(AND(B61=5000, OR(AND(E61='indoor club records'!$B$42, F61&lt;='indoor club records'!$C$42), AND(E61='indoor club records'!$B$43, F61&lt;='indoor club records'!$C$43))),"CR"," ")</f>
        <v xml:space="preserve"> </v>
      </c>
      <c r="V61" s="5" t="str">
        <f>IF(AND(B61=10000, OR(AND(E61='indoor club records'!$B$44, F61&lt;='indoor club records'!$C$44), AND(E61='indoor club records'!$B$45, F61&lt;='indoor club records'!$C$45))),"CR"," ")</f>
        <v xml:space="preserve"> </v>
      </c>
      <c r="W61" s="2" t="str">
        <f>IF(AND(B61="high jump", OR(AND(E61='indoor club records'!$F$1, F61&gt;='indoor club records'!$G$1), AND(E61='indoor club records'!$F$2, F61&gt;='indoor club records'!$G$2), AND(E61='indoor club records'!$F$3, F61&gt;='indoor club records'!$G$3),AND(E61='indoor club records'!$F$4, F61&gt;='indoor club records'!$G$4), AND(E61='indoor club records'!$F$5, F61&gt;='indoor club records'!$G$5))), "CR", " ")</f>
        <v xml:space="preserve"> </v>
      </c>
      <c r="X61" s="2" t="str">
        <f>IF(AND(B61="long jump", OR(AND(E61='indoor club records'!$F$6, F61&gt;='indoor club records'!$G$6), AND(E61='indoor club records'!$F$7, F61&gt;='indoor club records'!$G$7), AND(E61='indoor club records'!$F$8, F61&gt;='indoor club records'!$G$8), AND(E61='indoor club records'!$F$9, F61&gt;='indoor club records'!$G$9), AND(E61='indoor club records'!$F$10, F61&gt;='indoor club records'!$G$10))), "CR", " ")</f>
        <v xml:space="preserve"> </v>
      </c>
      <c r="Y61" s="2" t="str">
        <f>IF(AND(B61="triple jump", OR(AND(E61='indoor club records'!$F$11, F61&gt;='indoor club records'!$G$11), AND(E61='indoor club records'!$F$12, F61&gt;='indoor club records'!$G$12), AND(E61='indoor club records'!$F$13, F61&gt;='indoor club records'!$G$13), AND(E61='indoor club records'!$F$14, F61&gt;='indoor club records'!$G$14), AND(E61='indoor club records'!$F$15, F61&gt;='indoor club records'!$G$15))), "CR", " ")</f>
        <v xml:space="preserve"> </v>
      </c>
      <c r="Z61" s="2" t="str">
        <f>IF(AND(B61="pole vault", OR(AND(E61='indoor club records'!$F$16, F61&gt;='indoor club records'!$G$16), AND(E61='indoor club records'!$F$17, F61&gt;='indoor club records'!$G$17), AND(E61='indoor club records'!$F$18, F61&gt;='indoor club records'!$G$18), AND(E61='indoor club records'!$F$19, F61&gt;='indoor club records'!$G$19), AND(E61='indoor club records'!$F$20, F61&gt;='indoor club records'!$G$20))), "CR", " ")</f>
        <v xml:space="preserve"> </v>
      </c>
      <c r="AA61" s="2" t="str">
        <f>IF(AND(B61="shot 2.72", AND(E61='indoor club records'!$F$36, F61&gt;='indoor club records'!$G$36)), "CR", " ")</f>
        <v xml:space="preserve"> </v>
      </c>
      <c r="AB61" s="2" t="str">
        <f>IF(AND(B61="shot 3", OR(AND(E61='indoor club records'!$F$37, F61&gt;='indoor club records'!$G$37), AND(E61='indoor club records'!$F$38, F61&gt;='indoor club records'!$G$38))), "CR", " ")</f>
        <v xml:space="preserve"> </v>
      </c>
      <c r="AC61" s="2" t="str">
        <f>IF(AND(B61="shot 4", OR(AND(E61='indoor club records'!$F$39, F61&gt;='indoor club records'!$G$39), AND(E61='indoor club records'!$F$40, F61&gt;='indoor club records'!$G$40))), "CR", " ")</f>
        <v xml:space="preserve"> </v>
      </c>
      <c r="AD61" s="5" t="str">
        <f>IF(AND(B61="4x200", OR(AND(E61='indoor club records'!$N$6, F61&lt;='indoor club records'!$O$6), AND(E61='indoor club records'!$N$7, F61&lt;='indoor club records'!$O$7), AND(E61='indoor club records'!$N$8, F61&lt;='indoor club records'!$O$8), AND(E61='indoor club records'!$N$9, F61&lt;='indoor club records'!$O$9), AND(E61='indoor club records'!$N$10, F61&lt;='indoor club records'!$O$10))), "CR", " ")</f>
        <v xml:space="preserve"> </v>
      </c>
      <c r="AE61" s="5" t="str">
        <f>IF(AND(B61="4x300", OR(AND(E61='indoor club records'!$N$11, F61&lt;='indoor club records'!$O$11), AND(E61='indoor club records'!$N$12, F61&lt;='indoor club records'!$O$12))), "CR", " ")</f>
        <v xml:space="preserve"> </v>
      </c>
      <c r="AF61" s="5" t="str">
        <f>IF(AND(B61="4x400", OR(AND(E61='indoor club records'!$N$13, F61&lt;='indoor club records'!$O$13), AND(E61='indoor club records'!$N$14, F61&lt;='indoor club records'!$O$14), AND(E61='indoor club records'!$N$15, F61&lt;='indoor club records'!$O$15))), "CR", " ")</f>
        <v xml:space="preserve"> </v>
      </c>
      <c r="AG61" s="5" t="str">
        <f>IF(AND(B61="pentathlon", OR(AND(E61='indoor club records'!$N$21, F61&gt;='indoor club records'!$O$21), AND(E61='indoor club records'!$N$22, F61&gt;='indoor club records'!$O$22), AND(E61='indoor club records'!$N$23, F61&gt;='indoor club records'!$O$23), AND(E61='indoor club records'!$N$24, F61&gt;='indoor club records'!$O$24), AND(E61='indoor club records'!$N$25, F61&gt;='indoor club records'!$O$25))), "CR", " ")</f>
        <v xml:space="preserve"> </v>
      </c>
      <c r="AH61" s="5" t="str">
        <f>IF(AND(B61="heptathlon", OR(AND(E61='indoor club records'!$N$26, F61&gt;='indoor club records'!$O$26), AND(E61='indoor club records'!$N$27, F61&gt;='indoor club records'!$O$27), AND(E61='indoor club records'!$N$28, F61&gt;='indoor club records'!$O$28), )), "CR", " ")</f>
        <v xml:space="preserve"> </v>
      </c>
    </row>
    <row r="62" spans="1:34" ht="14.5" x14ac:dyDescent="0.35">
      <c r="B62" s="24">
        <v>400</v>
      </c>
      <c r="C62" s="24"/>
      <c r="D62" s="24"/>
      <c r="E62" s="25"/>
      <c r="F62" s="26"/>
      <c r="G62" s="27"/>
      <c r="H62" s="24"/>
      <c r="I62" s="24"/>
    </row>
    <row r="63" spans="1:34" ht="14.5" x14ac:dyDescent="0.35">
      <c r="A63" s="13" t="s">
        <v>175</v>
      </c>
      <c r="B63" s="2">
        <v>600</v>
      </c>
      <c r="C63" s="2" t="s">
        <v>125</v>
      </c>
      <c r="D63" s="2" t="s">
        <v>165</v>
      </c>
      <c r="E63" s="13" t="s">
        <v>29</v>
      </c>
      <c r="F63" s="6" t="s">
        <v>228</v>
      </c>
      <c r="G63" s="8">
        <v>43833</v>
      </c>
      <c r="H63" s="2" t="s">
        <v>190</v>
      </c>
      <c r="I63" s="2" t="s">
        <v>226</v>
      </c>
      <c r="K63" s="11" t="str">
        <f>IF(OR(L63="CR", M63="CR", N63="CR", O63="CR", P63="CR", Q63="CR", R63="CR", S63="CR", T63="CR", U63="CR",V63="CR", W63="CR", X63="CR", Y63="CR", Z63="CR", AA63="CR", AB63="CR", AC63="CR", AD63="CR", AE63="CR", AF63="CR", AG63="CR", AH63="CR"), "***CLUB RECORD***", "")</f>
        <v/>
      </c>
      <c r="L63" s="5" t="str">
        <f>IF(AND(B63=60, OR(AND(E63='indoor club records'!$B$1, F63&lt;='indoor club records'!$C$1), AND(E63='indoor club records'!$B$2, F63&lt;='indoor club records'!$C$2), AND(E63='indoor club records'!$B$3, F63&lt;='indoor club records'!$C$3), AND(E63='indoor club records'!$B$4, F63&lt;='indoor club records'!$C$4), AND(E63='indoor club records'!$B$5, F63&lt;='indoor club records'!$C$5))),"CR"," ")</f>
        <v xml:space="preserve"> </v>
      </c>
      <c r="M63" s="5" t="str">
        <f>IF(AND(B63=200, OR(AND(E63='indoor club records'!$B$11, F63&lt;='indoor club records'!$C$11), AND(E63='indoor club records'!$B$12, F63&lt;='indoor club records'!$C$12), AND(E63='indoor club records'!$B$13, F63&lt;='indoor club records'!$C$13), AND(E63='indoor club records'!$B$14, F63&lt;='indoor club records'!$C$14), AND(E63='indoor club records'!$B$15, F63&lt;='indoor club records'!$C$15))),"CR"," ")</f>
        <v xml:space="preserve"> </v>
      </c>
      <c r="N63" s="5" t="str">
        <f>IF(AND(B63=300, OR(AND(E63='indoor club records'!$B$16, F63&lt;='indoor club records'!$C$16), AND(E63='indoor club records'!$B$17, F63&lt;='indoor club records'!$C$17))),"CR"," ")</f>
        <v xml:space="preserve"> </v>
      </c>
      <c r="O63" s="5" t="str">
        <f>IF(AND(B63=400, OR(AND(E63='indoor club records'!$B$19, F63&lt;='indoor club records'!$C$19), AND(E63='indoor club records'!$B$20, F63&lt;='indoor club records'!$C$20), AND(E63='indoor club records'!$B$21, F63&lt;='indoor club records'!$C$21))),"CR"," ")</f>
        <v xml:space="preserve"> </v>
      </c>
      <c r="P63" s="5" t="str">
        <f>IF(AND(B63=800, OR(AND(E63='indoor club records'!$B$22, F63&lt;='indoor club records'!$C$22), AND(E63='indoor club records'!$B$23, F63&lt;='indoor club records'!$C$23), AND(E63='indoor club records'!$B$24, F63&lt;='indoor club records'!$C$24), AND(E63='indoor club records'!$B$25, F63&lt;='indoor club records'!$C$25), AND(E63='indoor club records'!$B$26, F63&lt;='indoor club records'!$C$26))),"CR"," ")</f>
        <v xml:space="preserve"> </v>
      </c>
      <c r="Q63" s="5" t="str">
        <f>IF(AND(B63=1200, AND(E63='indoor club records'!$B$28, F63&lt;='indoor club records'!$C$28)),"CR"," ")</f>
        <v xml:space="preserve"> </v>
      </c>
      <c r="R63" s="5" t="str">
        <f>IF(AND(B63=1500, OR(AND(E63='indoor club records'!$B$29, F63&lt;='indoor club records'!$C$29), AND(E63='indoor club records'!$B$30, F63&lt;='indoor club records'!$C$30), AND(E63='indoor club records'!$B$31, F63&lt;='indoor club records'!$C$31), AND(E63='indoor club records'!$B$32, F63&lt;='indoor club records'!$C$32), AND(E63='indoor club records'!$B$33, F63&lt;='indoor club records'!$C$33))),"CR"," ")</f>
        <v xml:space="preserve"> </v>
      </c>
      <c r="S63" s="5" t="str">
        <f>IF(AND(B63="1M", AND(E63='indoor club records'!$B$37,F63&lt;='indoor club records'!$C$37)),"CR"," ")</f>
        <v xml:space="preserve"> </v>
      </c>
      <c r="T63" s="5" t="str">
        <f>IF(AND(B63=3000, OR(AND(E63='indoor club records'!$B$39, F63&lt;='indoor club records'!$C$39), AND(E63='indoor club records'!$B$40, F63&lt;='indoor club records'!$C$40), AND(E63='indoor club records'!$B$41, F63&lt;='indoor club records'!$C$41))),"CR"," ")</f>
        <v xml:space="preserve"> </v>
      </c>
      <c r="U63" s="5" t="str">
        <f>IF(AND(B63=5000, OR(AND(E63='indoor club records'!$B$42, F63&lt;='indoor club records'!$C$42), AND(E63='indoor club records'!$B$43, F63&lt;='indoor club records'!$C$43))),"CR"," ")</f>
        <v xml:space="preserve"> </v>
      </c>
      <c r="V63" s="5" t="str">
        <f>IF(AND(B63=10000, OR(AND(E63='indoor club records'!$B$44, F63&lt;='indoor club records'!$C$44), AND(E63='indoor club records'!$B$45, F63&lt;='indoor club records'!$C$45))),"CR"," ")</f>
        <v xml:space="preserve"> </v>
      </c>
      <c r="W63" s="2" t="str">
        <f>IF(AND(B63="high jump", OR(AND(E63='indoor club records'!$F$1, F63&gt;='indoor club records'!$G$1), AND(E63='indoor club records'!$F$2, F63&gt;='indoor club records'!$G$2), AND(E63='indoor club records'!$F$3, F63&gt;='indoor club records'!$G$3),AND(E63='indoor club records'!$F$4, F63&gt;='indoor club records'!$G$4), AND(E63='indoor club records'!$F$5, F63&gt;='indoor club records'!$G$5))), "CR", " ")</f>
        <v xml:space="preserve"> </v>
      </c>
      <c r="X63" s="2" t="str">
        <f>IF(AND(B63="long jump", OR(AND(E63='indoor club records'!$F$6, F63&gt;='indoor club records'!$G$6), AND(E63='indoor club records'!$F$7, F63&gt;='indoor club records'!$G$7), AND(E63='indoor club records'!$F$8, F63&gt;='indoor club records'!$G$8), AND(E63='indoor club records'!$F$9, F63&gt;='indoor club records'!$G$9), AND(E63='indoor club records'!$F$10, F63&gt;='indoor club records'!$G$10))), "CR", " ")</f>
        <v xml:space="preserve"> </v>
      </c>
      <c r="Y63" s="2" t="str">
        <f>IF(AND(B63="triple jump", OR(AND(E63='indoor club records'!$F$11, F63&gt;='indoor club records'!$G$11), AND(E63='indoor club records'!$F$12, F63&gt;='indoor club records'!$G$12), AND(E63='indoor club records'!$F$13, F63&gt;='indoor club records'!$G$13), AND(E63='indoor club records'!$F$14, F63&gt;='indoor club records'!$G$14), AND(E63='indoor club records'!$F$15, F63&gt;='indoor club records'!$G$15))), "CR", " ")</f>
        <v xml:space="preserve"> </v>
      </c>
      <c r="Z63" s="2" t="str">
        <f>IF(AND(B63="pole vault", OR(AND(E63='indoor club records'!$F$16, F63&gt;='indoor club records'!$G$16), AND(E63='indoor club records'!$F$17, F63&gt;='indoor club records'!$G$17), AND(E63='indoor club records'!$F$18, F63&gt;='indoor club records'!$G$18), AND(E63='indoor club records'!$F$19, F63&gt;='indoor club records'!$G$19), AND(E63='indoor club records'!$F$20, F63&gt;='indoor club records'!$G$20))), "CR", " ")</f>
        <v xml:space="preserve"> </v>
      </c>
      <c r="AA63" s="2" t="str">
        <f>IF(AND(B63="shot 2.72", AND(E63='indoor club records'!$F$36, F63&gt;='indoor club records'!$G$36)), "CR", " ")</f>
        <v xml:space="preserve"> </v>
      </c>
      <c r="AB63" s="2" t="str">
        <f>IF(AND(B63="shot 3", OR(AND(E63='indoor club records'!$F$37, F63&gt;='indoor club records'!$G$37), AND(E63='indoor club records'!$F$38, F63&gt;='indoor club records'!$G$38))), "CR", " ")</f>
        <v xml:space="preserve"> </v>
      </c>
      <c r="AC63" s="2" t="str">
        <f>IF(AND(B63="shot 4", OR(AND(E63='indoor club records'!$F$39, F63&gt;='indoor club records'!$G$39), AND(E63='indoor club records'!$F$40, F63&gt;='indoor club records'!$G$40))), "CR", " ")</f>
        <v xml:space="preserve"> </v>
      </c>
      <c r="AD63" s="5" t="str">
        <f>IF(AND(B63="4x200", OR(AND(E63='indoor club records'!$N$6, F63&lt;='indoor club records'!$O$6), AND(E63='indoor club records'!$N$7, F63&lt;='indoor club records'!$O$7), AND(E63='indoor club records'!$N$8, F63&lt;='indoor club records'!$O$8), AND(E63='indoor club records'!$N$9, F63&lt;='indoor club records'!$O$9), AND(E63='indoor club records'!$N$10, F63&lt;='indoor club records'!$O$10))), "CR", " ")</f>
        <v xml:space="preserve"> </v>
      </c>
      <c r="AE63" s="5" t="str">
        <f>IF(AND(B63="4x300", OR(AND(E63='indoor club records'!$N$11, F63&lt;='indoor club records'!$O$11), AND(E63='indoor club records'!$N$12, F63&lt;='indoor club records'!$O$12))), "CR", " ")</f>
        <v xml:space="preserve"> </v>
      </c>
      <c r="AF63" s="5" t="str">
        <f>IF(AND(B63="4x400", OR(AND(E63='indoor club records'!$N$13, F63&lt;='indoor club records'!$O$13), AND(E63='indoor club records'!$N$14, F63&lt;='indoor club records'!$O$14), AND(E63='indoor club records'!$N$15, F63&lt;='indoor club records'!$O$15))), "CR", " ")</f>
        <v xml:space="preserve"> </v>
      </c>
      <c r="AG63" s="5" t="str">
        <f>IF(AND(B63="pentathlon", OR(AND(E63='indoor club records'!$N$21, F63&gt;='indoor club records'!$O$21), AND(E63='indoor club records'!$N$22, F63&gt;='indoor club records'!$O$22), AND(E63='indoor club records'!$N$23, F63&gt;='indoor club records'!$O$23), AND(E63='indoor club records'!$N$24, F63&gt;='indoor club records'!$O$24), AND(E63='indoor club records'!$N$25, F63&gt;='indoor club records'!$O$25))), "CR", " ")</f>
        <v xml:space="preserve"> </v>
      </c>
      <c r="AH63" s="5" t="str">
        <f>IF(AND(B63="heptathlon", OR(AND(E63='indoor club records'!$N$26, F63&gt;='indoor club records'!$O$26), AND(E63='indoor club records'!$N$27, F63&gt;='indoor club records'!$O$27), AND(E63='indoor club records'!$N$28, F63&gt;='indoor club records'!$O$28), )), "CR", " ")</f>
        <v xml:space="preserve"> </v>
      </c>
    </row>
    <row r="64" spans="1:34" ht="14.5" x14ac:dyDescent="0.35">
      <c r="A64" s="13" t="s">
        <v>175</v>
      </c>
      <c r="B64" s="2">
        <v>600</v>
      </c>
      <c r="C64" s="2" t="s">
        <v>51</v>
      </c>
      <c r="D64" s="2" t="s">
        <v>52</v>
      </c>
      <c r="E64" s="13" t="s">
        <v>29</v>
      </c>
      <c r="F64" s="6" t="s">
        <v>227</v>
      </c>
      <c r="G64" s="8">
        <v>43833</v>
      </c>
      <c r="H64" s="2" t="s">
        <v>190</v>
      </c>
      <c r="I64" s="2" t="s">
        <v>226</v>
      </c>
      <c r="K64" s="11" t="str">
        <f>IF(OR(L64="CR", M64="CR", N64="CR", O64="CR", P64="CR", Q64="CR", R64="CR", S64="CR", T64="CR", U64="CR",V64="CR", W64="CR", X64="CR", Y64="CR", Z64="CR", AA64="CR", AB64="CR", AC64="CR", AD64="CR", AE64="CR", AF64="CR", AG64="CR", AH64="CR"), "***CLUB RECORD***", "")</f>
        <v/>
      </c>
      <c r="L64" s="5" t="str">
        <f>IF(AND(B64=60, OR(AND(E64='indoor club records'!$B$1, F64&lt;='indoor club records'!$C$1), AND(E64='indoor club records'!$B$2, F64&lt;='indoor club records'!$C$2), AND(E64='indoor club records'!$B$3, F64&lt;='indoor club records'!$C$3), AND(E64='indoor club records'!$B$4, F64&lt;='indoor club records'!$C$4), AND(E64='indoor club records'!$B$5, F64&lt;='indoor club records'!$C$5))),"CR"," ")</f>
        <v xml:space="preserve"> </v>
      </c>
      <c r="M64" s="5" t="str">
        <f>IF(AND(B64=200, OR(AND(E64='indoor club records'!$B$11, F64&lt;='indoor club records'!$C$11), AND(E64='indoor club records'!$B$12, F64&lt;='indoor club records'!$C$12), AND(E64='indoor club records'!$B$13, F64&lt;='indoor club records'!$C$13), AND(E64='indoor club records'!$B$14, F64&lt;='indoor club records'!$C$14), AND(E64='indoor club records'!$B$15, F64&lt;='indoor club records'!$C$15))),"CR"," ")</f>
        <v xml:space="preserve"> </v>
      </c>
      <c r="N64" s="5" t="str">
        <f>IF(AND(B64=300, OR(AND(E64='indoor club records'!$B$16, F64&lt;='indoor club records'!$C$16), AND(E64='indoor club records'!$B$17, F64&lt;='indoor club records'!$C$17))),"CR"," ")</f>
        <v xml:space="preserve"> </v>
      </c>
      <c r="O64" s="5" t="str">
        <f>IF(AND(B64=400, OR(AND(E64='indoor club records'!$B$19, F64&lt;='indoor club records'!$C$19), AND(E64='indoor club records'!$B$20, F64&lt;='indoor club records'!$C$20), AND(E64='indoor club records'!$B$21, F64&lt;='indoor club records'!$C$21))),"CR"," ")</f>
        <v xml:space="preserve"> </v>
      </c>
      <c r="P64" s="5" t="str">
        <f>IF(AND(B64=800, OR(AND(E64='indoor club records'!$B$22, F64&lt;='indoor club records'!$C$22), AND(E64='indoor club records'!$B$23, F64&lt;='indoor club records'!$C$23), AND(E64='indoor club records'!$B$24, F64&lt;='indoor club records'!$C$24), AND(E64='indoor club records'!$B$25, F64&lt;='indoor club records'!$C$25), AND(E64='indoor club records'!$B$26, F64&lt;='indoor club records'!$C$26))),"CR"," ")</f>
        <v xml:space="preserve"> </v>
      </c>
      <c r="Q64" s="5" t="str">
        <f>IF(AND(B64=1200, AND(E64='indoor club records'!$B$28, F64&lt;='indoor club records'!$C$28)),"CR"," ")</f>
        <v xml:space="preserve"> </v>
      </c>
      <c r="R64" s="5" t="str">
        <f>IF(AND(B64=1500, OR(AND(E64='indoor club records'!$B$29, F64&lt;='indoor club records'!$C$29), AND(E64='indoor club records'!$B$30, F64&lt;='indoor club records'!$C$30), AND(E64='indoor club records'!$B$31, F64&lt;='indoor club records'!$C$31), AND(E64='indoor club records'!$B$32, F64&lt;='indoor club records'!$C$32), AND(E64='indoor club records'!$B$33, F64&lt;='indoor club records'!$C$33))),"CR"," ")</f>
        <v xml:space="preserve"> </v>
      </c>
      <c r="S64" s="5" t="str">
        <f>IF(AND(B64="1M", AND(E64='indoor club records'!$B$37,F64&lt;='indoor club records'!$C$37)),"CR"," ")</f>
        <v xml:space="preserve"> </v>
      </c>
      <c r="T64" s="5" t="str">
        <f>IF(AND(B64=3000, OR(AND(E64='indoor club records'!$B$39, F64&lt;='indoor club records'!$C$39), AND(E64='indoor club records'!$B$40, F64&lt;='indoor club records'!$C$40), AND(E64='indoor club records'!$B$41, F64&lt;='indoor club records'!$C$41))),"CR"," ")</f>
        <v xml:space="preserve"> </v>
      </c>
      <c r="U64" s="5" t="str">
        <f>IF(AND(B64=5000, OR(AND(E64='indoor club records'!$B$42, F64&lt;='indoor club records'!$C$42), AND(E64='indoor club records'!$B$43, F64&lt;='indoor club records'!$C$43))),"CR"," ")</f>
        <v xml:space="preserve"> </v>
      </c>
      <c r="V64" s="5" t="str">
        <f>IF(AND(B64=10000, OR(AND(E64='indoor club records'!$B$44, F64&lt;='indoor club records'!$C$44), AND(E64='indoor club records'!$B$45, F64&lt;='indoor club records'!$C$45))),"CR"," ")</f>
        <v xml:space="preserve"> </v>
      </c>
      <c r="W64" s="2" t="str">
        <f>IF(AND(B64="high jump", OR(AND(E64='indoor club records'!$F$1, F64&gt;='indoor club records'!$G$1), AND(E64='indoor club records'!$F$2, F64&gt;='indoor club records'!$G$2), AND(E64='indoor club records'!$F$3, F64&gt;='indoor club records'!$G$3),AND(E64='indoor club records'!$F$4, F64&gt;='indoor club records'!$G$4), AND(E64='indoor club records'!$F$5, F64&gt;='indoor club records'!$G$5))), "CR", " ")</f>
        <v xml:space="preserve"> </v>
      </c>
      <c r="X64" s="2" t="str">
        <f>IF(AND(B64="long jump", OR(AND(E64='indoor club records'!$F$6, F64&gt;='indoor club records'!$G$6), AND(E64='indoor club records'!$F$7, F64&gt;='indoor club records'!$G$7), AND(E64='indoor club records'!$F$8, F64&gt;='indoor club records'!$G$8), AND(E64='indoor club records'!$F$9, F64&gt;='indoor club records'!$G$9), AND(E64='indoor club records'!$F$10, F64&gt;='indoor club records'!$G$10))), "CR", " ")</f>
        <v xml:space="preserve"> </v>
      </c>
      <c r="Y64" s="2" t="str">
        <f>IF(AND(B64="triple jump", OR(AND(E64='indoor club records'!$F$11, F64&gt;='indoor club records'!$G$11), AND(E64='indoor club records'!$F$12, F64&gt;='indoor club records'!$G$12), AND(E64='indoor club records'!$F$13, F64&gt;='indoor club records'!$G$13), AND(E64='indoor club records'!$F$14, F64&gt;='indoor club records'!$G$14), AND(E64='indoor club records'!$F$15, F64&gt;='indoor club records'!$G$15))), "CR", " ")</f>
        <v xml:space="preserve"> </v>
      </c>
      <c r="Z64" s="2" t="str">
        <f>IF(AND(B64="pole vault", OR(AND(E64='indoor club records'!$F$16, F64&gt;='indoor club records'!$G$16), AND(E64='indoor club records'!$F$17, F64&gt;='indoor club records'!$G$17), AND(E64='indoor club records'!$F$18, F64&gt;='indoor club records'!$G$18), AND(E64='indoor club records'!$F$19, F64&gt;='indoor club records'!$G$19), AND(E64='indoor club records'!$F$20, F64&gt;='indoor club records'!$G$20))), "CR", " ")</f>
        <v xml:space="preserve"> </v>
      </c>
      <c r="AA64" s="2" t="str">
        <f>IF(AND(B64="shot 2.72", AND(E64='indoor club records'!$F$36, F64&gt;='indoor club records'!$G$36)), "CR", " ")</f>
        <v xml:space="preserve"> </v>
      </c>
      <c r="AB64" s="2" t="str">
        <f>IF(AND(B64="shot 3", OR(AND(E64='indoor club records'!$F$37, F64&gt;='indoor club records'!$G$37), AND(E64='indoor club records'!$F$38, F64&gt;='indoor club records'!$G$38))), "CR", " ")</f>
        <v xml:space="preserve"> </v>
      </c>
      <c r="AC64" s="2" t="str">
        <f>IF(AND(B64="shot 4", OR(AND(E64='indoor club records'!$F$39, F64&gt;='indoor club records'!$G$39), AND(E64='indoor club records'!$F$40, F64&gt;='indoor club records'!$G$40))), "CR", " ")</f>
        <v xml:space="preserve"> </v>
      </c>
      <c r="AD64" s="5" t="str">
        <f>IF(AND(B64="4x200", OR(AND(E64='indoor club records'!$N$6, F64&lt;='indoor club records'!$O$6), AND(E64='indoor club records'!$N$7, F64&lt;='indoor club records'!$O$7), AND(E64='indoor club records'!$N$8, F64&lt;='indoor club records'!$O$8), AND(E64='indoor club records'!$N$9, F64&lt;='indoor club records'!$O$9), AND(E64='indoor club records'!$N$10, F64&lt;='indoor club records'!$O$10))), "CR", " ")</f>
        <v xml:space="preserve"> </v>
      </c>
      <c r="AE64" s="5" t="str">
        <f>IF(AND(B64="4x300", OR(AND(E64='indoor club records'!$N$11, F64&lt;='indoor club records'!$O$11), AND(E64='indoor club records'!$N$12, F64&lt;='indoor club records'!$O$12))), "CR", " ")</f>
        <v xml:space="preserve"> </v>
      </c>
      <c r="AF64" s="5" t="str">
        <f>IF(AND(B64="4x400", OR(AND(E64='indoor club records'!$N$13, F64&lt;='indoor club records'!$O$13), AND(E64='indoor club records'!$N$14, F64&lt;='indoor club records'!$O$14), AND(E64='indoor club records'!$N$15, F64&lt;='indoor club records'!$O$15))), "CR", " ")</f>
        <v xml:space="preserve"> </v>
      </c>
      <c r="AG64" s="5" t="str">
        <f>IF(AND(B64="pentathlon", OR(AND(E64='indoor club records'!$N$21, F64&gt;='indoor club records'!$O$21), AND(E64='indoor club records'!$N$22, F64&gt;='indoor club records'!$O$22), AND(E64='indoor club records'!$N$23, F64&gt;='indoor club records'!$O$23), AND(E64='indoor club records'!$N$24, F64&gt;='indoor club records'!$O$24), AND(E64='indoor club records'!$N$25, F64&gt;='indoor club records'!$O$25))), "CR", " ")</f>
        <v xml:space="preserve"> </v>
      </c>
      <c r="AH64" s="5" t="str">
        <f>IF(AND(B64="heptathlon", OR(AND(E64='indoor club records'!$N$26, F64&gt;='indoor club records'!$O$26), AND(E64='indoor club records'!$N$27, F64&gt;='indoor club records'!$O$27), AND(E64='indoor club records'!$N$28, F64&gt;='indoor club records'!$O$28), )), "CR", " ")</f>
        <v xml:space="preserve"> </v>
      </c>
    </row>
    <row r="65" spans="1:34" ht="14.5" x14ac:dyDescent="0.35">
      <c r="A65" s="13" t="s">
        <v>175</v>
      </c>
      <c r="B65" s="2">
        <v>600</v>
      </c>
      <c r="C65" s="2" t="s">
        <v>6</v>
      </c>
      <c r="D65" s="2" t="s">
        <v>0</v>
      </c>
      <c r="E65" s="13" t="s">
        <v>29</v>
      </c>
      <c r="F65" s="6" t="s">
        <v>225</v>
      </c>
      <c r="G65" s="8">
        <v>43833</v>
      </c>
      <c r="H65" s="2" t="s">
        <v>190</v>
      </c>
      <c r="I65" s="2" t="s">
        <v>226</v>
      </c>
      <c r="K65" s="11" t="str">
        <f>IF(OR(L65="CR", M65="CR", N65="CR", O65="CR", P65="CR", Q65="CR", R65="CR", S65="CR", T65="CR", U65="CR",V65="CR", W65="CR", X65="CR", Y65="CR", Z65="CR", AA65="CR", AB65="CR", AC65="CR", AD65="CR", AE65="CR", AF65="CR", AG65="CR", AH65="CR"), "***CLUB RECORD***", "")</f>
        <v/>
      </c>
      <c r="L65" s="5" t="str">
        <f>IF(AND(B65=60, OR(AND(E65='indoor club records'!$B$1, F65&lt;='indoor club records'!$C$1), AND(E65='indoor club records'!$B$2, F65&lt;='indoor club records'!$C$2), AND(E65='indoor club records'!$B$3, F65&lt;='indoor club records'!$C$3), AND(E65='indoor club records'!$B$4, F65&lt;='indoor club records'!$C$4), AND(E65='indoor club records'!$B$5, F65&lt;='indoor club records'!$C$5))),"CR"," ")</f>
        <v xml:space="preserve"> </v>
      </c>
      <c r="M65" s="5" t="str">
        <f>IF(AND(B65=200, OR(AND(E65='indoor club records'!$B$11, F65&lt;='indoor club records'!$C$11), AND(E65='indoor club records'!$B$12, F65&lt;='indoor club records'!$C$12), AND(E65='indoor club records'!$B$13, F65&lt;='indoor club records'!$C$13), AND(E65='indoor club records'!$B$14, F65&lt;='indoor club records'!$C$14), AND(E65='indoor club records'!$B$15, F65&lt;='indoor club records'!$C$15))),"CR"," ")</f>
        <v xml:space="preserve"> </v>
      </c>
      <c r="N65" s="5" t="str">
        <f>IF(AND(B65=300, OR(AND(E65='indoor club records'!$B$16, F65&lt;='indoor club records'!$C$16), AND(E65='indoor club records'!$B$17, F65&lt;='indoor club records'!$C$17))),"CR"," ")</f>
        <v xml:space="preserve"> </v>
      </c>
      <c r="O65" s="5" t="str">
        <f>IF(AND(B65=400, OR(AND(E65='indoor club records'!$B$19, F65&lt;='indoor club records'!$C$19), AND(E65='indoor club records'!$B$20, F65&lt;='indoor club records'!$C$20), AND(E65='indoor club records'!$B$21, F65&lt;='indoor club records'!$C$21))),"CR"," ")</f>
        <v xml:space="preserve"> </v>
      </c>
      <c r="P65" s="5" t="str">
        <f>IF(AND(B65=800, OR(AND(E65='indoor club records'!$B$22, F65&lt;='indoor club records'!$C$22), AND(E65='indoor club records'!$B$23, F65&lt;='indoor club records'!$C$23), AND(E65='indoor club records'!$B$24, F65&lt;='indoor club records'!$C$24), AND(E65='indoor club records'!$B$25, F65&lt;='indoor club records'!$C$25), AND(E65='indoor club records'!$B$26, F65&lt;='indoor club records'!$C$26))),"CR"," ")</f>
        <v xml:space="preserve"> </v>
      </c>
      <c r="Q65" s="5" t="str">
        <f>IF(AND(B65=1200, AND(E65='indoor club records'!$B$28, F65&lt;='indoor club records'!$C$28)),"CR"," ")</f>
        <v xml:space="preserve"> </v>
      </c>
      <c r="R65" s="5" t="str">
        <f>IF(AND(B65=1500, OR(AND(E65='indoor club records'!$B$29, F65&lt;='indoor club records'!$C$29), AND(E65='indoor club records'!$B$30, F65&lt;='indoor club records'!$C$30), AND(E65='indoor club records'!$B$31, F65&lt;='indoor club records'!$C$31), AND(E65='indoor club records'!$B$32, F65&lt;='indoor club records'!$C$32), AND(E65='indoor club records'!$B$33, F65&lt;='indoor club records'!$C$33))),"CR"," ")</f>
        <v xml:space="preserve"> </v>
      </c>
      <c r="S65" s="5" t="str">
        <f>IF(AND(B65="1M", AND(E65='indoor club records'!$B$37,F65&lt;='indoor club records'!$C$37)),"CR"," ")</f>
        <v xml:space="preserve"> </v>
      </c>
      <c r="T65" s="5" t="str">
        <f>IF(AND(B65=3000, OR(AND(E65='indoor club records'!$B$39, F65&lt;='indoor club records'!$C$39), AND(E65='indoor club records'!$B$40, F65&lt;='indoor club records'!$C$40), AND(E65='indoor club records'!$B$41, F65&lt;='indoor club records'!$C$41))),"CR"," ")</f>
        <v xml:space="preserve"> </v>
      </c>
      <c r="U65" s="5" t="str">
        <f>IF(AND(B65=5000, OR(AND(E65='indoor club records'!$B$42, F65&lt;='indoor club records'!$C$42), AND(E65='indoor club records'!$B$43, F65&lt;='indoor club records'!$C$43))),"CR"," ")</f>
        <v xml:space="preserve"> </v>
      </c>
      <c r="V65" s="5" t="str">
        <f>IF(AND(B65=10000, OR(AND(E65='indoor club records'!$B$44, F65&lt;='indoor club records'!$C$44), AND(E65='indoor club records'!$B$45, F65&lt;='indoor club records'!$C$45))),"CR"," ")</f>
        <v xml:space="preserve"> </v>
      </c>
      <c r="W65" s="2" t="str">
        <f>IF(AND(B65="high jump", OR(AND(E65='indoor club records'!$F$1, F65&gt;='indoor club records'!$G$1), AND(E65='indoor club records'!$F$2, F65&gt;='indoor club records'!$G$2), AND(E65='indoor club records'!$F$3, F65&gt;='indoor club records'!$G$3),AND(E65='indoor club records'!$F$4, F65&gt;='indoor club records'!$G$4), AND(E65='indoor club records'!$F$5, F65&gt;='indoor club records'!$G$5))), "CR", " ")</f>
        <v xml:space="preserve"> </v>
      </c>
      <c r="X65" s="2" t="str">
        <f>IF(AND(B65="long jump", OR(AND(E65='indoor club records'!$F$6, F65&gt;='indoor club records'!$G$6), AND(E65='indoor club records'!$F$7, F65&gt;='indoor club records'!$G$7), AND(E65='indoor club records'!$F$8, F65&gt;='indoor club records'!$G$8), AND(E65='indoor club records'!$F$9, F65&gt;='indoor club records'!$G$9), AND(E65='indoor club records'!$F$10, F65&gt;='indoor club records'!$G$10))), "CR", " ")</f>
        <v xml:space="preserve"> </v>
      </c>
      <c r="Y65" s="2" t="str">
        <f>IF(AND(B65="triple jump", OR(AND(E65='indoor club records'!$F$11, F65&gt;='indoor club records'!$G$11), AND(E65='indoor club records'!$F$12, F65&gt;='indoor club records'!$G$12), AND(E65='indoor club records'!$F$13, F65&gt;='indoor club records'!$G$13), AND(E65='indoor club records'!$F$14, F65&gt;='indoor club records'!$G$14), AND(E65='indoor club records'!$F$15, F65&gt;='indoor club records'!$G$15))), "CR", " ")</f>
        <v xml:space="preserve"> </v>
      </c>
      <c r="Z65" s="2" t="str">
        <f>IF(AND(B65="pole vault", OR(AND(E65='indoor club records'!$F$16, F65&gt;='indoor club records'!$G$16), AND(E65='indoor club records'!$F$17, F65&gt;='indoor club records'!$G$17), AND(E65='indoor club records'!$F$18, F65&gt;='indoor club records'!$G$18), AND(E65='indoor club records'!$F$19, F65&gt;='indoor club records'!$G$19), AND(E65='indoor club records'!$F$20, F65&gt;='indoor club records'!$G$20))), "CR", " ")</f>
        <v xml:space="preserve"> </v>
      </c>
      <c r="AA65" s="2" t="str">
        <f>IF(AND(B65="shot 2.72", AND(E65='indoor club records'!$F$36, F65&gt;='indoor club records'!$G$36)), "CR", " ")</f>
        <v xml:space="preserve"> </v>
      </c>
      <c r="AB65" s="2" t="str">
        <f>IF(AND(B65="shot 3", OR(AND(E65='indoor club records'!$F$37, F65&gt;='indoor club records'!$G$37), AND(E65='indoor club records'!$F$38, F65&gt;='indoor club records'!$G$38))), "CR", " ")</f>
        <v xml:space="preserve"> </v>
      </c>
      <c r="AC65" s="2" t="str">
        <f>IF(AND(B65="shot 4", OR(AND(E65='indoor club records'!$F$39, F65&gt;='indoor club records'!$G$39), AND(E65='indoor club records'!$F$40, F65&gt;='indoor club records'!$G$40))), "CR", " ")</f>
        <v xml:space="preserve"> </v>
      </c>
      <c r="AD65" s="5" t="str">
        <f>IF(AND(B65="4x200", OR(AND(E65='indoor club records'!$N$6, F65&lt;='indoor club records'!$O$6), AND(E65='indoor club records'!$N$7, F65&lt;='indoor club records'!$O$7), AND(E65='indoor club records'!$N$8, F65&lt;='indoor club records'!$O$8), AND(E65='indoor club records'!$N$9, F65&lt;='indoor club records'!$O$9), AND(E65='indoor club records'!$N$10, F65&lt;='indoor club records'!$O$10))), "CR", " ")</f>
        <v xml:space="preserve"> </v>
      </c>
      <c r="AE65" s="5" t="str">
        <f>IF(AND(B65="4x300", OR(AND(E65='indoor club records'!$N$11, F65&lt;='indoor club records'!$O$11), AND(E65='indoor club records'!$N$12, F65&lt;='indoor club records'!$O$12))), "CR", " ")</f>
        <v xml:space="preserve"> </v>
      </c>
      <c r="AF65" s="5" t="str">
        <f>IF(AND(B65="4x400", OR(AND(E65='indoor club records'!$N$13, F65&lt;='indoor club records'!$O$13), AND(E65='indoor club records'!$N$14, F65&lt;='indoor club records'!$O$14), AND(E65='indoor club records'!$N$15, F65&lt;='indoor club records'!$O$15))), "CR", " ")</f>
        <v xml:space="preserve"> </v>
      </c>
      <c r="AG65" s="5" t="str">
        <f>IF(AND(B65="pentathlon", OR(AND(E65='indoor club records'!$N$21, F65&gt;='indoor club records'!$O$21), AND(E65='indoor club records'!$N$22, F65&gt;='indoor club records'!$O$22), AND(E65='indoor club records'!$N$23, F65&gt;='indoor club records'!$O$23), AND(E65='indoor club records'!$N$24, F65&gt;='indoor club records'!$O$24), AND(E65='indoor club records'!$N$25, F65&gt;='indoor club records'!$O$25))), "CR", " ")</f>
        <v xml:space="preserve"> </v>
      </c>
      <c r="AH65" s="5" t="str">
        <f>IF(AND(B65="heptathlon", OR(AND(E65='indoor club records'!$N$26, F65&gt;='indoor club records'!$O$26), AND(E65='indoor club records'!$N$27, F65&gt;='indoor club records'!$O$27), AND(E65='indoor club records'!$N$28, F65&gt;='indoor club records'!$O$28), )), "CR", " ")</f>
        <v xml:space="preserve"> </v>
      </c>
    </row>
    <row r="66" spans="1:34" ht="14.5" x14ac:dyDescent="0.35">
      <c r="A66" s="13" t="s">
        <v>74</v>
      </c>
      <c r="B66" s="2">
        <v>600</v>
      </c>
      <c r="C66" s="2" t="s">
        <v>4</v>
      </c>
      <c r="D66" s="2" t="s">
        <v>192</v>
      </c>
      <c r="E66" s="13" t="s">
        <v>74</v>
      </c>
      <c r="F66" s="6" t="s">
        <v>249</v>
      </c>
      <c r="G66" s="8">
        <v>43842</v>
      </c>
      <c r="H66" s="2" t="s">
        <v>190</v>
      </c>
      <c r="I66" s="2" t="s">
        <v>248</v>
      </c>
      <c r="K66" s="11" t="str">
        <f>IF(OR(L66="CR", M66="CR", N66="CR", O66="CR", P66="CR", Q66="CR", R66="CR", S66="CR", T66="CR", U66="CR",V66="CR", W66="CR", X66="CR", Y66="CR", Z66="CR", AA66="CR", AB66="CR", AC66="CR", AD66="CR", AE66="CR", AF66="CR", AG66="CR", AH66="CR"), "***CLUB RECORD***", "")</f>
        <v/>
      </c>
      <c r="L66" s="5" t="str">
        <f>IF(AND(B66=60, OR(AND(E66='indoor club records'!$B$1, F66&lt;='indoor club records'!$C$1), AND(E66='indoor club records'!$B$2, F66&lt;='indoor club records'!$C$2), AND(E66='indoor club records'!$B$3, F66&lt;='indoor club records'!$C$3), AND(E66='indoor club records'!$B$4, F66&lt;='indoor club records'!$C$4), AND(E66='indoor club records'!$B$5, F66&lt;='indoor club records'!$C$5))),"CR"," ")</f>
        <v xml:space="preserve"> </v>
      </c>
      <c r="M66" s="5" t="str">
        <f>IF(AND(B66=200, OR(AND(E66='indoor club records'!$B$11, F66&lt;='indoor club records'!$C$11), AND(E66='indoor club records'!$B$12, F66&lt;='indoor club records'!$C$12), AND(E66='indoor club records'!$B$13, F66&lt;='indoor club records'!$C$13), AND(E66='indoor club records'!$B$14, F66&lt;='indoor club records'!$C$14), AND(E66='indoor club records'!$B$15, F66&lt;='indoor club records'!$C$15))),"CR"," ")</f>
        <v xml:space="preserve"> </v>
      </c>
      <c r="N66" s="5" t="str">
        <f>IF(AND(B66=300, OR(AND(E66='indoor club records'!$B$16, F66&lt;='indoor club records'!$C$16), AND(E66='indoor club records'!$B$17, F66&lt;='indoor club records'!$C$17))),"CR"," ")</f>
        <v xml:space="preserve"> </v>
      </c>
      <c r="O66" s="5" t="str">
        <f>IF(AND(B66=400, OR(AND(E66='indoor club records'!$B$19, F66&lt;='indoor club records'!$C$19), AND(E66='indoor club records'!$B$20, F66&lt;='indoor club records'!$C$20), AND(E66='indoor club records'!$B$21, F66&lt;='indoor club records'!$C$21))),"CR"," ")</f>
        <v xml:space="preserve"> </v>
      </c>
      <c r="P66" s="5" t="str">
        <f>IF(AND(B66=800, OR(AND(E66='indoor club records'!$B$22, F66&lt;='indoor club records'!$C$22), AND(E66='indoor club records'!$B$23, F66&lt;='indoor club records'!$C$23), AND(E66='indoor club records'!$B$24, F66&lt;='indoor club records'!$C$24), AND(E66='indoor club records'!$B$25, F66&lt;='indoor club records'!$C$25), AND(E66='indoor club records'!$B$26, F66&lt;='indoor club records'!$C$26))),"CR"," ")</f>
        <v xml:space="preserve"> </v>
      </c>
      <c r="Q66" s="5" t="str">
        <f>IF(AND(B66=1200, AND(E66='indoor club records'!$B$28, F66&lt;='indoor club records'!$C$28)),"CR"," ")</f>
        <v xml:space="preserve"> </v>
      </c>
      <c r="R66" s="5" t="str">
        <f>IF(AND(B66=1500, OR(AND(E66='indoor club records'!$B$29, F66&lt;='indoor club records'!$C$29), AND(E66='indoor club records'!$B$30, F66&lt;='indoor club records'!$C$30), AND(E66='indoor club records'!$B$31, F66&lt;='indoor club records'!$C$31), AND(E66='indoor club records'!$B$32, F66&lt;='indoor club records'!$C$32), AND(E66='indoor club records'!$B$33, F66&lt;='indoor club records'!$C$33))),"CR"," ")</f>
        <v xml:space="preserve"> </v>
      </c>
      <c r="S66" s="5" t="str">
        <f>IF(AND(B66="1M", AND(E66='indoor club records'!$B$37,F66&lt;='indoor club records'!$C$37)),"CR"," ")</f>
        <v xml:space="preserve"> </v>
      </c>
      <c r="T66" s="5" t="str">
        <f>IF(AND(B66=3000, OR(AND(E66='indoor club records'!$B$39, F66&lt;='indoor club records'!$C$39), AND(E66='indoor club records'!$B$40, F66&lt;='indoor club records'!$C$40), AND(E66='indoor club records'!$B$41, F66&lt;='indoor club records'!$C$41))),"CR"," ")</f>
        <v xml:space="preserve"> </v>
      </c>
      <c r="U66" s="5" t="str">
        <f>IF(AND(B66=5000, OR(AND(E66='indoor club records'!$B$42, F66&lt;='indoor club records'!$C$42), AND(E66='indoor club records'!$B$43, F66&lt;='indoor club records'!$C$43))),"CR"," ")</f>
        <v xml:space="preserve"> </v>
      </c>
      <c r="V66" s="5" t="str">
        <f>IF(AND(B66=10000, OR(AND(E66='indoor club records'!$B$44, F66&lt;='indoor club records'!$C$44), AND(E66='indoor club records'!$B$45, F66&lt;='indoor club records'!$C$45))),"CR"," ")</f>
        <v xml:space="preserve"> </v>
      </c>
      <c r="W66" s="2" t="str">
        <f>IF(AND(B66="high jump", OR(AND(E66='indoor club records'!$F$1, F66&gt;='indoor club records'!$G$1), AND(E66='indoor club records'!$F$2, F66&gt;='indoor club records'!$G$2), AND(E66='indoor club records'!$F$3, F66&gt;='indoor club records'!$G$3),AND(E66='indoor club records'!$F$4, F66&gt;='indoor club records'!$G$4), AND(E66='indoor club records'!$F$5, F66&gt;='indoor club records'!$G$5))), "CR", " ")</f>
        <v xml:space="preserve"> </v>
      </c>
      <c r="X66" s="2" t="str">
        <f>IF(AND(B66="long jump", OR(AND(E66='indoor club records'!$F$6, F66&gt;='indoor club records'!$G$6), AND(E66='indoor club records'!$F$7, F66&gt;='indoor club records'!$G$7), AND(E66='indoor club records'!$F$8, F66&gt;='indoor club records'!$G$8), AND(E66='indoor club records'!$F$9, F66&gt;='indoor club records'!$G$9), AND(E66='indoor club records'!$F$10, F66&gt;='indoor club records'!$G$10))), "CR", " ")</f>
        <v xml:space="preserve"> </v>
      </c>
      <c r="Y66" s="2" t="str">
        <f>IF(AND(B66="triple jump", OR(AND(E66='indoor club records'!$F$11, F66&gt;='indoor club records'!$G$11), AND(E66='indoor club records'!$F$12, F66&gt;='indoor club records'!$G$12), AND(E66='indoor club records'!$F$13, F66&gt;='indoor club records'!$G$13), AND(E66='indoor club records'!$F$14, F66&gt;='indoor club records'!$G$14), AND(E66='indoor club records'!$F$15, F66&gt;='indoor club records'!$G$15))), "CR", " ")</f>
        <v xml:space="preserve"> </v>
      </c>
      <c r="Z66" s="2" t="str">
        <f>IF(AND(B66="pole vault", OR(AND(E66='indoor club records'!$F$16, F66&gt;='indoor club records'!$G$16), AND(E66='indoor club records'!$F$17, F66&gt;='indoor club records'!$G$17), AND(E66='indoor club records'!$F$18, F66&gt;='indoor club records'!$G$18), AND(E66='indoor club records'!$F$19, F66&gt;='indoor club records'!$G$19), AND(E66='indoor club records'!$F$20, F66&gt;='indoor club records'!$G$20))), "CR", " ")</f>
        <v xml:space="preserve"> </v>
      </c>
      <c r="AA66" s="2" t="str">
        <f>IF(AND(B66="shot 2.72", AND(E66='indoor club records'!$F$36, F66&gt;='indoor club records'!$G$36)), "CR", " ")</f>
        <v xml:space="preserve"> </v>
      </c>
      <c r="AB66" s="2" t="str">
        <f>IF(AND(B66="shot 3", OR(AND(E66='indoor club records'!$F$37, F66&gt;='indoor club records'!$G$37), AND(E66='indoor club records'!$F$38, F66&gt;='indoor club records'!$G$38))), "CR", " ")</f>
        <v xml:space="preserve"> </v>
      </c>
      <c r="AC66" s="2" t="str">
        <f>IF(AND(B66="shot 4", OR(AND(E66='indoor club records'!$F$39, F66&gt;='indoor club records'!$G$39), AND(E66='indoor club records'!$F$40, F66&gt;='indoor club records'!$G$40))), "CR", " ")</f>
        <v xml:space="preserve"> </v>
      </c>
      <c r="AD66" s="5" t="str">
        <f>IF(AND(B66="4x200", OR(AND(E66='indoor club records'!$N$6, F66&lt;='indoor club records'!$O$6), AND(E66='indoor club records'!$N$7, F66&lt;='indoor club records'!$O$7), AND(E66='indoor club records'!$N$8, F66&lt;='indoor club records'!$O$8), AND(E66='indoor club records'!$N$9, F66&lt;='indoor club records'!$O$9), AND(E66='indoor club records'!$N$10, F66&lt;='indoor club records'!$O$10))), "CR", " ")</f>
        <v xml:space="preserve"> </v>
      </c>
      <c r="AE66" s="5" t="str">
        <f>IF(AND(B66="4x300", OR(AND(E66='indoor club records'!$N$11, F66&lt;='indoor club records'!$O$11), AND(E66='indoor club records'!$N$12, F66&lt;='indoor club records'!$O$12))), "CR", " ")</f>
        <v xml:space="preserve"> </v>
      </c>
      <c r="AF66" s="5" t="str">
        <f>IF(AND(B66="4x400", OR(AND(E66='indoor club records'!$N$13, F66&lt;='indoor club records'!$O$13), AND(E66='indoor club records'!$N$14, F66&lt;='indoor club records'!$O$14), AND(E66='indoor club records'!$N$15, F66&lt;='indoor club records'!$O$15))), "CR", " ")</f>
        <v xml:space="preserve"> </v>
      </c>
      <c r="AG66" s="5" t="str">
        <f>IF(AND(B66="pentathlon", OR(AND(E66='indoor club records'!$N$21, F66&gt;='indoor club records'!$O$21), AND(E66='indoor club records'!$N$22, F66&gt;='indoor club records'!$O$22), AND(E66='indoor club records'!$N$23, F66&gt;='indoor club records'!$O$23), AND(E66='indoor club records'!$N$24, F66&gt;='indoor club records'!$O$24), AND(E66='indoor club records'!$N$25, F66&gt;='indoor club records'!$O$25))), "CR", " ")</f>
        <v xml:space="preserve"> </v>
      </c>
      <c r="AH66" s="5" t="str">
        <f>IF(AND(B66="heptathlon", OR(AND(E66='indoor club records'!$N$26, F66&gt;='indoor club records'!$O$26), AND(E66='indoor club records'!$N$27, F66&gt;='indoor club records'!$O$27), AND(E66='indoor club records'!$N$28, F66&gt;='indoor club records'!$O$28), )), "CR", " ")</f>
        <v xml:space="preserve"> </v>
      </c>
    </row>
    <row r="67" spans="1:34" ht="14.5" x14ac:dyDescent="0.35">
      <c r="B67" s="24">
        <v>600</v>
      </c>
      <c r="C67" s="24"/>
      <c r="D67" s="24"/>
      <c r="E67" s="25"/>
      <c r="F67" s="26"/>
      <c r="G67" s="27"/>
      <c r="H67" s="24"/>
      <c r="I67" s="24"/>
    </row>
    <row r="68" spans="1:34" ht="14.5" x14ac:dyDescent="0.35">
      <c r="A68" s="13" t="s">
        <v>175</v>
      </c>
      <c r="B68" s="2">
        <v>800</v>
      </c>
      <c r="C68" s="2" t="s">
        <v>7</v>
      </c>
      <c r="D68" s="2" t="s">
        <v>2</v>
      </c>
      <c r="E68" s="13" t="s">
        <v>29</v>
      </c>
      <c r="F68" s="6" t="s">
        <v>288</v>
      </c>
      <c r="G68" s="8">
        <v>43883</v>
      </c>
      <c r="H68" s="9" t="s">
        <v>190</v>
      </c>
      <c r="I68" s="2" t="s">
        <v>285</v>
      </c>
      <c r="K68" s="11" t="str">
        <f>IF(OR(L68="CR", M68="CR", N68="CR", O68="CR", P68="CR", Q68="CR", R68="CR", S68="CR", T68="CR", U68="CR",V68="CR", W68="CR", X68="CR", Y68="CR", Z68="CR", AA68="CR", AB68="CR", AC68="CR", AD68="CR", AE68="CR", AF68="CR", AG68="CR", AH68="CR"), "***CLUB RECORD***", "")</f>
        <v/>
      </c>
      <c r="L68" s="5" t="str">
        <f>IF(AND(B68=60, OR(AND(E68='indoor club records'!$B$1, F68&lt;='indoor club records'!$C$1), AND(E68='indoor club records'!$B$2, F68&lt;='indoor club records'!$C$2), AND(E68='indoor club records'!$B$3, F68&lt;='indoor club records'!$C$3), AND(E68='indoor club records'!$B$4, F68&lt;='indoor club records'!$C$4), AND(E68='indoor club records'!$B$5, F68&lt;='indoor club records'!$C$5))),"CR"," ")</f>
        <v xml:space="preserve"> </v>
      </c>
      <c r="M68" s="5" t="str">
        <f>IF(AND(B68=200, OR(AND(E68='indoor club records'!$B$11, F68&lt;='indoor club records'!$C$11), AND(E68='indoor club records'!$B$12, F68&lt;='indoor club records'!$C$12), AND(E68='indoor club records'!$B$13, F68&lt;='indoor club records'!$C$13), AND(E68='indoor club records'!$B$14, F68&lt;='indoor club records'!$C$14), AND(E68='indoor club records'!$B$15, F68&lt;='indoor club records'!$C$15))),"CR"," ")</f>
        <v xml:space="preserve"> </v>
      </c>
      <c r="N68" s="5" t="str">
        <f>IF(AND(B68=300, OR(AND(E68='indoor club records'!$B$16, F68&lt;='indoor club records'!$C$16), AND(E68='indoor club records'!$B$17, F68&lt;='indoor club records'!$C$17))),"CR"," ")</f>
        <v xml:space="preserve"> </v>
      </c>
      <c r="O68" s="5" t="str">
        <f>IF(AND(B68=400, OR(AND(E68='indoor club records'!$B$19, F68&lt;='indoor club records'!$C$19), AND(E68='indoor club records'!$B$20, F68&lt;='indoor club records'!$C$20), AND(E68='indoor club records'!$B$21, F68&lt;='indoor club records'!$C$21))),"CR"," ")</f>
        <v xml:space="preserve"> </v>
      </c>
      <c r="P68" s="5" t="str">
        <f>IF(AND(B68=800, OR(AND(E68='indoor club records'!$B$22, F68&lt;='indoor club records'!$C$22), AND(E68='indoor club records'!$B$23, F68&lt;='indoor club records'!$C$23), AND(E68='indoor club records'!$B$24, F68&lt;='indoor club records'!$C$24), AND(E68='indoor club records'!$B$25, F68&lt;='indoor club records'!$C$25), AND(E68='indoor club records'!$B$26, F68&lt;='indoor club records'!$C$26))),"CR"," ")</f>
        <v xml:space="preserve"> </v>
      </c>
      <c r="Q68" s="5" t="str">
        <f>IF(AND(B68=1200, AND(E68='indoor club records'!$B$28, F68&lt;='indoor club records'!$C$28)),"CR"," ")</f>
        <v xml:space="preserve"> </v>
      </c>
      <c r="R68" s="5" t="str">
        <f>IF(AND(B68=1500, OR(AND(E68='indoor club records'!$B$29, F68&lt;='indoor club records'!$C$29), AND(E68='indoor club records'!$B$30, F68&lt;='indoor club records'!$C$30), AND(E68='indoor club records'!$B$31, F68&lt;='indoor club records'!$C$31), AND(E68='indoor club records'!$B$32, F68&lt;='indoor club records'!$C$32), AND(E68='indoor club records'!$B$33, F68&lt;='indoor club records'!$C$33))),"CR"," ")</f>
        <v xml:space="preserve"> </v>
      </c>
      <c r="S68" s="5" t="str">
        <f>IF(AND(B68="1M", AND(E68='indoor club records'!$B$37,F68&lt;='indoor club records'!$C$37)),"CR"," ")</f>
        <v xml:space="preserve"> </v>
      </c>
      <c r="T68" s="5" t="str">
        <f>IF(AND(B68=3000, OR(AND(E68='indoor club records'!$B$39, F68&lt;='indoor club records'!$C$39), AND(E68='indoor club records'!$B$40, F68&lt;='indoor club records'!$C$40), AND(E68='indoor club records'!$B$41, F68&lt;='indoor club records'!$C$41))),"CR"," ")</f>
        <v xml:space="preserve"> </v>
      </c>
      <c r="U68" s="5" t="str">
        <f>IF(AND(B68=5000, OR(AND(E68='indoor club records'!$B$42, F68&lt;='indoor club records'!$C$42), AND(E68='indoor club records'!$B$43, F68&lt;='indoor club records'!$C$43))),"CR"," ")</f>
        <v xml:space="preserve"> </v>
      </c>
      <c r="V68" s="5" t="str">
        <f>IF(AND(B68=10000, OR(AND(E68='indoor club records'!$B$44, F68&lt;='indoor club records'!$C$44), AND(E68='indoor club records'!$B$45, F68&lt;='indoor club records'!$C$45))),"CR"," ")</f>
        <v xml:space="preserve"> </v>
      </c>
      <c r="W68" s="2" t="str">
        <f>IF(AND(B68="high jump", OR(AND(E68='indoor club records'!$F$1, F68&gt;='indoor club records'!$G$1), AND(E68='indoor club records'!$F$2, F68&gt;='indoor club records'!$G$2), AND(E68='indoor club records'!$F$3, F68&gt;='indoor club records'!$G$3),AND(E68='indoor club records'!$F$4, F68&gt;='indoor club records'!$G$4), AND(E68='indoor club records'!$F$5, F68&gt;='indoor club records'!$G$5))), "CR", " ")</f>
        <v xml:space="preserve"> </v>
      </c>
      <c r="X68" s="2" t="str">
        <f>IF(AND(B68="long jump", OR(AND(E68='indoor club records'!$F$6, F68&gt;='indoor club records'!$G$6), AND(E68='indoor club records'!$F$7, F68&gt;='indoor club records'!$G$7), AND(E68='indoor club records'!$F$8, F68&gt;='indoor club records'!$G$8), AND(E68='indoor club records'!$F$9, F68&gt;='indoor club records'!$G$9), AND(E68='indoor club records'!$F$10, F68&gt;='indoor club records'!$G$10))), "CR", " ")</f>
        <v xml:space="preserve"> </v>
      </c>
      <c r="Y68" s="2" t="str">
        <f>IF(AND(B68="triple jump", OR(AND(E68='indoor club records'!$F$11, F68&gt;='indoor club records'!$G$11), AND(E68='indoor club records'!$F$12, F68&gt;='indoor club records'!$G$12), AND(E68='indoor club records'!$F$13, F68&gt;='indoor club records'!$G$13), AND(E68='indoor club records'!$F$14, F68&gt;='indoor club records'!$G$14), AND(E68='indoor club records'!$F$15, F68&gt;='indoor club records'!$G$15))), "CR", " ")</f>
        <v xml:space="preserve"> </v>
      </c>
      <c r="Z68" s="2" t="str">
        <f>IF(AND(B68="pole vault", OR(AND(E68='indoor club records'!$F$16, F68&gt;='indoor club records'!$G$16), AND(E68='indoor club records'!$F$17, F68&gt;='indoor club records'!$G$17), AND(E68='indoor club records'!$F$18, F68&gt;='indoor club records'!$G$18), AND(E68='indoor club records'!$F$19, F68&gt;='indoor club records'!$G$19), AND(E68='indoor club records'!$F$20, F68&gt;='indoor club records'!$G$20))), "CR", " ")</f>
        <v xml:space="preserve"> </v>
      </c>
      <c r="AA68" s="2" t="str">
        <f>IF(AND(B68="shot 2.72", AND(E68='indoor club records'!$F$36, F68&gt;='indoor club records'!$G$36)), "CR", " ")</f>
        <v xml:space="preserve"> </v>
      </c>
      <c r="AB68" s="2" t="str">
        <f>IF(AND(B68="shot 3", OR(AND(E68='indoor club records'!$F$37, F68&gt;='indoor club records'!$G$37), AND(E68='indoor club records'!$F$38, F68&gt;='indoor club records'!$G$38))), "CR", " ")</f>
        <v xml:space="preserve"> </v>
      </c>
      <c r="AC68" s="2" t="str">
        <f>IF(AND(B68="shot 4", OR(AND(E68='indoor club records'!$F$39, F68&gt;='indoor club records'!$G$39), AND(E68='indoor club records'!$F$40, F68&gt;='indoor club records'!$G$40))), "CR", " ")</f>
        <v xml:space="preserve"> </v>
      </c>
      <c r="AD68" s="5" t="str">
        <f>IF(AND(B68="4x200", OR(AND(E68='indoor club records'!$N$6, F68&lt;='indoor club records'!$O$6), AND(E68='indoor club records'!$N$7, F68&lt;='indoor club records'!$O$7), AND(E68='indoor club records'!$N$8, F68&lt;='indoor club records'!$O$8), AND(E68='indoor club records'!$N$9, F68&lt;='indoor club records'!$O$9), AND(E68='indoor club records'!$N$10, F68&lt;='indoor club records'!$O$10))), "CR", " ")</f>
        <v xml:space="preserve"> </v>
      </c>
      <c r="AE68" s="5" t="str">
        <f>IF(AND(B68="4x300", OR(AND(E68='indoor club records'!$N$11, F68&lt;='indoor club records'!$O$11), AND(E68='indoor club records'!$N$12, F68&lt;='indoor club records'!$O$12))), "CR", " ")</f>
        <v xml:space="preserve"> </v>
      </c>
      <c r="AF68" s="5" t="str">
        <f>IF(AND(B68="4x400", OR(AND(E68='indoor club records'!$N$13, F68&lt;='indoor club records'!$O$13), AND(E68='indoor club records'!$N$14, F68&lt;='indoor club records'!$O$14), AND(E68='indoor club records'!$N$15, F68&lt;='indoor club records'!$O$15))), "CR", " ")</f>
        <v xml:space="preserve"> </v>
      </c>
      <c r="AG68" s="5" t="str">
        <f>IF(AND(B68="pentathlon", OR(AND(E68='indoor club records'!$N$21, F68&gt;='indoor club records'!$O$21), AND(E68='indoor club records'!$N$22, F68&gt;='indoor club records'!$O$22), AND(E68='indoor club records'!$N$23, F68&gt;='indoor club records'!$O$23), AND(E68='indoor club records'!$N$24, F68&gt;='indoor club records'!$O$24), AND(E68='indoor club records'!$N$25, F68&gt;='indoor club records'!$O$25))), "CR", " ")</f>
        <v xml:space="preserve"> </v>
      </c>
      <c r="AH68" s="5" t="str">
        <f>IF(AND(B68="heptathlon", OR(AND(E68='indoor club records'!$N$26, F68&gt;='indoor club records'!$O$26), AND(E68='indoor club records'!$N$27, F68&gt;='indoor club records'!$O$27), AND(E68='indoor club records'!$N$28, F68&gt;='indoor club records'!$O$28), )), "CR", " ")</f>
        <v xml:space="preserve"> </v>
      </c>
    </row>
    <row r="69" spans="1:34" ht="14.5" x14ac:dyDescent="0.35">
      <c r="A69" s="13" t="s">
        <v>30</v>
      </c>
      <c r="B69" s="2">
        <v>800</v>
      </c>
      <c r="C69" s="2" t="s">
        <v>22</v>
      </c>
      <c r="D69" s="2" t="s">
        <v>23</v>
      </c>
      <c r="E69" s="13" t="s">
        <v>34</v>
      </c>
      <c r="F69" s="6" t="s">
        <v>286</v>
      </c>
      <c r="G69" s="8">
        <v>43884</v>
      </c>
      <c r="H69" s="9" t="s">
        <v>276</v>
      </c>
      <c r="I69" s="2" t="s">
        <v>287</v>
      </c>
      <c r="K69" s="11" t="str">
        <f>IF(OR(L69="CR", M69="CR", N69="CR", O69="CR", P69="CR", Q69="CR", R69="CR", S69="CR", T69="CR", U69="CR",V69="CR", W69="CR", X69="CR", Y69="CR", Z69="CR", AA69="CR", AB69="CR", AC69="CR", AD69="CR", AE69="CR", AF69="CR", AG69="CR", AH69="CR"), "***CLUB RECORD***", "")</f>
        <v/>
      </c>
      <c r="L69" s="5" t="str">
        <f>IF(AND(B69=60, OR(AND(E69='indoor club records'!$B$1, F69&lt;='indoor club records'!$C$1), AND(E69='indoor club records'!$B$2, F69&lt;='indoor club records'!$C$2), AND(E69='indoor club records'!$B$3, F69&lt;='indoor club records'!$C$3), AND(E69='indoor club records'!$B$4, F69&lt;='indoor club records'!$C$4), AND(E69='indoor club records'!$B$5, F69&lt;='indoor club records'!$C$5))),"CR"," ")</f>
        <v xml:space="preserve"> </v>
      </c>
      <c r="M69" s="5" t="str">
        <f>IF(AND(B69=200, OR(AND(E69='indoor club records'!$B$11, F69&lt;='indoor club records'!$C$11), AND(E69='indoor club records'!$B$12, F69&lt;='indoor club records'!$C$12), AND(E69='indoor club records'!$B$13, F69&lt;='indoor club records'!$C$13), AND(E69='indoor club records'!$B$14, F69&lt;='indoor club records'!$C$14), AND(E69='indoor club records'!$B$15, F69&lt;='indoor club records'!$C$15))),"CR"," ")</f>
        <v xml:space="preserve"> </v>
      </c>
      <c r="N69" s="5" t="str">
        <f>IF(AND(B69=300, OR(AND(E69='indoor club records'!$B$16, F69&lt;='indoor club records'!$C$16), AND(E69='indoor club records'!$B$17, F69&lt;='indoor club records'!$C$17))),"CR"," ")</f>
        <v xml:space="preserve"> </v>
      </c>
      <c r="O69" s="5" t="str">
        <f>IF(AND(B69=400, OR(AND(E69='indoor club records'!$B$19, F69&lt;='indoor club records'!$C$19), AND(E69='indoor club records'!$B$20, F69&lt;='indoor club records'!$C$20), AND(E69='indoor club records'!$B$21, F69&lt;='indoor club records'!$C$21))),"CR"," ")</f>
        <v xml:space="preserve"> </v>
      </c>
      <c r="P69" s="5" t="str">
        <f>IF(AND(B69=800, OR(AND(E69='indoor club records'!$B$22, F69&lt;='indoor club records'!$C$22), AND(E69='indoor club records'!$B$23, F69&lt;='indoor club records'!$C$23), AND(E69='indoor club records'!$B$24, F69&lt;='indoor club records'!$C$24), AND(E69='indoor club records'!$B$25, F69&lt;='indoor club records'!$C$25), AND(E69='indoor club records'!$B$26, F69&lt;='indoor club records'!$C$26))),"CR"," ")</f>
        <v xml:space="preserve"> </v>
      </c>
      <c r="Q69" s="5" t="str">
        <f>IF(AND(B69=1200, AND(E69='indoor club records'!$B$28, F69&lt;='indoor club records'!$C$28)),"CR"," ")</f>
        <v xml:space="preserve"> </v>
      </c>
      <c r="R69" s="5" t="str">
        <f>IF(AND(B69=1500, OR(AND(E69='indoor club records'!$B$29, F69&lt;='indoor club records'!$C$29), AND(E69='indoor club records'!$B$30, F69&lt;='indoor club records'!$C$30), AND(E69='indoor club records'!$B$31, F69&lt;='indoor club records'!$C$31), AND(E69='indoor club records'!$B$32, F69&lt;='indoor club records'!$C$32), AND(E69='indoor club records'!$B$33, F69&lt;='indoor club records'!$C$33))),"CR"," ")</f>
        <v xml:space="preserve"> </v>
      </c>
      <c r="S69" s="5" t="str">
        <f>IF(AND(B69="1M", AND(E69='indoor club records'!$B$37,F69&lt;='indoor club records'!$C$37)),"CR"," ")</f>
        <v xml:space="preserve"> </v>
      </c>
      <c r="T69" s="5" t="str">
        <f>IF(AND(B69=3000, OR(AND(E69='indoor club records'!$B$39, F69&lt;='indoor club records'!$C$39), AND(E69='indoor club records'!$B$40, F69&lt;='indoor club records'!$C$40), AND(E69='indoor club records'!$B$41, F69&lt;='indoor club records'!$C$41))),"CR"," ")</f>
        <v xml:space="preserve"> </v>
      </c>
      <c r="U69" s="5" t="str">
        <f>IF(AND(B69=5000, OR(AND(E69='indoor club records'!$B$42, F69&lt;='indoor club records'!$C$42), AND(E69='indoor club records'!$B$43, F69&lt;='indoor club records'!$C$43))),"CR"," ")</f>
        <v xml:space="preserve"> </v>
      </c>
      <c r="V69" s="5" t="str">
        <f>IF(AND(B69=10000, OR(AND(E69='indoor club records'!$B$44, F69&lt;='indoor club records'!$C$44), AND(E69='indoor club records'!$B$45, F69&lt;='indoor club records'!$C$45))),"CR"," ")</f>
        <v xml:space="preserve"> </v>
      </c>
      <c r="W69" s="2" t="str">
        <f>IF(AND(B69="high jump", OR(AND(E69='indoor club records'!$F$1, F69&gt;='indoor club records'!$G$1), AND(E69='indoor club records'!$F$2, F69&gt;='indoor club records'!$G$2), AND(E69='indoor club records'!$F$3, F69&gt;='indoor club records'!$G$3),AND(E69='indoor club records'!$F$4, F69&gt;='indoor club records'!$G$4), AND(E69='indoor club records'!$F$5, F69&gt;='indoor club records'!$G$5))), "CR", " ")</f>
        <v xml:space="preserve"> </v>
      </c>
      <c r="X69" s="2" t="str">
        <f>IF(AND(B69="long jump", OR(AND(E69='indoor club records'!$F$6, F69&gt;='indoor club records'!$G$6), AND(E69='indoor club records'!$F$7, F69&gt;='indoor club records'!$G$7), AND(E69='indoor club records'!$F$8, F69&gt;='indoor club records'!$G$8), AND(E69='indoor club records'!$F$9, F69&gt;='indoor club records'!$G$9), AND(E69='indoor club records'!$F$10, F69&gt;='indoor club records'!$G$10))), "CR", " ")</f>
        <v xml:space="preserve"> </v>
      </c>
      <c r="Y69" s="2" t="str">
        <f>IF(AND(B69="triple jump", OR(AND(E69='indoor club records'!$F$11, F69&gt;='indoor club records'!$G$11), AND(E69='indoor club records'!$F$12, F69&gt;='indoor club records'!$G$12), AND(E69='indoor club records'!$F$13, F69&gt;='indoor club records'!$G$13), AND(E69='indoor club records'!$F$14, F69&gt;='indoor club records'!$G$14), AND(E69='indoor club records'!$F$15, F69&gt;='indoor club records'!$G$15))), "CR", " ")</f>
        <v xml:space="preserve"> </v>
      </c>
      <c r="Z69" s="2" t="str">
        <f>IF(AND(B69="pole vault", OR(AND(E69='indoor club records'!$F$16, F69&gt;='indoor club records'!$G$16), AND(E69='indoor club records'!$F$17, F69&gt;='indoor club records'!$G$17), AND(E69='indoor club records'!$F$18, F69&gt;='indoor club records'!$G$18), AND(E69='indoor club records'!$F$19, F69&gt;='indoor club records'!$G$19), AND(E69='indoor club records'!$F$20, F69&gt;='indoor club records'!$G$20))), "CR", " ")</f>
        <v xml:space="preserve"> </v>
      </c>
      <c r="AA69" s="2" t="str">
        <f>IF(AND(B69="shot 2.72", AND(E69='indoor club records'!$F$36, F69&gt;='indoor club records'!$G$36)), "CR", " ")</f>
        <v xml:space="preserve"> </v>
      </c>
      <c r="AB69" s="2" t="str">
        <f>IF(AND(B69="shot 3", OR(AND(E69='indoor club records'!$F$37, F69&gt;='indoor club records'!$G$37), AND(E69='indoor club records'!$F$38, F69&gt;='indoor club records'!$G$38))), "CR", " ")</f>
        <v xml:space="preserve"> </v>
      </c>
      <c r="AC69" s="2" t="str">
        <f>IF(AND(B69="shot 4", OR(AND(E69='indoor club records'!$F$39, F69&gt;='indoor club records'!$G$39), AND(E69='indoor club records'!$F$40, F69&gt;='indoor club records'!$G$40))), "CR", " ")</f>
        <v xml:space="preserve"> </v>
      </c>
      <c r="AD69" s="5" t="str">
        <f>IF(AND(B69="4x200", OR(AND(E69='indoor club records'!$N$6, F69&lt;='indoor club records'!$O$6), AND(E69='indoor club records'!$N$7, F69&lt;='indoor club records'!$O$7), AND(E69='indoor club records'!$N$8, F69&lt;='indoor club records'!$O$8), AND(E69='indoor club records'!$N$9, F69&lt;='indoor club records'!$O$9), AND(E69='indoor club records'!$N$10, F69&lt;='indoor club records'!$O$10))), "CR", " ")</f>
        <v xml:space="preserve"> </v>
      </c>
      <c r="AE69" s="5" t="str">
        <f>IF(AND(B69="4x300", OR(AND(E69='indoor club records'!$N$11, F69&lt;='indoor club records'!$O$11), AND(E69='indoor club records'!$N$12, F69&lt;='indoor club records'!$O$12))), "CR", " ")</f>
        <v xml:space="preserve"> </v>
      </c>
      <c r="AF69" s="5" t="str">
        <f>IF(AND(B69="4x400", OR(AND(E69='indoor club records'!$N$13, F69&lt;='indoor club records'!$O$13), AND(E69='indoor club records'!$N$14, F69&lt;='indoor club records'!$O$14), AND(E69='indoor club records'!$N$15, F69&lt;='indoor club records'!$O$15))), "CR", " ")</f>
        <v xml:space="preserve"> </v>
      </c>
      <c r="AG69" s="5" t="str">
        <f>IF(AND(B69="pentathlon", OR(AND(E69='indoor club records'!$N$21, F69&gt;='indoor club records'!$O$21), AND(E69='indoor club records'!$N$22, F69&gt;='indoor club records'!$O$22), AND(E69='indoor club records'!$N$23, F69&gt;='indoor club records'!$O$23), AND(E69='indoor club records'!$N$24, F69&gt;='indoor club records'!$O$24), AND(E69='indoor club records'!$N$25, F69&gt;='indoor club records'!$O$25))), "CR", " ")</f>
        <v xml:space="preserve"> </v>
      </c>
      <c r="AH69" s="5" t="str">
        <f>IF(AND(B69="heptathlon", OR(AND(E69='indoor club records'!$N$26, F69&gt;='indoor club records'!$O$26), AND(E69='indoor club records'!$N$27, F69&gt;='indoor club records'!$O$27), AND(E69='indoor club records'!$N$28, F69&gt;='indoor club records'!$O$28), )), "CR", " ")</f>
        <v xml:space="preserve"> </v>
      </c>
    </row>
    <row r="70" spans="1:34" ht="14.5" x14ac:dyDescent="0.35">
      <c r="A70" s="13" t="s">
        <v>175</v>
      </c>
      <c r="B70" s="2">
        <v>800</v>
      </c>
      <c r="C70" s="2" t="s">
        <v>20</v>
      </c>
      <c r="D70" s="2" t="s">
        <v>50</v>
      </c>
      <c r="E70" s="13" t="s">
        <v>29</v>
      </c>
      <c r="F70" s="6" t="s">
        <v>267</v>
      </c>
      <c r="G70" s="8">
        <v>43863</v>
      </c>
      <c r="H70" s="2" t="s">
        <v>190</v>
      </c>
      <c r="I70" s="2" t="s">
        <v>264</v>
      </c>
      <c r="K70" s="11" t="str">
        <f>IF(OR(L70="CR", M70="CR", N70="CR", O70="CR", P70="CR", Q70="CR", R70="CR", S70="CR", T70="CR", U70="CR",V70="CR", W70="CR", X70="CR", Y70="CR", Z70="CR", AA70="CR", AB70="CR", AC70="CR", AD70="CR", AE70="CR", AF70="CR", AG70="CR", AH70="CR"), "***CLUB RECORD***", "")</f>
        <v/>
      </c>
      <c r="L70" s="5" t="str">
        <f>IF(AND(B70=60, OR(AND(E70='indoor club records'!$B$1, F70&lt;='indoor club records'!$C$1), AND(E70='indoor club records'!$B$2, F70&lt;='indoor club records'!$C$2), AND(E70='indoor club records'!$B$3, F70&lt;='indoor club records'!$C$3), AND(E70='indoor club records'!$B$4, F70&lt;='indoor club records'!$C$4), AND(E70='indoor club records'!$B$5, F70&lt;='indoor club records'!$C$5))),"CR"," ")</f>
        <v xml:space="preserve"> </v>
      </c>
      <c r="M70" s="5" t="str">
        <f>IF(AND(B70=200, OR(AND(E70='indoor club records'!$B$11, F70&lt;='indoor club records'!$C$11), AND(E70='indoor club records'!$B$12, F70&lt;='indoor club records'!$C$12), AND(E70='indoor club records'!$B$13, F70&lt;='indoor club records'!$C$13), AND(E70='indoor club records'!$B$14, F70&lt;='indoor club records'!$C$14), AND(E70='indoor club records'!$B$15, F70&lt;='indoor club records'!$C$15))),"CR"," ")</f>
        <v xml:space="preserve"> </v>
      </c>
      <c r="N70" s="5" t="str">
        <f>IF(AND(B70=300, OR(AND(E70='indoor club records'!$B$16, F70&lt;='indoor club records'!$C$16), AND(E70='indoor club records'!$B$17, F70&lt;='indoor club records'!$C$17))),"CR"," ")</f>
        <v xml:space="preserve"> </v>
      </c>
      <c r="O70" s="5" t="str">
        <f>IF(AND(B70=400, OR(AND(E70='indoor club records'!$B$19, F70&lt;='indoor club records'!$C$19), AND(E70='indoor club records'!$B$20, F70&lt;='indoor club records'!$C$20), AND(E70='indoor club records'!$B$21, F70&lt;='indoor club records'!$C$21))),"CR"," ")</f>
        <v xml:space="preserve"> </v>
      </c>
      <c r="P70" s="5" t="str">
        <f>IF(AND(B70=800, OR(AND(E70='indoor club records'!$B$22, F70&lt;='indoor club records'!$C$22), AND(E70='indoor club records'!$B$23, F70&lt;='indoor club records'!$C$23), AND(E70='indoor club records'!$B$24, F70&lt;='indoor club records'!$C$24), AND(E70='indoor club records'!$B$25, F70&lt;='indoor club records'!$C$25), AND(E70='indoor club records'!$B$26, F70&lt;='indoor club records'!$C$26))),"CR"," ")</f>
        <v xml:space="preserve"> </v>
      </c>
      <c r="Q70" s="5" t="str">
        <f>IF(AND(B70=1200, AND(E70='indoor club records'!$B$28, F70&lt;='indoor club records'!$C$28)),"CR"," ")</f>
        <v xml:space="preserve"> </v>
      </c>
      <c r="R70" s="5" t="str">
        <f>IF(AND(B70=1500, OR(AND(E70='indoor club records'!$B$29, F70&lt;='indoor club records'!$C$29), AND(E70='indoor club records'!$B$30, F70&lt;='indoor club records'!$C$30), AND(E70='indoor club records'!$B$31, F70&lt;='indoor club records'!$C$31), AND(E70='indoor club records'!$B$32, F70&lt;='indoor club records'!$C$32), AND(E70='indoor club records'!$B$33, F70&lt;='indoor club records'!$C$33))),"CR"," ")</f>
        <v xml:space="preserve"> </v>
      </c>
      <c r="S70" s="5" t="str">
        <f>IF(AND(B70="1M", AND(E70='indoor club records'!$B$37,F70&lt;='indoor club records'!$C$37)),"CR"," ")</f>
        <v xml:space="preserve"> </v>
      </c>
      <c r="T70" s="5" t="str">
        <f>IF(AND(B70=3000, OR(AND(E70='indoor club records'!$B$39, F70&lt;='indoor club records'!$C$39), AND(E70='indoor club records'!$B$40, F70&lt;='indoor club records'!$C$40), AND(E70='indoor club records'!$B$41, F70&lt;='indoor club records'!$C$41))),"CR"," ")</f>
        <v xml:space="preserve"> </v>
      </c>
      <c r="U70" s="5" t="str">
        <f>IF(AND(B70=5000, OR(AND(E70='indoor club records'!$B$42, F70&lt;='indoor club records'!$C$42), AND(E70='indoor club records'!$B$43, F70&lt;='indoor club records'!$C$43))),"CR"," ")</f>
        <v xml:space="preserve"> </v>
      </c>
      <c r="V70" s="5" t="str">
        <f>IF(AND(B70=10000, OR(AND(E70='indoor club records'!$B$44, F70&lt;='indoor club records'!$C$44), AND(E70='indoor club records'!$B$45, F70&lt;='indoor club records'!$C$45))),"CR"," ")</f>
        <v xml:space="preserve"> </v>
      </c>
      <c r="W70" s="2" t="str">
        <f>IF(AND(B70="high jump", OR(AND(E70='indoor club records'!$F$1, F70&gt;='indoor club records'!$G$1), AND(E70='indoor club records'!$F$2, F70&gt;='indoor club records'!$G$2), AND(E70='indoor club records'!$F$3, F70&gt;='indoor club records'!$G$3),AND(E70='indoor club records'!$F$4, F70&gt;='indoor club records'!$G$4), AND(E70='indoor club records'!$F$5, F70&gt;='indoor club records'!$G$5))), "CR", " ")</f>
        <v xml:space="preserve"> </v>
      </c>
      <c r="X70" s="2" t="str">
        <f>IF(AND(B70="long jump", OR(AND(E70='indoor club records'!$F$6, F70&gt;='indoor club records'!$G$6), AND(E70='indoor club records'!$F$7, F70&gt;='indoor club records'!$G$7), AND(E70='indoor club records'!$F$8, F70&gt;='indoor club records'!$G$8), AND(E70='indoor club records'!$F$9, F70&gt;='indoor club records'!$G$9), AND(E70='indoor club records'!$F$10, F70&gt;='indoor club records'!$G$10))), "CR", " ")</f>
        <v xml:space="preserve"> </v>
      </c>
      <c r="Y70" s="2" t="str">
        <f>IF(AND(B70="triple jump", OR(AND(E70='indoor club records'!$F$11, F70&gt;='indoor club records'!$G$11), AND(E70='indoor club records'!$F$12, F70&gt;='indoor club records'!$G$12), AND(E70='indoor club records'!$F$13, F70&gt;='indoor club records'!$G$13), AND(E70='indoor club records'!$F$14, F70&gt;='indoor club records'!$G$14), AND(E70='indoor club records'!$F$15, F70&gt;='indoor club records'!$G$15))), "CR", " ")</f>
        <v xml:space="preserve"> </v>
      </c>
      <c r="Z70" s="2" t="str">
        <f>IF(AND(B70="pole vault", OR(AND(E70='indoor club records'!$F$16, F70&gt;='indoor club records'!$G$16), AND(E70='indoor club records'!$F$17, F70&gt;='indoor club records'!$G$17), AND(E70='indoor club records'!$F$18, F70&gt;='indoor club records'!$G$18), AND(E70='indoor club records'!$F$19, F70&gt;='indoor club records'!$G$19), AND(E70='indoor club records'!$F$20, F70&gt;='indoor club records'!$G$20))), "CR", " ")</f>
        <v xml:space="preserve"> </v>
      </c>
      <c r="AA70" s="2" t="str">
        <f>IF(AND(B70="shot 2.72", AND(E70='indoor club records'!$F$36, F70&gt;='indoor club records'!$G$36)), "CR", " ")</f>
        <v xml:space="preserve"> </v>
      </c>
      <c r="AB70" s="2" t="str">
        <f>IF(AND(B70="shot 3", OR(AND(E70='indoor club records'!$F$37, F70&gt;='indoor club records'!$G$37), AND(E70='indoor club records'!$F$38, F70&gt;='indoor club records'!$G$38))), "CR", " ")</f>
        <v xml:space="preserve"> </v>
      </c>
      <c r="AC70" s="2" t="str">
        <f>IF(AND(B70="shot 4", OR(AND(E70='indoor club records'!$F$39, F70&gt;='indoor club records'!$G$39), AND(E70='indoor club records'!$F$40, F70&gt;='indoor club records'!$G$40))), "CR", " ")</f>
        <v xml:space="preserve"> </v>
      </c>
      <c r="AD70" s="5" t="str">
        <f>IF(AND(B70="4x200", OR(AND(E70='indoor club records'!$N$6, F70&lt;='indoor club records'!$O$6), AND(E70='indoor club records'!$N$7, F70&lt;='indoor club records'!$O$7), AND(E70='indoor club records'!$N$8, F70&lt;='indoor club records'!$O$8), AND(E70='indoor club records'!$N$9, F70&lt;='indoor club records'!$O$9), AND(E70='indoor club records'!$N$10, F70&lt;='indoor club records'!$O$10))), "CR", " ")</f>
        <v xml:space="preserve"> </v>
      </c>
      <c r="AE70" s="5" t="str">
        <f>IF(AND(B70="4x300", OR(AND(E70='indoor club records'!$N$11, F70&lt;='indoor club records'!$O$11), AND(E70='indoor club records'!$N$12, F70&lt;='indoor club records'!$O$12))), "CR", " ")</f>
        <v xml:space="preserve"> </v>
      </c>
      <c r="AF70" s="5" t="str">
        <f>IF(AND(B70="4x400", OR(AND(E70='indoor club records'!$N$13, F70&lt;='indoor club records'!$O$13), AND(E70='indoor club records'!$N$14, F70&lt;='indoor club records'!$O$14), AND(E70='indoor club records'!$N$15, F70&lt;='indoor club records'!$O$15))), "CR", " ")</f>
        <v xml:space="preserve"> </v>
      </c>
      <c r="AG70" s="5" t="str">
        <f>IF(AND(B70="pentathlon", OR(AND(E70='indoor club records'!$N$21, F70&gt;='indoor club records'!$O$21), AND(E70='indoor club records'!$N$22, F70&gt;='indoor club records'!$O$22), AND(E70='indoor club records'!$N$23, F70&gt;='indoor club records'!$O$23), AND(E70='indoor club records'!$N$24, F70&gt;='indoor club records'!$O$24), AND(E70='indoor club records'!$N$25, F70&gt;='indoor club records'!$O$25))), "CR", " ")</f>
        <v xml:space="preserve"> </v>
      </c>
      <c r="AH70" s="5" t="str">
        <f>IF(AND(B70="heptathlon", OR(AND(E70='indoor club records'!$N$26, F70&gt;='indoor club records'!$O$26), AND(E70='indoor club records'!$N$27, F70&gt;='indoor club records'!$O$27), AND(E70='indoor club records'!$N$28, F70&gt;='indoor club records'!$O$28), )), "CR", " ")</f>
        <v xml:space="preserve"> </v>
      </c>
    </row>
    <row r="71" spans="1:34" ht="14.5" x14ac:dyDescent="0.35">
      <c r="B71" s="2">
        <v>800</v>
      </c>
      <c r="C71" s="2" t="s">
        <v>160</v>
      </c>
      <c r="D71" s="2" t="s">
        <v>161</v>
      </c>
      <c r="E71" s="13" t="s">
        <v>30</v>
      </c>
      <c r="F71" s="6" t="s">
        <v>302</v>
      </c>
      <c r="G71" s="8">
        <v>43891</v>
      </c>
      <c r="H71" s="2" t="s">
        <v>190</v>
      </c>
      <c r="I71" s="2" t="s">
        <v>254</v>
      </c>
      <c r="K71" s="2"/>
      <c r="P71" s="2"/>
      <c r="Q71" s="2"/>
      <c r="R71" s="2"/>
      <c r="S71" s="2"/>
      <c r="T71" s="2"/>
      <c r="U71" s="2"/>
    </row>
    <row r="72" spans="1:34" ht="14.5" x14ac:dyDescent="0.35">
      <c r="A72" s="13" t="s">
        <v>30</v>
      </c>
      <c r="B72" s="2">
        <v>800</v>
      </c>
      <c r="C72" s="2" t="s">
        <v>71</v>
      </c>
      <c r="D72" s="2" t="s">
        <v>48</v>
      </c>
      <c r="E72" s="13" t="s">
        <v>34</v>
      </c>
      <c r="F72" s="6" t="s">
        <v>219</v>
      </c>
      <c r="G72" s="8">
        <v>43800</v>
      </c>
      <c r="H72" s="2" t="s">
        <v>190</v>
      </c>
      <c r="I72" s="2" t="s">
        <v>214</v>
      </c>
      <c r="K72" s="11" t="str">
        <f>IF(OR(L72="CR", M72="CR", N72="CR", O72="CR", P72="CR", Q72="CR", R72="CR", S72="CR", T72="CR", U72="CR",V72="CR", W72="CR", X72="CR", Y72="CR", Z72="CR", AA72="CR", AB72="CR", AC72="CR", AD72="CR", AE72="CR", AF72="CR", AG72="CR", AH72="CR"), "***CLUB RECORD***", "")</f>
        <v/>
      </c>
      <c r="L72" s="5" t="str">
        <f>IF(AND(B72=60, OR(AND(E72='indoor club records'!$B$1, F72&lt;='indoor club records'!$C$1), AND(E72='indoor club records'!$B$2, F72&lt;='indoor club records'!$C$2), AND(E72='indoor club records'!$B$3, F72&lt;='indoor club records'!$C$3), AND(E72='indoor club records'!$B$4, F72&lt;='indoor club records'!$C$4), AND(E72='indoor club records'!$B$5, F72&lt;='indoor club records'!$C$5))),"CR"," ")</f>
        <v xml:space="preserve"> </v>
      </c>
      <c r="M72" s="5" t="str">
        <f>IF(AND(B72=200, OR(AND(E72='indoor club records'!$B$11, F72&lt;='indoor club records'!$C$11), AND(E72='indoor club records'!$B$12, F72&lt;='indoor club records'!$C$12), AND(E72='indoor club records'!$B$13, F72&lt;='indoor club records'!$C$13), AND(E72='indoor club records'!$B$14, F72&lt;='indoor club records'!$C$14), AND(E72='indoor club records'!$B$15, F72&lt;='indoor club records'!$C$15))),"CR"," ")</f>
        <v xml:space="preserve"> </v>
      </c>
      <c r="N72" s="5" t="str">
        <f>IF(AND(B72=300, OR(AND(E72='indoor club records'!$B$16, F72&lt;='indoor club records'!$C$16), AND(E72='indoor club records'!$B$17, F72&lt;='indoor club records'!$C$17))),"CR"," ")</f>
        <v xml:space="preserve"> </v>
      </c>
      <c r="O72" s="5" t="str">
        <f>IF(AND(B72=400, OR(AND(E72='indoor club records'!$B$19, F72&lt;='indoor club records'!$C$19), AND(E72='indoor club records'!$B$20, F72&lt;='indoor club records'!$C$20), AND(E72='indoor club records'!$B$21, F72&lt;='indoor club records'!$C$21))),"CR"," ")</f>
        <v xml:space="preserve"> </v>
      </c>
      <c r="P72" s="5" t="str">
        <f>IF(AND(B72=800, OR(AND(E72='indoor club records'!$B$22, F72&lt;='indoor club records'!$C$22), AND(E72='indoor club records'!$B$23, F72&lt;='indoor club records'!$C$23), AND(E72='indoor club records'!$B$24, F72&lt;='indoor club records'!$C$24), AND(E72='indoor club records'!$B$25, F72&lt;='indoor club records'!$C$25), AND(E72='indoor club records'!$B$26, F72&lt;='indoor club records'!$C$26))),"CR"," ")</f>
        <v xml:space="preserve"> </v>
      </c>
      <c r="Q72" s="5" t="str">
        <f>IF(AND(B72=1200, AND(E72='indoor club records'!$B$28, F72&lt;='indoor club records'!$C$28)),"CR"," ")</f>
        <v xml:space="preserve"> </v>
      </c>
      <c r="R72" s="5" t="str">
        <f>IF(AND(B72=1500, OR(AND(E72='indoor club records'!$B$29, F72&lt;='indoor club records'!$C$29), AND(E72='indoor club records'!$B$30, F72&lt;='indoor club records'!$C$30), AND(E72='indoor club records'!$B$31, F72&lt;='indoor club records'!$C$31), AND(E72='indoor club records'!$B$32, F72&lt;='indoor club records'!$C$32), AND(E72='indoor club records'!$B$33, F72&lt;='indoor club records'!$C$33))),"CR"," ")</f>
        <v xml:space="preserve"> </v>
      </c>
      <c r="S72" s="5" t="str">
        <f>IF(AND(B72="1M", AND(E72='indoor club records'!$B$37,F72&lt;='indoor club records'!$C$37)),"CR"," ")</f>
        <v xml:space="preserve"> </v>
      </c>
      <c r="T72" s="5" t="str">
        <f>IF(AND(B72=3000, OR(AND(E72='indoor club records'!$B$39, F72&lt;='indoor club records'!$C$39), AND(E72='indoor club records'!$B$40, F72&lt;='indoor club records'!$C$40), AND(E72='indoor club records'!$B$41, F72&lt;='indoor club records'!$C$41))),"CR"," ")</f>
        <v xml:space="preserve"> </v>
      </c>
      <c r="U72" s="5" t="str">
        <f>IF(AND(B72=5000, OR(AND(E72='indoor club records'!$B$42, F72&lt;='indoor club records'!$C$42), AND(E72='indoor club records'!$B$43, F72&lt;='indoor club records'!$C$43))),"CR"," ")</f>
        <v xml:space="preserve"> </v>
      </c>
      <c r="V72" s="5" t="str">
        <f>IF(AND(B72=10000, OR(AND(E72='indoor club records'!$B$44, F72&lt;='indoor club records'!$C$44), AND(E72='indoor club records'!$B$45, F72&lt;='indoor club records'!$C$45))),"CR"," ")</f>
        <v xml:space="preserve"> </v>
      </c>
      <c r="W72" s="2" t="str">
        <f>IF(AND(B72="high jump", OR(AND(E72='indoor club records'!$F$1, F72&gt;='indoor club records'!$G$1), AND(E72='indoor club records'!$F$2, F72&gt;='indoor club records'!$G$2), AND(E72='indoor club records'!$F$3, F72&gt;='indoor club records'!$G$3),AND(E72='indoor club records'!$F$4, F72&gt;='indoor club records'!$G$4), AND(E72='indoor club records'!$F$5, F72&gt;='indoor club records'!$G$5))), "CR", " ")</f>
        <v xml:space="preserve"> </v>
      </c>
      <c r="X72" s="2" t="str">
        <f>IF(AND(B72="long jump", OR(AND(E72='indoor club records'!$F$6, F72&gt;='indoor club records'!$G$6), AND(E72='indoor club records'!$F$7, F72&gt;='indoor club records'!$G$7), AND(E72='indoor club records'!$F$8, F72&gt;='indoor club records'!$G$8), AND(E72='indoor club records'!$F$9, F72&gt;='indoor club records'!$G$9), AND(E72='indoor club records'!$F$10, F72&gt;='indoor club records'!$G$10))), "CR", " ")</f>
        <v xml:space="preserve"> </v>
      </c>
      <c r="Y72" s="2" t="str">
        <f>IF(AND(B72="triple jump", OR(AND(E72='indoor club records'!$F$11, F72&gt;='indoor club records'!$G$11), AND(E72='indoor club records'!$F$12, F72&gt;='indoor club records'!$G$12), AND(E72='indoor club records'!$F$13, F72&gt;='indoor club records'!$G$13), AND(E72='indoor club records'!$F$14, F72&gt;='indoor club records'!$G$14), AND(E72='indoor club records'!$F$15, F72&gt;='indoor club records'!$G$15))), "CR", " ")</f>
        <v xml:space="preserve"> </v>
      </c>
      <c r="Z72" s="2" t="str">
        <f>IF(AND(B72="pole vault", OR(AND(E72='indoor club records'!$F$16, F72&gt;='indoor club records'!$G$16), AND(E72='indoor club records'!$F$17, F72&gt;='indoor club records'!$G$17), AND(E72='indoor club records'!$F$18, F72&gt;='indoor club records'!$G$18), AND(E72='indoor club records'!$F$19, F72&gt;='indoor club records'!$G$19), AND(E72='indoor club records'!$F$20, F72&gt;='indoor club records'!$G$20))), "CR", " ")</f>
        <v xml:space="preserve"> </v>
      </c>
      <c r="AA72" s="2" t="str">
        <f>IF(AND(B72="shot 2.72", AND(E72='indoor club records'!$F$36, F72&gt;='indoor club records'!$G$36)), "CR", " ")</f>
        <v xml:space="preserve"> </v>
      </c>
      <c r="AB72" s="2" t="str">
        <f>IF(AND(B72="shot 3", OR(AND(E72='indoor club records'!$F$37, F72&gt;='indoor club records'!$G$37), AND(E72='indoor club records'!$F$38, F72&gt;='indoor club records'!$G$38))), "CR", " ")</f>
        <v xml:space="preserve"> </v>
      </c>
      <c r="AC72" s="2" t="str">
        <f>IF(AND(B72="shot 4", OR(AND(E72='indoor club records'!$F$39, F72&gt;='indoor club records'!$G$39), AND(E72='indoor club records'!$F$40, F72&gt;='indoor club records'!$G$40))), "CR", " ")</f>
        <v xml:space="preserve"> </v>
      </c>
      <c r="AD72" s="5" t="str">
        <f>IF(AND(B72="4x200", OR(AND(E72='indoor club records'!$N$6, F72&lt;='indoor club records'!$O$6), AND(E72='indoor club records'!$N$7, F72&lt;='indoor club records'!$O$7), AND(E72='indoor club records'!$N$8, F72&lt;='indoor club records'!$O$8), AND(E72='indoor club records'!$N$9, F72&lt;='indoor club records'!$O$9), AND(E72='indoor club records'!$N$10, F72&lt;='indoor club records'!$O$10))), "CR", " ")</f>
        <v xml:space="preserve"> </v>
      </c>
      <c r="AE72" s="5" t="str">
        <f>IF(AND(B72="4x300", OR(AND(E72='indoor club records'!$N$11, F72&lt;='indoor club records'!$O$11), AND(E72='indoor club records'!$N$12, F72&lt;='indoor club records'!$O$12))), "CR", " ")</f>
        <v xml:space="preserve"> </v>
      </c>
      <c r="AF72" s="5" t="str">
        <f>IF(AND(B72="4x400", OR(AND(E72='indoor club records'!$N$13, F72&lt;='indoor club records'!$O$13), AND(E72='indoor club records'!$N$14, F72&lt;='indoor club records'!$O$14), AND(E72='indoor club records'!$N$15, F72&lt;='indoor club records'!$O$15))), "CR", " ")</f>
        <v xml:space="preserve"> </v>
      </c>
      <c r="AG72" s="5" t="str">
        <f>IF(AND(B72="pentathlon", OR(AND(E72='indoor club records'!$N$21, F72&gt;='indoor club records'!$O$21), AND(E72='indoor club records'!$N$22, F72&gt;='indoor club records'!$O$22), AND(E72='indoor club records'!$N$23, F72&gt;='indoor club records'!$O$23), AND(E72='indoor club records'!$N$24, F72&gt;='indoor club records'!$O$24), AND(E72='indoor club records'!$N$25, F72&gt;='indoor club records'!$O$25))), "CR", " ")</f>
        <v xml:space="preserve"> </v>
      </c>
      <c r="AH72" s="5" t="str">
        <f>IF(AND(B72="heptathlon", OR(AND(E72='indoor club records'!$N$26, F72&gt;='indoor club records'!$O$26), AND(E72='indoor club records'!$N$27, F72&gt;='indoor club records'!$O$27), AND(E72='indoor club records'!$N$28, F72&gt;='indoor club records'!$O$28), )), "CR", " ")</f>
        <v xml:space="preserve"> </v>
      </c>
    </row>
    <row r="73" spans="1:34" ht="14.5" x14ac:dyDescent="0.35">
      <c r="A73" s="13" t="s">
        <v>32</v>
      </c>
      <c r="B73" s="2">
        <v>800</v>
      </c>
      <c r="C73" s="2" t="s">
        <v>75</v>
      </c>
      <c r="D73" s="2" t="s">
        <v>89</v>
      </c>
      <c r="E73" s="13" t="s">
        <v>32</v>
      </c>
      <c r="F73" s="6" t="s">
        <v>295</v>
      </c>
      <c r="G73" s="8">
        <v>43890</v>
      </c>
      <c r="H73" s="2" t="s">
        <v>190</v>
      </c>
      <c r="I73" s="2" t="s">
        <v>254</v>
      </c>
      <c r="K73" s="11" t="str">
        <f>IF(OR(L73="CR", M73="CR", N73="CR", O73="CR", P73="CR", Q73="CR", R73="CR", S73="CR", T73="CR", U73="CR",V73="CR", W73="CR", X73="CR", Y73="CR", Z73="CR", AA73="CR", AB73="CR", AC73="CR", AD73="CR", AE73="CR", AF73="CR", AG73="CR", AH73="CR"), "***CLUB RECORD***", "")</f>
        <v/>
      </c>
      <c r="L73" s="5" t="str">
        <f>IF(AND(B73=60, OR(AND(E73='indoor club records'!$B$1, F73&lt;='indoor club records'!$C$1), AND(E73='indoor club records'!$B$2, F73&lt;='indoor club records'!$C$2), AND(E73='indoor club records'!$B$3, F73&lt;='indoor club records'!$C$3), AND(E73='indoor club records'!$B$4, F73&lt;='indoor club records'!$C$4), AND(E73='indoor club records'!$B$5, F73&lt;='indoor club records'!$C$5))),"CR"," ")</f>
        <v xml:space="preserve"> </v>
      </c>
      <c r="M73" s="5" t="str">
        <f>IF(AND(B73=200, OR(AND(E73='indoor club records'!$B$11, F73&lt;='indoor club records'!$C$11), AND(E73='indoor club records'!$B$12, F73&lt;='indoor club records'!$C$12), AND(E73='indoor club records'!$B$13, F73&lt;='indoor club records'!$C$13), AND(E73='indoor club records'!$B$14, F73&lt;='indoor club records'!$C$14), AND(E73='indoor club records'!$B$15, F73&lt;='indoor club records'!$C$15))),"CR"," ")</f>
        <v xml:space="preserve"> </v>
      </c>
      <c r="N73" s="5" t="str">
        <f>IF(AND(B73=300, OR(AND(E73='indoor club records'!$B$16, F73&lt;='indoor club records'!$C$16), AND(E73='indoor club records'!$B$17, F73&lt;='indoor club records'!$C$17))),"CR"," ")</f>
        <v xml:space="preserve"> </v>
      </c>
      <c r="O73" s="5" t="str">
        <f>IF(AND(B73=400, OR(AND(E73='indoor club records'!$B$19, F73&lt;='indoor club records'!$C$19), AND(E73='indoor club records'!$B$20, F73&lt;='indoor club records'!$C$20), AND(E73='indoor club records'!$B$21, F73&lt;='indoor club records'!$C$21))),"CR"," ")</f>
        <v xml:space="preserve"> </v>
      </c>
      <c r="P73" s="5" t="str">
        <f>IF(AND(B73=800, OR(AND(E73='indoor club records'!$B$22, F73&lt;='indoor club records'!$C$22), AND(E73='indoor club records'!$B$23, F73&lt;='indoor club records'!$C$23), AND(E73='indoor club records'!$B$24, F73&lt;='indoor club records'!$C$24), AND(E73='indoor club records'!$B$25, F73&lt;='indoor club records'!$C$25), AND(E73='indoor club records'!$B$26, F73&lt;='indoor club records'!$C$26))),"CR"," ")</f>
        <v xml:space="preserve"> </v>
      </c>
      <c r="Q73" s="5" t="str">
        <f>IF(AND(B73=1200, AND(E73='indoor club records'!$B$28, F73&lt;='indoor club records'!$C$28)),"CR"," ")</f>
        <v xml:space="preserve"> </v>
      </c>
      <c r="R73" s="5" t="str">
        <f>IF(AND(B73=1500, OR(AND(E73='indoor club records'!$B$29, F73&lt;='indoor club records'!$C$29), AND(E73='indoor club records'!$B$30, F73&lt;='indoor club records'!$C$30), AND(E73='indoor club records'!$B$31, F73&lt;='indoor club records'!$C$31), AND(E73='indoor club records'!$B$32, F73&lt;='indoor club records'!$C$32), AND(E73='indoor club records'!$B$33, F73&lt;='indoor club records'!$C$33))),"CR"," ")</f>
        <v xml:space="preserve"> </v>
      </c>
      <c r="S73" s="5" t="str">
        <f>IF(AND(B73="1M", AND(E73='indoor club records'!$B$37,F73&lt;='indoor club records'!$C$37)),"CR"," ")</f>
        <v xml:space="preserve"> </v>
      </c>
      <c r="T73" s="5" t="str">
        <f>IF(AND(B73=3000, OR(AND(E73='indoor club records'!$B$39, F73&lt;='indoor club records'!$C$39), AND(E73='indoor club records'!$B$40, F73&lt;='indoor club records'!$C$40), AND(E73='indoor club records'!$B$41, F73&lt;='indoor club records'!$C$41))),"CR"," ")</f>
        <v xml:space="preserve"> </v>
      </c>
      <c r="U73" s="5" t="str">
        <f>IF(AND(B73=5000, OR(AND(E73='indoor club records'!$B$42, F73&lt;='indoor club records'!$C$42), AND(E73='indoor club records'!$B$43, F73&lt;='indoor club records'!$C$43))),"CR"," ")</f>
        <v xml:space="preserve"> </v>
      </c>
      <c r="V73" s="5" t="str">
        <f>IF(AND(B73=10000, OR(AND(E73='indoor club records'!$B$44, F73&lt;='indoor club records'!$C$44), AND(E73='indoor club records'!$B$45, F73&lt;='indoor club records'!$C$45))),"CR"," ")</f>
        <v xml:space="preserve"> </v>
      </c>
      <c r="W73" s="2" t="str">
        <f>IF(AND(B73="high jump", OR(AND(E73='indoor club records'!$F$1, F73&gt;='indoor club records'!$G$1), AND(E73='indoor club records'!$F$2, F73&gt;='indoor club records'!$G$2), AND(E73='indoor club records'!$F$3, F73&gt;='indoor club records'!$G$3),AND(E73='indoor club records'!$F$4, F73&gt;='indoor club records'!$G$4), AND(E73='indoor club records'!$F$5, F73&gt;='indoor club records'!$G$5))), "CR", " ")</f>
        <v xml:space="preserve"> </v>
      </c>
      <c r="X73" s="2" t="str">
        <f>IF(AND(B73="long jump", OR(AND(E73='indoor club records'!$F$6, F73&gt;='indoor club records'!$G$6), AND(E73='indoor club records'!$F$7, F73&gt;='indoor club records'!$G$7), AND(E73='indoor club records'!$F$8, F73&gt;='indoor club records'!$G$8), AND(E73='indoor club records'!$F$9, F73&gt;='indoor club records'!$G$9), AND(E73='indoor club records'!$F$10, F73&gt;='indoor club records'!$G$10))), "CR", " ")</f>
        <v xml:space="preserve"> </v>
      </c>
      <c r="Y73" s="2" t="str">
        <f>IF(AND(B73="triple jump", OR(AND(E73='indoor club records'!$F$11, F73&gt;='indoor club records'!$G$11), AND(E73='indoor club records'!$F$12, F73&gt;='indoor club records'!$G$12), AND(E73='indoor club records'!$F$13, F73&gt;='indoor club records'!$G$13), AND(E73='indoor club records'!$F$14, F73&gt;='indoor club records'!$G$14), AND(E73='indoor club records'!$F$15, F73&gt;='indoor club records'!$G$15))), "CR", " ")</f>
        <v xml:space="preserve"> </v>
      </c>
      <c r="Z73" s="2" t="str">
        <f>IF(AND(B73="pole vault", OR(AND(E73='indoor club records'!$F$16, F73&gt;='indoor club records'!$G$16), AND(E73='indoor club records'!$F$17, F73&gt;='indoor club records'!$G$17), AND(E73='indoor club records'!$F$18, F73&gt;='indoor club records'!$G$18), AND(E73='indoor club records'!$F$19, F73&gt;='indoor club records'!$G$19), AND(E73='indoor club records'!$F$20, F73&gt;='indoor club records'!$G$20))), "CR", " ")</f>
        <v xml:space="preserve"> </v>
      </c>
      <c r="AA73" s="2" t="str">
        <f>IF(AND(B73="shot 2.72", AND(E73='indoor club records'!$F$36, F73&gt;='indoor club records'!$G$36)), "CR", " ")</f>
        <v xml:space="preserve"> </v>
      </c>
      <c r="AB73" s="2" t="str">
        <f>IF(AND(B73="shot 3", OR(AND(E73='indoor club records'!$F$37, F73&gt;='indoor club records'!$G$37), AND(E73='indoor club records'!$F$38, F73&gt;='indoor club records'!$G$38))), "CR", " ")</f>
        <v xml:space="preserve"> </v>
      </c>
      <c r="AC73" s="2" t="str">
        <f>IF(AND(B73="shot 4", OR(AND(E73='indoor club records'!$F$39, F73&gt;='indoor club records'!$G$39), AND(E73='indoor club records'!$F$40, F73&gt;='indoor club records'!$G$40))), "CR", " ")</f>
        <v xml:space="preserve"> </v>
      </c>
      <c r="AD73" s="5" t="str">
        <f>IF(AND(B73="4x200", OR(AND(E73='indoor club records'!$N$6, F73&lt;='indoor club records'!$O$6), AND(E73='indoor club records'!$N$7, F73&lt;='indoor club records'!$O$7), AND(E73='indoor club records'!$N$8, F73&lt;='indoor club records'!$O$8), AND(E73='indoor club records'!$N$9, F73&lt;='indoor club records'!$O$9), AND(E73='indoor club records'!$N$10, F73&lt;='indoor club records'!$O$10))), "CR", " ")</f>
        <v xml:space="preserve"> </v>
      </c>
      <c r="AE73" s="5" t="str">
        <f>IF(AND(B73="4x300", OR(AND(E73='indoor club records'!$N$11, F73&lt;='indoor club records'!$O$11), AND(E73='indoor club records'!$N$12, F73&lt;='indoor club records'!$O$12))), "CR", " ")</f>
        <v xml:space="preserve"> </v>
      </c>
      <c r="AF73" s="5" t="str">
        <f>IF(AND(B73="4x400", OR(AND(E73='indoor club records'!$N$13, F73&lt;='indoor club records'!$O$13), AND(E73='indoor club records'!$N$14, F73&lt;='indoor club records'!$O$14), AND(E73='indoor club records'!$N$15, F73&lt;='indoor club records'!$O$15))), "CR", " ")</f>
        <v xml:space="preserve"> </v>
      </c>
      <c r="AG73" s="5" t="str">
        <f>IF(AND(B73="pentathlon", OR(AND(E73='indoor club records'!$N$21, F73&gt;='indoor club records'!$O$21), AND(E73='indoor club records'!$N$22, F73&gt;='indoor club records'!$O$22), AND(E73='indoor club records'!$N$23, F73&gt;='indoor club records'!$O$23), AND(E73='indoor club records'!$N$24, F73&gt;='indoor club records'!$O$24), AND(E73='indoor club records'!$N$25, F73&gt;='indoor club records'!$O$25))), "CR", " ")</f>
        <v xml:space="preserve"> </v>
      </c>
      <c r="AH73" s="5" t="str">
        <f>IF(AND(B73="heptathlon", OR(AND(E73='indoor club records'!$N$26, F73&gt;='indoor club records'!$O$26), AND(E73='indoor club records'!$N$27, F73&gt;='indoor club records'!$O$27), AND(E73='indoor club records'!$N$28, F73&gt;='indoor club records'!$O$28), )), "CR", " ")</f>
        <v xml:space="preserve"> </v>
      </c>
    </row>
    <row r="74" spans="1:34" ht="14.5" x14ac:dyDescent="0.35">
      <c r="A74" s="13" t="s">
        <v>30</v>
      </c>
      <c r="B74" s="2">
        <v>800</v>
      </c>
      <c r="C74" s="2" t="s">
        <v>65</v>
      </c>
      <c r="D74" s="2" t="s">
        <v>115</v>
      </c>
      <c r="E74" s="13" t="s">
        <v>34</v>
      </c>
      <c r="F74" s="6" t="s">
        <v>253</v>
      </c>
      <c r="G74" s="8">
        <v>43842</v>
      </c>
      <c r="H74" s="2" t="s">
        <v>190</v>
      </c>
      <c r="I74" s="2" t="s">
        <v>248</v>
      </c>
      <c r="K74" s="11" t="str">
        <f>IF(OR(L74="CR", M74="CR", N74="CR", O74="CR", P74="CR", Q74="CR", R74="CR", S74="CR", T74="CR", U74="CR",V74="CR", W74="CR", X74="CR", Y74="CR", Z74="CR", AA74="CR", AB74="CR", AC74="CR", AD74="CR", AE74="CR", AF74="CR", AG74="CR", AH74="CR"), "***CLUB RECORD***", "")</f>
        <v/>
      </c>
      <c r="L74" s="5" t="str">
        <f>IF(AND(B74=60, OR(AND(E74='indoor club records'!$B$1, F74&lt;='indoor club records'!$C$1), AND(E74='indoor club records'!$B$2, F74&lt;='indoor club records'!$C$2), AND(E74='indoor club records'!$B$3, F74&lt;='indoor club records'!$C$3), AND(E74='indoor club records'!$B$4, F74&lt;='indoor club records'!$C$4), AND(E74='indoor club records'!$B$5, F74&lt;='indoor club records'!$C$5))),"CR"," ")</f>
        <v xml:space="preserve"> </v>
      </c>
      <c r="M74" s="5" t="str">
        <f>IF(AND(B74=200, OR(AND(E74='indoor club records'!$B$11, F74&lt;='indoor club records'!$C$11), AND(E74='indoor club records'!$B$12, F74&lt;='indoor club records'!$C$12), AND(E74='indoor club records'!$B$13, F74&lt;='indoor club records'!$C$13), AND(E74='indoor club records'!$B$14, F74&lt;='indoor club records'!$C$14), AND(E74='indoor club records'!$B$15, F74&lt;='indoor club records'!$C$15))),"CR"," ")</f>
        <v xml:space="preserve"> </v>
      </c>
      <c r="N74" s="5" t="str">
        <f>IF(AND(B74=300, OR(AND(E74='indoor club records'!$B$16, F74&lt;='indoor club records'!$C$16), AND(E74='indoor club records'!$B$17, F74&lt;='indoor club records'!$C$17))),"CR"," ")</f>
        <v xml:space="preserve"> </v>
      </c>
      <c r="O74" s="5" t="str">
        <f>IF(AND(B74=400, OR(AND(E74='indoor club records'!$B$19, F74&lt;='indoor club records'!$C$19), AND(E74='indoor club records'!$B$20, F74&lt;='indoor club records'!$C$20), AND(E74='indoor club records'!$B$21, F74&lt;='indoor club records'!$C$21))),"CR"," ")</f>
        <v xml:space="preserve"> </v>
      </c>
      <c r="P74" s="5" t="str">
        <f>IF(AND(B74=800, OR(AND(E74='indoor club records'!$B$22, F74&lt;='indoor club records'!$C$22), AND(E74='indoor club records'!$B$23, F74&lt;='indoor club records'!$C$23), AND(E74='indoor club records'!$B$24, F74&lt;='indoor club records'!$C$24), AND(E74='indoor club records'!$B$25, F74&lt;='indoor club records'!$C$25), AND(E74='indoor club records'!$B$26, F74&lt;='indoor club records'!$C$26))),"CR"," ")</f>
        <v xml:space="preserve"> </v>
      </c>
      <c r="Q74" s="5" t="str">
        <f>IF(AND(B74=1200, AND(E74='indoor club records'!$B$28, F74&lt;='indoor club records'!$C$28)),"CR"," ")</f>
        <v xml:space="preserve"> </v>
      </c>
      <c r="R74" s="5" t="str">
        <f>IF(AND(B74=1500, OR(AND(E74='indoor club records'!$B$29, F74&lt;='indoor club records'!$C$29), AND(E74='indoor club records'!$B$30, F74&lt;='indoor club records'!$C$30), AND(E74='indoor club records'!$B$31, F74&lt;='indoor club records'!$C$31), AND(E74='indoor club records'!$B$32, F74&lt;='indoor club records'!$C$32), AND(E74='indoor club records'!$B$33, F74&lt;='indoor club records'!$C$33))),"CR"," ")</f>
        <v xml:space="preserve"> </v>
      </c>
      <c r="S74" s="5" t="str">
        <f>IF(AND(B74="1M", AND(E74='indoor club records'!$B$37,F74&lt;='indoor club records'!$C$37)),"CR"," ")</f>
        <v xml:space="preserve"> </v>
      </c>
      <c r="T74" s="5" t="str">
        <f>IF(AND(B74=3000, OR(AND(E74='indoor club records'!$B$39, F74&lt;='indoor club records'!$C$39), AND(E74='indoor club records'!$B$40, F74&lt;='indoor club records'!$C$40), AND(E74='indoor club records'!$B$41, F74&lt;='indoor club records'!$C$41))),"CR"," ")</f>
        <v xml:space="preserve"> </v>
      </c>
      <c r="U74" s="5" t="str">
        <f>IF(AND(B74=5000, OR(AND(E74='indoor club records'!$B$42, F74&lt;='indoor club records'!$C$42), AND(E74='indoor club records'!$B$43, F74&lt;='indoor club records'!$C$43))),"CR"," ")</f>
        <v xml:space="preserve"> </v>
      </c>
      <c r="V74" s="5" t="str">
        <f>IF(AND(B74=10000, OR(AND(E74='indoor club records'!$B$44, F74&lt;='indoor club records'!$C$44), AND(E74='indoor club records'!$B$45, F74&lt;='indoor club records'!$C$45))),"CR"," ")</f>
        <v xml:space="preserve"> </v>
      </c>
      <c r="W74" s="2" t="str">
        <f>IF(AND(B74="high jump", OR(AND(E74='indoor club records'!$F$1, F74&gt;='indoor club records'!$G$1), AND(E74='indoor club records'!$F$2, F74&gt;='indoor club records'!$G$2), AND(E74='indoor club records'!$F$3, F74&gt;='indoor club records'!$G$3),AND(E74='indoor club records'!$F$4, F74&gt;='indoor club records'!$G$4), AND(E74='indoor club records'!$F$5, F74&gt;='indoor club records'!$G$5))), "CR", " ")</f>
        <v xml:space="preserve"> </v>
      </c>
      <c r="X74" s="2" t="str">
        <f>IF(AND(B74="long jump", OR(AND(E74='indoor club records'!$F$6, F74&gt;='indoor club records'!$G$6), AND(E74='indoor club records'!$F$7, F74&gt;='indoor club records'!$G$7), AND(E74='indoor club records'!$F$8, F74&gt;='indoor club records'!$G$8), AND(E74='indoor club records'!$F$9, F74&gt;='indoor club records'!$G$9), AND(E74='indoor club records'!$F$10, F74&gt;='indoor club records'!$G$10))), "CR", " ")</f>
        <v xml:space="preserve"> </v>
      </c>
      <c r="Y74" s="2" t="str">
        <f>IF(AND(B74="triple jump", OR(AND(E74='indoor club records'!$F$11, F74&gt;='indoor club records'!$G$11), AND(E74='indoor club records'!$F$12, F74&gt;='indoor club records'!$G$12), AND(E74='indoor club records'!$F$13, F74&gt;='indoor club records'!$G$13), AND(E74='indoor club records'!$F$14, F74&gt;='indoor club records'!$G$14), AND(E74='indoor club records'!$F$15, F74&gt;='indoor club records'!$G$15))), "CR", " ")</f>
        <v xml:space="preserve"> </v>
      </c>
      <c r="Z74" s="2" t="str">
        <f>IF(AND(B74="pole vault", OR(AND(E74='indoor club records'!$F$16, F74&gt;='indoor club records'!$G$16), AND(E74='indoor club records'!$F$17, F74&gt;='indoor club records'!$G$17), AND(E74='indoor club records'!$F$18, F74&gt;='indoor club records'!$G$18), AND(E74='indoor club records'!$F$19, F74&gt;='indoor club records'!$G$19), AND(E74='indoor club records'!$F$20, F74&gt;='indoor club records'!$G$20))), "CR", " ")</f>
        <v xml:space="preserve"> </v>
      </c>
      <c r="AA74" s="2" t="str">
        <f>IF(AND(B74="shot 2.72", AND(E74='indoor club records'!$F$36, F74&gt;='indoor club records'!$G$36)), "CR", " ")</f>
        <v xml:space="preserve"> </v>
      </c>
      <c r="AB74" s="2" t="str">
        <f>IF(AND(B74="shot 3", OR(AND(E74='indoor club records'!$F$37, F74&gt;='indoor club records'!$G$37), AND(E74='indoor club records'!$F$38, F74&gt;='indoor club records'!$G$38))), "CR", " ")</f>
        <v xml:space="preserve"> </v>
      </c>
      <c r="AC74" s="2" t="str">
        <f>IF(AND(B74="shot 4", OR(AND(E74='indoor club records'!$F$39, F74&gt;='indoor club records'!$G$39), AND(E74='indoor club records'!$F$40, F74&gt;='indoor club records'!$G$40))), "CR", " ")</f>
        <v xml:space="preserve"> </v>
      </c>
      <c r="AD74" s="5" t="str">
        <f>IF(AND(B74="4x200", OR(AND(E74='indoor club records'!$N$6, F74&lt;='indoor club records'!$O$6), AND(E74='indoor club records'!$N$7, F74&lt;='indoor club records'!$O$7), AND(E74='indoor club records'!$N$8, F74&lt;='indoor club records'!$O$8), AND(E74='indoor club records'!$N$9, F74&lt;='indoor club records'!$O$9), AND(E74='indoor club records'!$N$10, F74&lt;='indoor club records'!$O$10))), "CR", " ")</f>
        <v xml:space="preserve"> </v>
      </c>
      <c r="AE74" s="5" t="str">
        <f>IF(AND(B74="4x300", OR(AND(E74='indoor club records'!$N$11, F74&lt;='indoor club records'!$O$11), AND(E74='indoor club records'!$N$12, F74&lt;='indoor club records'!$O$12))), "CR", " ")</f>
        <v xml:space="preserve"> </v>
      </c>
      <c r="AF74" s="5" t="str">
        <f>IF(AND(B74="4x400", OR(AND(E74='indoor club records'!$N$13, F74&lt;='indoor club records'!$O$13), AND(E74='indoor club records'!$N$14, F74&lt;='indoor club records'!$O$14), AND(E74='indoor club records'!$N$15, F74&lt;='indoor club records'!$O$15))), "CR", " ")</f>
        <v xml:space="preserve"> </v>
      </c>
      <c r="AG74" s="5" t="str">
        <f>IF(AND(B74="pentathlon", OR(AND(E74='indoor club records'!$N$21, F74&gt;='indoor club records'!$O$21), AND(E74='indoor club records'!$N$22, F74&gt;='indoor club records'!$O$22), AND(E74='indoor club records'!$N$23, F74&gt;='indoor club records'!$O$23), AND(E74='indoor club records'!$N$24, F74&gt;='indoor club records'!$O$24), AND(E74='indoor club records'!$N$25, F74&gt;='indoor club records'!$O$25))), "CR", " ")</f>
        <v xml:space="preserve"> </v>
      </c>
      <c r="AH74" s="5" t="str">
        <f>IF(AND(B74="heptathlon", OR(AND(E74='indoor club records'!$N$26, F74&gt;='indoor club records'!$O$26), AND(E74='indoor club records'!$N$27, F74&gt;='indoor club records'!$O$27), AND(E74='indoor club records'!$N$28, F74&gt;='indoor club records'!$O$28), )), "CR", " ")</f>
        <v xml:space="preserve"> </v>
      </c>
    </row>
    <row r="75" spans="1:34" ht="14.5" x14ac:dyDescent="0.35">
      <c r="A75" s="13" t="s">
        <v>30</v>
      </c>
      <c r="B75" s="2">
        <v>800</v>
      </c>
      <c r="C75" s="2" t="s">
        <v>58</v>
      </c>
      <c r="D75" s="2" t="s">
        <v>59</v>
      </c>
      <c r="E75" s="13" t="s">
        <v>30</v>
      </c>
      <c r="F75" s="6" t="s">
        <v>217</v>
      </c>
      <c r="G75" s="8">
        <v>43800</v>
      </c>
      <c r="H75" s="2" t="s">
        <v>190</v>
      </c>
      <c r="I75" s="2" t="s">
        <v>214</v>
      </c>
      <c r="K75" s="11" t="str">
        <f>IF(OR(L75="CR", M75="CR", N75="CR", O75="CR", P75="CR", Q75="CR", R75="CR", S75="CR", T75="CR", U75="CR",V75="CR", W75="CR", X75="CR", Y75="CR", Z75="CR", AA75="CR", AB75="CR", AC75="CR", AD75="CR", AE75="CR", AF75="CR", AG75="CR", AH75="CR"), "***CLUB RECORD***", "")</f>
        <v/>
      </c>
      <c r="L75" s="5" t="str">
        <f>IF(AND(B75=60, OR(AND(E75='indoor club records'!$B$1, F75&lt;='indoor club records'!$C$1), AND(E75='indoor club records'!$B$2, F75&lt;='indoor club records'!$C$2), AND(E75='indoor club records'!$B$3, F75&lt;='indoor club records'!$C$3), AND(E75='indoor club records'!$B$4, F75&lt;='indoor club records'!$C$4), AND(E75='indoor club records'!$B$5, F75&lt;='indoor club records'!$C$5))),"CR"," ")</f>
        <v xml:space="preserve"> </v>
      </c>
      <c r="M75" s="5" t="str">
        <f>IF(AND(B75=200, OR(AND(E75='indoor club records'!$B$11, F75&lt;='indoor club records'!$C$11), AND(E75='indoor club records'!$B$12, F75&lt;='indoor club records'!$C$12), AND(E75='indoor club records'!$B$13, F75&lt;='indoor club records'!$C$13), AND(E75='indoor club records'!$B$14, F75&lt;='indoor club records'!$C$14), AND(E75='indoor club records'!$B$15, F75&lt;='indoor club records'!$C$15))),"CR"," ")</f>
        <v xml:space="preserve"> </v>
      </c>
      <c r="N75" s="5" t="str">
        <f>IF(AND(B75=300, OR(AND(E75='indoor club records'!$B$16, F75&lt;='indoor club records'!$C$16), AND(E75='indoor club records'!$B$17, F75&lt;='indoor club records'!$C$17))),"CR"," ")</f>
        <v xml:space="preserve"> </v>
      </c>
      <c r="O75" s="5" t="str">
        <f>IF(AND(B75=400, OR(AND(E75='indoor club records'!$B$19, F75&lt;='indoor club records'!$C$19), AND(E75='indoor club records'!$B$20, F75&lt;='indoor club records'!$C$20), AND(E75='indoor club records'!$B$21, F75&lt;='indoor club records'!$C$21))),"CR"," ")</f>
        <v xml:space="preserve"> </v>
      </c>
      <c r="P75" s="5" t="str">
        <f>IF(AND(B75=800, OR(AND(E75='indoor club records'!$B$22, F75&lt;='indoor club records'!$C$22), AND(E75='indoor club records'!$B$23, F75&lt;='indoor club records'!$C$23), AND(E75='indoor club records'!$B$24, F75&lt;='indoor club records'!$C$24), AND(E75='indoor club records'!$B$25, F75&lt;='indoor club records'!$C$25), AND(E75='indoor club records'!$B$26, F75&lt;='indoor club records'!$C$26))),"CR"," ")</f>
        <v xml:space="preserve"> </v>
      </c>
      <c r="Q75" s="5" t="str">
        <f>IF(AND(B75=1200, AND(E75='indoor club records'!$B$28, F75&lt;='indoor club records'!$C$28)),"CR"," ")</f>
        <v xml:space="preserve"> </v>
      </c>
      <c r="R75" s="5" t="str">
        <f>IF(AND(B75=1500, OR(AND(E75='indoor club records'!$B$29, F75&lt;='indoor club records'!$C$29), AND(E75='indoor club records'!$B$30, F75&lt;='indoor club records'!$C$30), AND(E75='indoor club records'!$B$31, F75&lt;='indoor club records'!$C$31), AND(E75='indoor club records'!$B$32, F75&lt;='indoor club records'!$C$32), AND(E75='indoor club records'!$B$33, F75&lt;='indoor club records'!$C$33))),"CR"," ")</f>
        <v xml:space="preserve"> </v>
      </c>
      <c r="S75" s="5" t="str">
        <f>IF(AND(B75="1M", AND(E75='indoor club records'!$B$37,F75&lt;='indoor club records'!$C$37)),"CR"," ")</f>
        <v xml:space="preserve"> </v>
      </c>
      <c r="T75" s="5" t="str">
        <f>IF(AND(B75=3000, OR(AND(E75='indoor club records'!$B$39, F75&lt;='indoor club records'!$C$39), AND(E75='indoor club records'!$B$40, F75&lt;='indoor club records'!$C$40), AND(E75='indoor club records'!$B$41, F75&lt;='indoor club records'!$C$41))),"CR"," ")</f>
        <v xml:space="preserve"> </v>
      </c>
      <c r="U75" s="5" t="str">
        <f>IF(AND(B75=5000, OR(AND(E75='indoor club records'!$B$42, F75&lt;='indoor club records'!$C$42), AND(E75='indoor club records'!$B$43, F75&lt;='indoor club records'!$C$43))),"CR"," ")</f>
        <v xml:space="preserve"> </v>
      </c>
      <c r="V75" s="5" t="str">
        <f>IF(AND(B75=10000, OR(AND(E75='indoor club records'!$B$44, F75&lt;='indoor club records'!$C$44), AND(E75='indoor club records'!$B$45, F75&lt;='indoor club records'!$C$45))),"CR"," ")</f>
        <v xml:space="preserve"> </v>
      </c>
      <c r="W75" s="2" t="str">
        <f>IF(AND(B75="high jump", OR(AND(E75='indoor club records'!$F$1, F75&gt;='indoor club records'!$G$1), AND(E75='indoor club records'!$F$2, F75&gt;='indoor club records'!$G$2), AND(E75='indoor club records'!$F$3, F75&gt;='indoor club records'!$G$3),AND(E75='indoor club records'!$F$4, F75&gt;='indoor club records'!$G$4), AND(E75='indoor club records'!$F$5, F75&gt;='indoor club records'!$G$5))), "CR", " ")</f>
        <v xml:space="preserve"> </v>
      </c>
      <c r="X75" s="2" t="str">
        <f>IF(AND(B75="long jump", OR(AND(E75='indoor club records'!$F$6, F75&gt;='indoor club records'!$G$6), AND(E75='indoor club records'!$F$7, F75&gt;='indoor club records'!$G$7), AND(E75='indoor club records'!$F$8, F75&gt;='indoor club records'!$G$8), AND(E75='indoor club records'!$F$9, F75&gt;='indoor club records'!$G$9), AND(E75='indoor club records'!$F$10, F75&gt;='indoor club records'!$G$10))), "CR", " ")</f>
        <v xml:space="preserve"> </v>
      </c>
      <c r="Y75" s="2" t="str">
        <f>IF(AND(B75="triple jump", OR(AND(E75='indoor club records'!$F$11, F75&gt;='indoor club records'!$G$11), AND(E75='indoor club records'!$F$12, F75&gt;='indoor club records'!$G$12), AND(E75='indoor club records'!$F$13, F75&gt;='indoor club records'!$G$13), AND(E75='indoor club records'!$F$14, F75&gt;='indoor club records'!$G$14), AND(E75='indoor club records'!$F$15, F75&gt;='indoor club records'!$G$15))), "CR", " ")</f>
        <v xml:space="preserve"> </v>
      </c>
      <c r="Z75" s="2" t="str">
        <f>IF(AND(B75="pole vault", OR(AND(E75='indoor club records'!$F$16, F75&gt;='indoor club records'!$G$16), AND(E75='indoor club records'!$F$17, F75&gt;='indoor club records'!$G$17), AND(E75='indoor club records'!$F$18, F75&gt;='indoor club records'!$G$18), AND(E75='indoor club records'!$F$19, F75&gt;='indoor club records'!$G$19), AND(E75='indoor club records'!$F$20, F75&gt;='indoor club records'!$G$20))), "CR", " ")</f>
        <v xml:space="preserve"> </v>
      </c>
      <c r="AA75" s="2" t="str">
        <f>IF(AND(B75="shot 2.72", AND(E75='indoor club records'!$F$36, F75&gt;='indoor club records'!$G$36)), "CR", " ")</f>
        <v xml:space="preserve"> </v>
      </c>
      <c r="AB75" s="2" t="str">
        <f>IF(AND(B75="shot 3", OR(AND(E75='indoor club records'!$F$37, F75&gt;='indoor club records'!$G$37), AND(E75='indoor club records'!$F$38, F75&gt;='indoor club records'!$G$38))), "CR", " ")</f>
        <v xml:space="preserve"> </v>
      </c>
      <c r="AC75" s="2" t="str">
        <f>IF(AND(B75="shot 4", OR(AND(E75='indoor club records'!$F$39, F75&gt;='indoor club records'!$G$39), AND(E75='indoor club records'!$F$40, F75&gt;='indoor club records'!$G$40))), "CR", " ")</f>
        <v xml:space="preserve"> </v>
      </c>
      <c r="AD75" s="5" t="str">
        <f>IF(AND(B75="4x200", OR(AND(E75='indoor club records'!$N$6, F75&lt;='indoor club records'!$O$6), AND(E75='indoor club records'!$N$7, F75&lt;='indoor club records'!$O$7), AND(E75='indoor club records'!$N$8, F75&lt;='indoor club records'!$O$8), AND(E75='indoor club records'!$N$9, F75&lt;='indoor club records'!$O$9), AND(E75='indoor club records'!$N$10, F75&lt;='indoor club records'!$O$10))), "CR", " ")</f>
        <v xml:space="preserve"> </v>
      </c>
      <c r="AE75" s="5" t="str">
        <f>IF(AND(B75="4x300", OR(AND(E75='indoor club records'!$N$11, F75&lt;='indoor club records'!$O$11), AND(E75='indoor club records'!$N$12, F75&lt;='indoor club records'!$O$12))), "CR", " ")</f>
        <v xml:space="preserve"> </v>
      </c>
      <c r="AF75" s="5" t="str">
        <f>IF(AND(B75="4x400", OR(AND(E75='indoor club records'!$N$13, F75&lt;='indoor club records'!$O$13), AND(E75='indoor club records'!$N$14, F75&lt;='indoor club records'!$O$14), AND(E75='indoor club records'!$N$15, F75&lt;='indoor club records'!$O$15))), "CR", " ")</f>
        <v xml:space="preserve"> </v>
      </c>
      <c r="AG75" s="5" t="str">
        <f>IF(AND(B75="pentathlon", OR(AND(E75='indoor club records'!$N$21, F75&gt;='indoor club records'!$O$21), AND(E75='indoor club records'!$N$22, F75&gt;='indoor club records'!$O$22), AND(E75='indoor club records'!$N$23, F75&gt;='indoor club records'!$O$23), AND(E75='indoor club records'!$N$24, F75&gt;='indoor club records'!$O$24), AND(E75='indoor club records'!$N$25, F75&gt;='indoor club records'!$O$25))), "CR", " ")</f>
        <v xml:space="preserve"> </v>
      </c>
      <c r="AH75" s="5" t="str">
        <f>IF(AND(B75="heptathlon", OR(AND(E75='indoor club records'!$N$26, F75&gt;='indoor club records'!$O$26), AND(E75='indoor club records'!$N$27, F75&gt;='indoor club records'!$O$27), AND(E75='indoor club records'!$N$28, F75&gt;='indoor club records'!$O$28), )), "CR", " ")</f>
        <v xml:space="preserve"> </v>
      </c>
    </row>
    <row r="76" spans="1:34" ht="14.5" x14ac:dyDescent="0.35">
      <c r="A76" s="13" t="s">
        <v>74</v>
      </c>
      <c r="B76" s="2">
        <v>800</v>
      </c>
      <c r="C76" s="2" t="s">
        <v>133</v>
      </c>
      <c r="D76" s="2" t="s">
        <v>134</v>
      </c>
      <c r="E76" s="13" t="s">
        <v>32</v>
      </c>
      <c r="F76" s="6" t="s">
        <v>293</v>
      </c>
      <c r="G76" s="8">
        <v>43890</v>
      </c>
      <c r="H76" s="2" t="s">
        <v>190</v>
      </c>
      <c r="I76" s="2" t="s">
        <v>254</v>
      </c>
      <c r="K76" s="11" t="str">
        <f>IF(OR(L76="CR", M76="CR", N76="CR", O76="CR", P76="CR", Q76="CR", R76="CR", S76="CR", T76="CR", U76="CR",V76="CR", W76="CR", X76="CR", Y76="CR", Z76="CR", AA76="CR", AB76="CR", AC76="CR", AD76="CR", AE76="CR", AF76="CR", AG76="CR", AH76="CR"), "***CLUB RECORD***", "")</f>
        <v/>
      </c>
      <c r="L76" s="5" t="str">
        <f>IF(AND(B76=60, OR(AND(E76='indoor club records'!$B$1, F76&lt;='indoor club records'!$C$1), AND(E76='indoor club records'!$B$2, F76&lt;='indoor club records'!$C$2), AND(E76='indoor club records'!$B$3, F76&lt;='indoor club records'!$C$3), AND(E76='indoor club records'!$B$4, F76&lt;='indoor club records'!$C$4), AND(E76='indoor club records'!$B$5, F76&lt;='indoor club records'!$C$5))),"CR"," ")</f>
        <v xml:space="preserve"> </v>
      </c>
      <c r="M76" s="5" t="str">
        <f>IF(AND(B76=200, OR(AND(E76='indoor club records'!$B$11, F76&lt;='indoor club records'!$C$11), AND(E76='indoor club records'!$B$12, F76&lt;='indoor club records'!$C$12), AND(E76='indoor club records'!$B$13, F76&lt;='indoor club records'!$C$13), AND(E76='indoor club records'!$B$14, F76&lt;='indoor club records'!$C$14), AND(E76='indoor club records'!$B$15, F76&lt;='indoor club records'!$C$15))),"CR"," ")</f>
        <v xml:space="preserve"> </v>
      </c>
      <c r="N76" s="5" t="str">
        <f>IF(AND(B76=300, OR(AND(E76='indoor club records'!$B$16, F76&lt;='indoor club records'!$C$16), AND(E76='indoor club records'!$B$17, F76&lt;='indoor club records'!$C$17))),"CR"," ")</f>
        <v xml:space="preserve"> </v>
      </c>
      <c r="O76" s="5" t="str">
        <f>IF(AND(B76=400, OR(AND(E76='indoor club records'!$B$19, F76&lt;='indoor club records'!$C$19), AND(E76='indoor club records'!$B$20, F76&lt;='indoor club records'!$C$20), AND(E76='indoor club records'!$B$21, F76&lt;='indoor club records'!$C$21))),"CR"," ")</f>
        <v xml:space="preserve"> </v>
      </c>
      <c r="P76" s="5" t="str">
        <f>IF(AND(B76=800, OR(AND(E76='indoor club records'!$B$22, F76&lt;='indoor club records'!$C$22), AND(E76='indoor club records'!$B$23, F76&lt;='indoor club records'!$C$23), AND(E76='indoor club records'!$B$24, F76&lt;='indoor club records'!$C$24), AND(E76='indoor club records'!$B$25, F76&lt;='indoor club records'!$C$25), AND(E76='indoor club records'!$B$26, F76&lt;='indoor club records'!$C$26))),"CR"," ")</f>
        <v xml:space="preserve"> </v>
      </c>
      <c r="Q76" s="5" t="str">
        <f>IF(AND(B76=1200, AND(E76='indoor club records'!$B$28, F76&lt;='indoor club records'!$C$28)),"CR"," ")</f>
        <v xml:space="preserve"> </v>
      </c>
      <c r="R76" s="5" t="str">
        <f>IF(AND(B76=1500, OR(AND(E76='indoor club records'!$B$29, F76&lt;='indoor club records'!$C$29), AND(E76='indoor club records'!$B$30, F76&lt;='indoor club records'!$C$30), AND(E76='indoor club records'!$B$31, F76&lt;='indoor club records'!$C$31), AND(E76='indoor club records'!$B$32, F76&lt;='indoor club records'!$C$32), AND(E76='indoor club records'!$B$33, F76&lt;='indoor club records'!$C$33))),"CR"," ")</f>
        <v xml:space="preserve"> </v>
      </c>
      <c r="S76" s="5" t="str">
        <f>IF(AND(B76="1M", AND(E76='indoor club records'!$B$37,F76&lt;='indoor club records'!$C$37)),"CR"," ")</f>
        <v xml:space="preserve"> </v>
      </c>
      <c r="T76" s="5" t="str">
        <f>IF(AND(B76=3000, OR(AND(E76='indoor club records'!$B$39, F76&lt;='indoor club records'!$C$39), AND(E76='indoor club records'!$B$40, F76&lt;='indoor club records'!$C$40), AND(E76='indoor club records'!$B$41, F76&lt;='indoor club records'!$C$41))),"CR"," ")</f>
        <v xml:space="preserve"> </v>
      </c>
      <c r="U76" s="5" t="str">
        <f>IF(AND(B76=5000, OR(AND(E76='indoor club records'!$B$42, F76&lt;='indoor club records'!$C$42), AND(E76='indoor club records'!$B$43, F76&lt;='indoor club records'!$C$43))),"CR"," ")</f>
        <v xml:space="preserve"> </v>
      </c>
      <c r="V76" s="5" t="str">
        <f>IF(AND(B76=10000, OR(AND(E76='indoor club records'!$B$44, F76&lt;='indoor club records'!$C$44), AND(E76='indoor club records'!$B$45, F76&lt;='indoor club records'!$C$45))),"CR"," ")</f>
        <v xml:space="preserve"> </v>
      </c>
      <c r="W76" s="2" t="str">
        <f>IF(AND(B76="high jump", OR(AND(E76='indoor club records'!$F$1, F76&gt;='indoor club records'!$G$1), AND(E76='indoor club records'!$F$2, F76&gt;='indoor club records'!$G$2), AND(E76='indoor club records'!$F$3, F76&gt;='indoor club records'!$G$3),AND(E76='indoor club records'!$F$4, F76&gt;='indoor club records'!$G$4), AND(E76='indoor club records'!$F$5, F76&gt;='indoor club records'!$G$5))), "CR", " ")</f>
        <v xml:space="preserve"> </v>
      </c>
      <c r="X76" s="2" t="str">
        <f>IF(AND(B76="long jump", OR(AND(E76='indoor club records'!$F$6, F76&gt;='indoor club records'!$G$6), AND(E76='indoor club records'!$F$7, F76&gt;='indoor club records'!$G$7), AND(E76='indoor club records'!$F$8, F76&gt;='indoor club records'!$G$8), AND(E76='indoor club records'!$F$9, F76&gt;='indoor club records'!$G$9), AND(E76='indoor club records'!$F$10, F76&gt;='indoor club records'!$G$10))), "CR", " ")</f>
        <v xml:space="preserve"> </v>
      </c>
      <c r="Y76" s="2" t="str">
        <f>IF(AND(B76="triple jump", OR(AND(E76='indoor club records'!$F$11, F76&gt;='indoor club records'!$G$11), AND(E76='indoor club records'!$F$12, F76&gt;='indoor club records'!$G$12), AND(E76='indoor club records'!$F$13, F76&gt;='indoor club records'!$G$13), AND(E76='indoor club records'!$F$14, F76&gt;='indoor club records'!$G$14), AND(E76='indoor club records'!$F$15, F76&gt;='indoor club records'!$G$15))), "CR", " ")</f>
        <v xml:space="preserve"> </v>
      </c>
      <c r="Z76" s="2" t="str">
        <f>IF(AND(B76="pole vault", OR(AND(E76='indoor club records'!$F$16, F76&gt;='indoor club records'!$G$16), AND(E76='indoor club records'!$F$17, F76&gt;='indoor club records'!$G$17), AND(E76='indoor club records'!$F$18, F76&gt;='indoor club records'!$G$18), AND(E76='indoor club records'!$F$19, F76&gt;='indoor club records'!$G$19), AND(E76='indoor club records'!$F$20, F76&gt;='indoor club records'!$G$20))), "CR", " ")</f>
        <v xml:space="preserve"> </v>
      </c>
      <c r="AA76" s="2" t="str">
        <f>IF(AND(B76="shot 2.72", AND(E76='indoor club records'!$F$36, F76&gt;='indoor club records'!$G$36)), "CR", " ")</f>
        <v xml:space="preserve"> </v>
      </c>
      <c r="AB76" s="2" t="str">
        <f>IF(AND(B76="shot 3", OR(AND(E76='indoor club records'!$F$37, F76&gt;='indoor club records'!$G$37), AND(E76='indoor club records'!$F$38, F76&gt;='indoor club records'!$G$38))), "CR", " ")</f>
        <v xml:space="preserve"> </v>
      </c>
      <c r="AC76" s="2" t="str">
        <f>IF(AND(B76="shot 4", OR(AND(E76='indoor club records'!$F$39, F76&gt;='indoor club records'!$G$39), AND(E76='indoor club records'!$F$40, F76&gt;='indoor club records'!$G$40))), "CR", " ")</f>
        <v xml:space="preserve"> </v>
      </c>
      <c r="AD76" s="5" t="str">
        <f>IF(AND(B76="4x200", OR(AND(E76='indoor club records'!$N$6, F76&lt;='indoor club records'!$O$6), AND(E76='indoor club records'!$N$7, F76&lt;='indoor club records'!$O$7), AND(E76='indoor club records'!$N$8, F76&lt;='indoor club records'!$O$8), AND(E76='indoor club records'!$N$9, F76&lt;='indoor club records'!$O$9), AND(E76='indoor club records'!$N$10, F76&lt;='indoor club records'!$O$10))), "CR", " ")</f>
        <v xml:space="preserve"> </v>
      </c>
      <c r="AE76" s="5" t="str">
        <f>IF(AND(B76="4x300", OR(AND(E76='indoor club records'!$N$11, F76&lt;='indoor club records'!$O$11), AND(E76='indoor club records'!$N$12, F76&lt;='indoor club records'!$O$12))), "CR", " ")</f>
        <v xml:space="preserve"> </v>
      </c>
      <c r="AF76" s="5" t="str">
        <f>IF(AND(B76="4x400", OR(AND(E76='indoor club records'!$N$13, F76&lt;='indoor club records'!$O$13), AND(E76='indoor club records'!$N$14, F76&lt;='indoor club records'!$O$14), AND(E76='indoor club records'!$N$15, F76&lt;='indoor club records'!$O$15))), "CR", " ")</f>
        <v xml:space="preserve"> </v>
      </c>
      <c r="AG76" s="5" t="str">
        <f>IF(AND(B76="pentathlon", OR(AND(E76='indoor club records'!$N$21, F76&gt;='indoor club records'!$O$21), AND(E76='indoor club records'!$N$22, F76&gt;='indoor club records'!$O$22), AND(E76='indoor club records'!$N$23, F76&gt;='indoor club records'!$O$23), AND(E76='indoor club records'!$N$24, F76&gt;='indoor club records'!$O$24), AND(E76='indoor club records'!$N$25, F76&gt;='indoor club records'!$O$25))), "CR", " ")</f>
        <v xml:space="preserve"> </v>
      </c>
      <c r="AH76" s="5" t="str">
        <f>IF(AND(B76="heptathlon", OR(AND(E76='indoor club records'!$N$26, F76&gt;='indoor club records'!$O$26), AND(E76='indoor club records'!$N$27, F76&gt;='indoor club records'!$O$27), AND(E76='indoor club records'!$N$28, F76&gt;='indoor club records'!$O$28), )), "CR", " ")</f>
        <v xml:space="preserve"> </v>
      </c>
    </row>
    <row r="77" spans="1:34" ht="14.5" x14ac:dyDescent="0.35">
      <c r="B77" s="2">
        <v>800</v>
      </c>
      <c r="C77" s="2" t="s">
        <v>290</v>
      </c>
      <c r="D77" s="2" t="s">
        <v>291</v>
      </c>
      <c r="E77" s="13" t="s">
        <v>32</v>
      </c>
      <c r="F77" s="6" t="s">
        <v>292</v>
      </c>
      <c r="G77" s="8">
        <v>43890</v>
      </c>
      <c r="H77" s="2" t="s">
        <v>190</v>
      </c>
      <c r="I77" s="2" t="s">
        <v>254</v>
      </c>
      <c r="K77" s="2"/>
      <c r="P77" s="2"/>
      <c r="Q77" s="2"/>
      <c r="R77" s="2"/>
      <c r="S77" s="2"/>
      <c r="T77" s="2"/>
      <c r="U77" s="2"/>
    </row>
    <row r="78" spans="1:34" ht="14.5" x14ac:dyDescent="0.35">
      <c r="A78" s="13" t="s">
        <v>34</v>
      </c>
      <c r="B78" s="2">
        <v>800</v>
      </c>
      <c r="C78" s="2" t="s">
        <v>7</v>
      </c>
      <c r="D78" s="2" t="s">
        <v>55</v>
      </c>
      <c r="E78" s="13" t="s">
        <v>31</v>
      </c>
      <c r="F78" s="6" t="s">
        <v>252</v>
      </c>
      <c r="G78" s="8">
        <v>43842</v>
      </c>
      <c r="H78" s="2" t="s">
        <v>190</v>
      </c>
      <c r="I78" s="2" t="s">
        <v>248</v>
      </c>
      <c r="K78" s="11" t="str">
        <f>IF(OR(L78="CR", M78="CR", N78="CR", O78="CR", P78="CR", Q78="CR", R78="CR", S78="CR", T78="CR", U78="CR",V78="CR", W78="CR", X78="CR", Y78="CR", Z78="CR", AA78="CR", AB78="CR", AC78="CR", AD78="CR", AE78="CR", AF78="CR", AG78="CR", AH78="CR"), "***CLUB RECORD***", "")</f>
        <v/>
      </c>
      <c r="L78" s="5" t="str">
        <f>IF(AND(B78=60, OR(AND(E78='indoor club records'!$B$1, F78&lt;='indoor club records'!$C$1), AND(E78='indoor club records'!$B$2, F78&lt;='indoor club records'!$C$2), AND(E78='indoor club records'!$B$3, F78&lt;='indoor club records'!$C$3), AND(E78='indoor club records'!$B$4, F78&lt;='indoor club records'!$C$4), AND(E78='indoor club records'!$B$5, F78&lt;='indoor club records'!$C$5))),"CR"," ")</f>
        <v xml:space="preserve"> </v>
      </c>
      <c r="M78" s="5" t="str">
        <f>IF(AND(B78=200, OR(AND(E78='indoor club records'!$B$11, F78&lt;='indoor club records'!$C$11), AND(E78='indoor club records'!$B$12, F78&lt;='indoor club records'!$C$12), AND(E78='indoor club records'!$B$13, F78&lt;='indoor club records'!$C$13), AND(E78='indoor club records'!$B$14, F78&lt;='indoor club records'!$C$14), AND(E78='indoor club records'!$B$15, F78&lt;='indoor club records'!$C$15))),"CR"," ")</f>
        <v xml:space="preserve"> </v>
      </c>
      <c r="N78" s="5" t="str">
        <f>IF(AND(B78=300, OR(AND(E78='indoor club records'!$B$16, F78&lt;='indoor club records'!$C$16), AND(E78='indoor club records'!$B$17, F78&lt;='indoor club records'!$C$17))),"CR"," ")</f>
        <v xml:space="preserve"> </v>
      </c>
      <c r="O78" s="5" t="str">
        <f>IF(AND(B78=400, OR(AND(E78='indoor club records'!$B$19, F78&lt;='indoor club records'!$C$19), AND(E78='indoor club records'!$B$20, F78&lt;='indoor club records'!$C$20), AND(E78='indoor club records'!$B$21, F78&lt;='indoor club records'!$C$21))),"CR"," ")</f>
        <v xml:space="preserve"> </v>
      </c>
      <c r="P78" s="5" t="str">
        <f>IF(AND(B78=800, OR(AND(E78='indoor club records'!$B$22, F78&lt;='indoor club records'!$C$22), AND(E78='indoor club records'!$B$23, F78&lt;='indoor club records'!$C$23), AND(E78='indoor club records'!$B$24, F78&lt;='indoor club records'!$C$24), AND(E78='indoor club records'!$B$25, F78&lt;='indoor club records'!$C$25), AND(E78='indoor club records'!$B$26, F78&lt;='indoor club records'!$C$26))),"CR"," ")</f>
        <v xml:space="preserve"> </v>
      </c>
      <c r="Q78" s="5" t="str">
        <f>IF(AND(B78=1200, AND(E78='indoor club records'!$B$28, F78&lt;='indoor club records'!$C$28)),"CR"," ")</f>
        <v xml:space="preserve"> </v>
      </c>
      <c r="R78" s="5" t="str">
        <f>IF(AND(B78=1500, OR(AND(E78='indoor club records'!$B$29, F78&lt;='indoor club records'!$C$29), AND(E78='indoor club records'!$B$30, F78&lt;='indoor club records'!$C$30), AND(E78='indoor club records'!$B$31, F78&lt;='indoor club records'!$C$31), AND(E78='indoor club records'!$B$32, F78&lt;='indoor club records'!$C$32), AND(E78='indoor club records'!$B$33, F78&lt;='indoor club records'!$C$33))),"CR"," ")</f>
        <v xml:space="preserve"> </v>
      </c>
      <c r="S78" s="5" t="str">
        <f>IF(AND(B78="1M", AND(E78='indoor club records'!$B$37,F78&lt;='indoor club records'!$C$37)),"CR"," ")</f>
        <v xml:space="preserve"> </v>
      </c>
      <c r="T78" s="5" t="str">
        <f>IF(AND(B78=3000, OR(AND(E78='indoor club records'!$B$39, F78&lt;='indoor club records'!$C$39), AND(E78='indoor club records'!$B$40, F78&lt;='indoor club records'!$C$40), AND(E78='indoor club records'!$B$41, F78&lt;='indoor club records'!$C$41))),"CR"," ")</f>
        <v xml:space="preserve"> </v>
      </c>
      <c r="U78" s="5" t="str">
        <f>IF(AND(B78=5000, OR(AND(E78='indoor club records'!$B$42, F78&lt;='indoor club records'!$C$42), AND(E78='indoor club records'!$B$43, F78&lt;='indoor club records'!$C$43))),"CR"," ")</f>
        <v xml:space="preserve"> </v>
      </c>
      <c r="V78" s="5" t="str">
        <f>IF(AND(B78=10000, OR(AND(E78='indoor club records'!$B$44, F78&lt;='indoor club records'!$C$44), AND(E78='indoor club records'!$B$45, F78&lt;='indoor club records'!$C$45))),"CR"," ")</f>
        <v xml:space="preserve"> </v>
      </c>
      <c r="W78" s="2" t="str">
        <f>IF(AND(B78="high jump", OR(AND(E78='indoor club records'!$F$1, F78&gt;='indoor club records'!$G$1), AND(E78='indoor club records'!$F$2, F78&gt;='indoor club records'!$G$2), AND(E78='indoor club records'!$F$3, F78&gt;='indoor club records'!$G$3),AND(E78='indoor club records'!$F$4, F78&gt;='indoor club records'!$G$4), AND(E78='indoor club records'!$F$5, F78&gt;='indoor club records'!$G$5))), "CR", " ")</f>
        <v xml:space="preserve"> </v>
      </c>
      <c r="X78" s="2" t="str">
        <f>IF(AND(B78="long jump", OR(AND(E78='indoor club records'!$F$6, F78&gt;='indoor club records'!$G$6), AND(E78='indoor club records'!$F$7, F78&gt;='indoor club records'!$G$7), AND(E78='indoor club records'!$F$8, F78&gt;='indoor club records'!$G$8), AND(E78='indoor club records'!$F$9, F78&gt;='indoor club records'!$G$9), AND(E78='indoor club records'!$F$10, F78&gt;='indoor club records'!$G$10))), "CR", " ")</f>
        <v xml:space="preserve"> </v>
      </c>
      <c r="Y78" s="2" t="str">
        <f>IF(AND(B78="triple jump", OR(AND(E78='indoor club records'!$F$11, F78&gt;='indoor club records'!$G$11), AND(E78='indoor club records'!$F$12, F78&gt;='indoor club records'!$G$12), AND(E78='indoor club records'!$F$13, F78&gt;='indoor club records'!$G$13), AND(E78='indoor club records'!$F$14, F78&gt;='indoor club records'!$G$14), AND(E78='indoor club records'!$F$15, F78&gt;='indoor club records'!$G$15))), "CR", " ")</f>
        <v xml:space="preserve"> </v>
      </c>
      <c r="Z78" s="2" t="str">
        <f>IF(AND(B78="pole vault", OR(AND(E78='indoor club records'!$F$16, F78&gt;='indoor club records'!$G$16), AND(E78='indoor club records'!$F$17, F78&gt;='indoor club records'!$G$17), AND(E78='indoor club records'!$F$18, F78&gt;='indoor club records'!$G$18), AND(E78='indoor club records'!$F$19, F78&gt;='indoor club records'!$G$19), AND(E78='indoor club records'!$F$20, F78&gt;='indoor club records'!$G$20))), "CR", " ")</f>
        <v xml:space="preserve"> </v>
      </c>
      <c r="AA78" s="2" t="str">
        <f>IF(AND(B78="shot 2.72", AND(E78='indoor club records'!$F$36, F78&gt;='indoor club records'!$G$36)), "CR", " ")</f>
        <v xml:space="preserve"> </v>
      </c>
      <c r="AB78" s="2" t="str">
        <f>IF(AND(B78="shot 3", OR(AND(E78='indoor club records'!$F$37, F78&gt;='indoor club records'!$G$37), AND(E78='indoor club records'!$F$38, F78&gt;='indoor club records'!$G$38))), "CR", " ")</f>
        <v xml:space="preserve"> </v>
      </c>
      <c r="AC78" s="2" t="str">
        <f>IF(AND(B78="shot 4", OR(AND(E78='indoor club records'!$F$39, F78&gt;='indoor club records'!$G$39), AND(E78='indoor club records'!$F$40, F78&gt;='indoor club records'!$G$40))), "CR", " ")</f>
        <v xml:space="preserve"> </v>
      </c>
      <c r="AD78" s="5" t="str">
        <f>IF(AND(B78="4x200", OR(AND(E78='indoor club records'!$N$6, F78&lt;='indoor club records'!$O$6), AND(E78='indoor club records'!$N$7, F78&lt;='indoor club records'!$O$7), AND(E78='indoor club records'!$N$8, F78&lt;='indoor club records'!$O$8), AND(E78='indoor club records'!$N$9, F78&lt;='indoor club records'!$O$9), AND(E78='indoor club records'!$N$10, F78&lt;='indoor club records'!$O$10))), "CR", " ")</f>
        <v xml:space="preserve"> </v>
      </c>
      <c r="AE78" s="5" t="str">
        <f>IF(AND(B78="4x300", OR(AND(E78='indoor club records'!$N$11, F78&lt;='indoor club records'!$O$11), AND(E78='indoor club records'!$N$12, F78&lt;='indoor club records'!$O$12))), "CR", " ")</f>
        <v xml:space="preserve"> </v>
      </c>
      <c r="AF78" s="5" t="str">
        <f>IF(AND(B78="4x400", OR(AND(E78='indoor club records'!$N$13, F78&lt;='indoor club records'!$O$13), AND(E78='indoor club records'!$N$14, F78&lt;='indoor club records'!$O$14), AND(E78='indoor club records'!$N$15, F78&lt;='indoor club records'!$O$15))), "CR", " ")</f>
        <v xml:space="preserve"> </v>
      </c>
      <c r="AG78" s="5" t="str">
        <f>IF(AND(B78="pentathlon", OR(AND(E78='indoor club records'!$N$21, F78&gt;='indoor club records'!$O$21), AND(E78='indoor club records'!$N$22, F78&gt;='indoor club records'!$O$22), AND(E78='indoor club records'!$N$23, F78&gt;='indoor club records'!$O$23), AND(E78='indoor club records'!$N$24, F78&gt;='indoor club records'!$O$24), AND(E78='indoor club records'!$N$25, F78&gt;='indoor club records'!$O$25))), "CR", " ")</f>
        <v xml:space="preserve"> </v>
      </c>
      <c r="AH78" s="5" t="str">
        <f>IF(AND(B78="heptathlon", OR(AND(E78='indoor club records'!$N$26, F78&gt;='indoor club records'!$O$26), AND(E78='indoor club records'!$N$27, F78&gt;='indoor club records'!$O$27), AND(E78='indoor club records'!$N$28, F78&gt;='indoor club records'!$O$28), )), "CR", " ")</f>
        <v xml:space="preserve"> </v>
      </c>
    </row>
    <row r="79" spans="1:34" ht="14.5" x14ac:dyDescent="0.35">
      <c r="A79" s="13" t="s">
        <v>74</v>
      </c>
      <c r="B79" s="2">
        <v>800</v>
      </c>
      <c r="C79" s="2" t="s">
        <v>135</v>
      </c>
      <c r="D79" s="2" t="s">
        <v>136</v>
      </c>
      <c r="E79" s="13" t="s">
        <v>32</v>
      </c>
      <c r="F79" s="6" t="s">
        <v>294</v>
      </c>
      <c r="G79" s="8">
        <v>43890</v>
      </c>
      <c r="H79" s="2" t="s">
        <v>190</v>
      </c>
      <c r="I79" s="2" t="s">
        <v>254</v>
      </c>
      <c r="K79" s="11" t="str">
        <f>IF(OR(L79="CR", M79="CR", N79="CR", O79="CR", P79="CR", Q79="CR", R79="CR", S79="CR", T79="CR", U79="CR",V79="CR", W79="CR", X79="CR", Y79="CR", Z79="CR", AA79="CR", AB79="CR", AC79="CR", AD79="CR", AE79="CR", AF79="CR", AG79="CR", AH79="CR"), "***CLUB RECORD***", "")</f>
        <v/>
      </c>
      <c r="L79" s="5" t="str">
        <f>IF(AND(B79=60, OR(AND(E79='indoor club records'!$B$1, F79&lt;='indoor club records'!$C$1), AND(E79='indoor club records'!$B$2, F79&lt;='indoor club records'!$C$2), AND(E79='indoor club records'!$B$3, F79&lt;='indoor club records'!$C$3), AND(E79='indoor club records'!$B$4, F79&lt;='indoor club records'!$C$4), AND(E79='indoor club records'!$B$5, F79&lt;='indoor club records'!$C$5))),"CR"," ")</f>
        <v xml:space="preserve"> </v>
      </c>
      <c r="M79" s="5" t="str">
        <f>IF(AND(B79=200, OR(AND(E79='indoor club records'!$B$11, F79&lt;='indoor club records'!$C$11), AND(E79='indoor club records'!$B$12, F79&lt;='indoor club records'!$C$12), AND(E79='indoor club records'!$B$13, F79&lt;='indoor club records'!$C$13), AND(E79='indoor club records'!$B$14, F79&lt;='indoor club records'!$C$14), AND(E79='indoor club records'!$B$15, F79&lt;='indoor club records'!$C$15))),"CR"," ")</f>
        <v xml:space="preserve"> </v>
      </c>
      <c r="N79" s="5" t="str">
        <f>IF(AND(B79=300, OR(AND(E79='indoor club records'!$B$16, F79&lt;='indoor club records'!$C$16), AND(E79='indoor club records'!$B$17, F79&lt;='indoor club records'!$C$17))),"CR"," ")</f>
        <v xml:space="preserve"> </v>
      </c>
      <c r="O79" s="5" t="str">
        <f>IF(AND(B79=400, OR(AND(E79='indoor club records'!$B$19, F79&lt;='indoor club records'!$C$19), AND(E79='indoor club records'!$B$20, F79&lt;='indoor club records'!$C$20), AND(E79='indoor club records'!$B$21, F79&lt;='indoor club records'!$C$21))),"CR"," ")</f>
        <v xml:space="preserve"> </v>
      </c>
      <c r="P79" s="5" t="str">
        <f>IF(AND(B79=800, OR(AND(E79='indoor club records'!$B$22, F79&lt;='indoor club records'!$C$22), AND(E79='indoor club records'!$B$23, F79&lt;='indoor club records'!$C$23), AND(E79='indoor club records'!$B$24, F79&lt;='indoor club records'!$C$24), AND(E79='indoor club records'!$B$25, F79&lt;='indoor club records'!$C$25), AND(E79='indoor club records'!$B$26, F79&lt;='indoor club records'!$C$26))),"CR"," ")</f>
        <v xml:space="preserve"> </v>
      </c>
      <c r="Q79" s="5" t="str">
        <f>IF(AND(B79=1200, AND(E79='indoor club records'!$B$28, F79&lt;='indoor club records'!$C$28)),"CR"," ")</f>
        <v xml:space="preserve"> </v>
      </c>
      <c r="R79" s="5" t="str">
        <f>IF(AND(B79=1500, OR(AND(E79='indoor club records'!$B$29, F79&lt;='indoor club records'!$C$29), AND(E79='indoor club records'!$B$30, F79&lt;='indoor club records'!$C$30), AND(E79='indoor club records'!$B$31, F79&lt;='indoor club records'!$C$31), AND(E79='indoor club records'!$B$32, F79&lt;='indoor club records'!$C$32), AND(E79='indoor club records'!$B$33, F79&lt;='indoor club records'!$C$33))),"CR"," ")</f>
        <v xml:space="preserve"> </v>
      </c>
      <c r="S79" s="5" t="str">
        <f>IF(AND(B79="1M", AND(E79='indoor club records'!$B$37,F79&lt;='indoor club records'!$C$37)),"CR"," ")</f>
        <v xml:space="preserve"> </v>
      </c>
      <c r="T79" s="5" t="str">
        <f>IF(AND(B79=3000, OR(AND(E79='indoor club records'!$B$39, F79&lt;='indoor club records'!$C$39), AND(E79='indoor club records'!$B$40, F79&lt;='indoor club records'!$C$40), AND(E79='indoor club records'!$B$41, F79&lt;='indoor club records'!$C$41))),"CR"," ")</f>
        <v xml:space="preserve"> </v>
      </c>
      <c r="U79" s="5" t="str">
        <f>IF(AND(B79=5000, OR(AND(E79='indoor club records'!$B$42, F79&lt;='indoor club records'!$C$42), AND(E79='indoor club records'!$B$43, F79&lt;='indoor club records'!$C$43))),"CR"," ")</f>
        <v xml:space="preserve"> </v>
      </c>
      <c r="V79" s="5" t="str">
        <f>IF(AND(B79=10000, OR(AND(E79='indoor club records'!$B$44, F79&lt;='indoor club records'!$C$44), AND(E79='indoor club records'!$B$45, F79&lt;='indoor club records'!$C$45))),"CR"," ")</f>
        <v xml:space="preserve"> </v>
      </c>
      <c r="W79" s="2" t="str">
        <f>IF(AND(B79="high jump", OR(AND(E79='indoor club records'!$F$1, F79&gt;='indoor club records'!$G$1), AND(E79='indoor club records'!$F$2, F79&gt;='indoor club records'!$G$2), AND(E79='indoor club records'!$F$3, F79&gt;='indoor club records'!$G$3),AND(E79='indoor club records'!$F$4, F79&gt;='indoor club records'!$G$4), AND(E79='indoor club records'!$F$5, F79&gt;='indoor club records'!$G$5))), "CR", " ")</f>
        <v xml:space="preserve"> </v>
      </c>
      <c r="X79" s="2" t="str">
        <f>IF(AND(B79="long jump", OR(AND(E79='indoor club records'!$F$6, F79&gt;='indoor club records'!$G$6), AND(E79='indoor club records'!$F$7, F79&gt;='indoor club records'!$G$7), AND(E79='indoor club records'!$F$8, F79&gt;='indoor club records'!$G$8), AND(E79='indoor club records'!$F$9, F79&gt;='indoor club records'!$G$9), AND(E79='indoor club records'!$F$10, F79&gt;='indoor club records'!$G$10))), "CR", " ")</f>
        <v xml:space="preserve"> </v>
      </c>
      <c r="Y79" s="2" t="str">
        <f>IF(AND(B79="triple jump", OR(AND(E79='indoor club records'!$F$11, F79&gt;='indoor club records'!$G$11), AND(E79='indoor club records'!$F$12, F79&gt;='indoor club records'!$G$12), AND(E79='indoor club records'!$F$13, F79&gt;='indoor club records'!$G$13), AND(E79='indoor club records'!$F$14, F79&gt;='indoor club records'!$G$14), AND(E79='indoor club records'!$F$15, F79&gt;='indoor club records'!$G$15))), "CR", " ")</f>
        <v xml:space="preserve"> </v>
      </c>
      <c r="Z79" s="2" t="str">
        <f>IF(AND(B79="pole vault", OR(AND(E79='indoor club records'!$F$16, F79&gt;='indoor club records'!$G$16), AND(E79='indoor club records'!$F$17, F79&gt;='indoor club records'!$G$17), AND(E79='indoor club records'!$F$18, F79&gt;='indoor club records'!$G$18), AND(E79='indoor club records'!$F$19, F79&gt;='indoor club records'!$G$19), AND(E79='indoor club records'!$F$20, F79&gt;='indoor club records'!$G$20))), "CR", " ")</f>
        <v xml:space="preserve"> </v>
      </c>
      <c r="AA79" s="2" t="str">
        <f>IF(AND(B79="shot 2.72", AND(E79='indoor club records'!$F$36, F79&gt;='indoor club records'!$G$36)), "CR", " ")</f>
        <v xml:space="preserve"> </v>
      </c>
      <c r="AB79" s="2" t="str">
        <f>IF(AND(B79="shot 3", OR(AND(E79='indoor club records'!$F$37, F79&gt;='indoor club records'!$G$37), AND(E79='indoor club records'!$F$38, F79&gt;='indoor club records'!$G$38))), "CR", " ")</f>
        <v xml:space="preserve"> </v>
      </c>
      <c r="AC79" s="2" t="str">
        <f>IF(AND(B79="shot 4", OR(AND(E79='indoor club records'!$F$39, F79&gt;='indoor club records'!$G$39), AND(E79='indoor club records'!$F$40, F79&gt;='indoor club records'!$G$40))), "CR", " ")</f>
        <v xml:space="preserve"> </v>
      </c>
      <c r="AD79" s="5" t="str">
        <f>IF(AND(B79="4x200", OR(AND(E79='indoor club records'!$N$6, F79&lt;='indoor club records'!$O$6), AND(E79='indoor club records'!$N$7, F79&lt;='indoor club records'!$O$7), AND(E79='indoor club records'!$N$8, F79&lt;='indoor club records'!$O$8), AND(E79='indoor club records'!$N$9, F79&lt;='indoor club records'!$O$9), AND(E79='indoor club records'!$N$10, F79&lt;='indoor club records'!$O$10))), "CR", " ")</f>
        <v xml:space="preserve"> </v>
      </c>
      <c r="AE79" s="5" t="str">
        <f>IF(AND(B79="4x300", OR(AND(E79='indoor club records'!$N$11, F79&lt;='indoor club records'!$O$11), AND(E79='indoor club records'!$N$12, F79&lt;='indoor club records'!$O$12))), "CR", " ")</f>
        <v xml:space="preserve"> </v>
      </c>
      <c r="AF79" s="5" t="str">
        <f>IF(AND(B79="4x400", OR(AND(E79='indoor club records'!$N$13, F79&lt;='indoor club records'!$O$13), AND(E79='indoor club records'!$N$14, F79&lt;='indoor club records'!$O$14), AND(E79='indoor club records'!$N$15, F79&lt;='indoor club records'!$O$15))), "CR", " ")</f>
        <v xml:space="preserve"> </v>
      </c>
      <c r="AG79" s="5" t="str">
        <f>IF(AND(B79="pentathlon", OR(AND(E79='indoor club records'!$N$21, F79&gt;='indoor club records'!$O$21), AND(E79='indoor club records'!$N$22, F79&gt;='indoor club records'!$O$22), AND(E79='indoor club records'!$N$23, F79&gt;='indoor club records'!$O$23), AND(E79='indoor club records'!$N$24, F79&gt;='indoor club records'!$O$24), AND(E79='indoor club records'!$N$25, F79&gt;='indoor club records'!$O$25))), "CR", " ")</f>
        <v xml:space="preserve"> </v>
      </c>
      <c r="AH79" s="5" t="str">
        <f>IF(AND(B79="heptathlon", OR(AND(E79='indoor club records'!$N$26, F79&gt;='indoor club records'!$O$26), AND(E79='indoor club records'!$N$27, F79&gt;='indoor club records'!$O$27), AND(E79='indoor club records'!$N$28, F79&gt;='indoor club records'!$O$28), )), "CR", " ")</f>
        <v xml:space="preserve"> </v>
      </c>
    </row>
    <row r="80" spans="1:34" ht="14.5" x14ac:dyDescent="0.35">
      <c r="A80" s="13" t="s">
        <v>175</v>
      </c>
      <c r="B80" s="2">
        <v>800</v>
      </c>
      <c r="C80" s="2" t="s">
        <v>8</v>
      </c>
      <c r="D80" s="2" t="s">
        <v>9</v>
      </c>
      <c r="E80" s="13" t="s">
        <v>83</v>
      </c>
      <c r="F80" s="6" t="s">
        <v>223</v>
      </c>
      <c r="G80" s="8">
        <v>43819</v>
      </c>
      <c r="H80" s="2" t="s">
        <v>190</v>
      </c>
      <c r="I80" s="2" t="s">
        <v>224</v>
      </c>
      <c r="K80" s="11" t="str">
        <f>IF(OR(L80="CR", M80="CR", N80="CR", O80="CR", P80="CR", Q80="CR", R80="CR", S80="CR", T80="CR", U80="CR",V80="CR", W80="CR", X80="CR", Y80="CR", Z80="CR", AA80="CR", AB80="CR", AC80="CR", AD80="CR", AE80="CR", AF80="CR", AG80="CR", AH80="CR"), "***CLUB RECORD***", "")</f>
        <v/>
      </c>
      <c r="L80" s="5" t="str">
        <f>IF(AND(B80=60, OR(AND(E80='indoor club records'!$B$1, F80&lt;='indoor club records'!$C$1), AND(E80='indoor club records'!$B$2, F80&lt;='indoor club records'!$C$2), AND(E80='indoor club records'!$B$3, F80&lt;='indoor club records'!$C$3), AND(E80='indoor club records'!$B$4, F80&lt;='indoor club records'!$C$4), AND(E80='indoor club records'!$B$5, F80&lt;='indoor club records'!$C$5))),"CR"," ")</f>
        <v xml:space="preserve"> </v>
      </c>
      <c r="M80" s="5" t="str">
        <f>IF(AND(B80=200, OR(AND(E80='indoor club records'!$B$11, F80&lt;='indoor club records'!$C$11), AND(E80='indoor club records'!$B$12, F80&lt;='indoor club records'!$C$12), AND(E80='indoor club records'!$B$13, F80&lt;='indoor club records'!$C$13), AND(E80='indoor club records'!$B$14, F80&lt;='indoor club records'!$C$14), AND(E80='indoor club records'!$B$15, F80&lt;='indoor club records'!$C$15))),"CR"," ")</f>
        <v xml:space="preserve"> </v>
      </c>
      <c r="N80" s="5" t="str">
        <f>IF(AND(B80=300, OR(AND(E80='indoor club records'!$B$16, F80&lt;='indoor club records'!$C$16), AND(E80='indoor club records'!$B$17, F80&lt;='indoor club records'!$C$17))),"CR"," ")</f>
        <v xml:space="preserve"> </v>
      </c>
      <c r="O80" s="5" t="str">
        <f>IF(AND(B80=400, OR(AND(E80='indoor club records'!$B$19, F80&lt;='indoor club records'!$C$19), AND(E80='indoor club records'!$B$20, F80&lt;='indoor club records'!$C$20), AND(E80='indoor club records'!$B$21, F80&lt;='indoor club records'!$C$21))),"CR"," ")</f>
        <v xml:space="preserve"> </v>
      </c>
      <c r="P80" s="5" t="str">
        <f>IF(AND(B80=800, OR(AND(E80='indoor club records'!$B$22, F80&lt;='indoor club records'!$C$22), AND(E80='indoor club records'!$B$23, F80&lt;='indoor club records'!$C$23), AND(E80='indoor club records'!$B$24, F80&lt;='indoor club records'!$C$24), AND(E80='indoor club records'!$B$25, F80&lt;='indoor club records'!$C$25), AND(E80='indoor club records'!$B$26, F80&lt;='indoor club records'!$C$26))),"CR"," ")</f>
        <v xml:space="preserve"> </v>
      </c>
      <c r="Q80" s="5" t="str">
        <f>IF(AND(B80=1200, AND(E80='indoor club records'!$B$28, F80&lt;='indoor club records'!$C$28)),"CR"," ")</f>
        <v xml:space="preserve"> </v>
      </c>
      <c r="R80" s="5" t="str">
        <f>IF(AND(B80=1500, OR(AND(E80='indoor club records'!$B$29, F80&lt;='indoor club records'!$C$29), AND(E80='indoor club records'!$B$30, F80&lt;='indoor club records'!$C$30), AND(E80='indoor club records'!$B$31, F80&lt;='indoor club records'!$C$31), AND(E80='indoor club records'!$B$32, F80&lt;='indoor club records'!$C$32), AND(E80='indoor club records'!$B$33, F80&lt;='indoor club records'!$C$33))),"CR"," ")</f>
        <v xml:space="preserve"> </v>
      </c>
      <c r="S80" s="5" t="str">
        <f>IF(AND(B80="1M", AND(E80='indoor club records'!$B$37,F80&lt;='indoor club records'!$C$37)),"CR"," ")</f>
        <v xml:space="preserve"> </v>
      </c>
      <c r="T80" s="5" t="str">
        <f>IF(AND(B80=3000, OR(AND(E80='indoor club records'!$B$39, F80&lt;='indoor club records'!$C$39), AND(E80='indoor club records'!$B$40, F80&lt;='indoor club records'!$C$40), AND(E80='indoor club records'!$B$41, F80&lt;='indoor club records'!$C$41))),"CR"," ")</f>
        <v xml:space="preserve"> </v>
      </c>
      <c r="U80" s="5" t="str">
        <f>IF(AND(B80=5000, OR(AND(E80='indoor club records'!$B$42, F80&lt;='indoor club records'!$C$42), AND(E80='indoor club records'!$B$43, F80&lt;='indoor club records'!$C$43))),"CR"," ")</f>
        <v xml:space="preserve"> </v>
      </c>
      <c r="V80" s="5" t="str">
        <f>IF(AND(B80=10000, OR(AND(E80='indoor club records'!$B$44, F80&lt;='indoor club records'!$C$44), AND(E80='indoor club records'!$B$45, F80&lt;='indoor club records'!$C$45))),"CR"," ")</f>
        <v xml:space="preserve"> </v>
      </c>
      <c r="W80" s="2" t="str">
        <f>IF(AND(B80="high jump", OR(AND(E80='indoor club records'!$F$1, F80&gt;='indoor club records'!$G$1), AND(E80='indoor club records'!$F$2, F80&gt;='indoor club records'!$G$2), AND(E80='indoor club records'!$F$3, F80&gt;='indoor club records'!$G$3),AND(E80='indoor club records'!$F$4, F80&gt;='indoor club records'!$G$4), AND(E80='indoor club records'!$F$5, F80&gt;='indoor club records'!$G$5))), "CR", " ")</f>
        <v xml:space="preserve"> </v>
      </c>
      <c r="X80" s="2" t="str">
        <f>IF(AND(B80="long jump", OR(AND(E80='indoor club records'!$F$6, F80&gt;='indoor club records'!$G$6), AND(E80='indoor club records'!$F$7, F80&gt;='indoor club records'!$G$7), AND(E80='indoor club records'!$F$8, F80&gt;='indoor club records'!$G$8), AND(E80='indoor club records'!$F$9, F80&gt;='indoor club records'!$G$9), AND(E80='indoor club records'!$F$10, F80&gt;='indoor club records'!$G$10))), "CR", " ")</f>
        <v xml:space="preserve"> </v>
      </c>
      <c r="Y80" s="2" t="str">
        <f>IF(AND(B80="triple jump", OR(AND(E80='indoor club records'!$F$11, F80&gt;='indoor club records'!$G$11), AND(E80='indoor club records'!$F$12, F80&gt;='indoor club records'!$G$12), AND(E80='indoor club records'!$F$13, F80&gt;='indoor club records'!$G$13), AND(E80='indoor club records'!$F$14, F80&gt;='indoor club records'!$G$14), AND(E80='indoor club records'!$F$15, F80&gt;='indoor club records'!$G$15))), "CR", " ")</f>
        <v xml:space="preserve"> </v>
      </c>
      <c r="Z80" s="2" t="str">
        <f>IF(AND(B80="pole vault", OR(AND(E80='indoor club records'!$F$16, F80&gt;='indoor club records'!$G$16), AND(E80='indoor club records'!$F$17, F80&gt;='indoor club records'!$G$17), AND(E80='indoor club records'!$F$18, F80&gt;='indoor club records'!$G$18), AND(E80='indoor club records'!$F$19, F80&gt;='indoor club records'!$G$19), AND(E80='indoor club records'!$F$20, F80&gt;='indoor club records'!$G$20))), "CR", " ")</f>
        <v xml:space="preserve"> </v>
      </c>
      <c r="AA80" s="2" t="str">
        <f>IF(AND(B80="shot 2.72", AND(E80='indoor club records'!$F$36, F80&gt;='indoor club records'!$G$36)), "CR", " ")</f>
        <v xml:space="preserve"> </v>
      </c>
      <c r="AB80" s="2" t="str">
        <f>IF(AND(B80="shot 3", OR(AND(E80='indoor club records'!$F$37, F80&gt;='indoor club records'!$G$37), AND(E80='indoor club records'!$F$38, F80&gt;='indoor club records'!$G$38))), "CR", " ")</f>
        <v xml:space="preserve"> </v>
      </c>
      <c r="AC80" s="2" t="str">
        <f>IF(AND(B80="shot 4", OR(AND(E80='indoor club records'!$F$39, F80&gt;='indoor club records'!$G$39), AND(E80='indoor club records'!$F$40, F80&gt;='indoor club records'!$G$40))), "CR", " ")</f>
        <v xml:space="preserve"> </v>
      </c>
      <c r="AD80" s="5" t="str">
        <f>IF(AND(B80="4x200", OR(AND(E80='indoor club records'!$N$6, F80&lt;='indoor club records'!$O$6), AND(E80='indoor club records'!$N$7, F80&lt;='indoor club records'!$O$7), AND(E80='indoor club records'!$N$8, F80&lt;='indoor club records'!$O$8), AND(E80='indoor club records'!$N$9, F80&lt;='indoor club records'!$O$9), AND(E80='indoor club records'!$N$10, F80&lt;='indoor club records'!$O$10))), "CR", " ")</f>
        <v xml:space="preserve"> </v>
      </c>
      <c r="AE80" s="5" t="str">
        <f>IF(AND(B80="4x300", OR(AND(E80='indoor club records'!$N$11, F80&lt;='indoor club records'!$O$11), AND(E80='indoor club records'!$N$12, F80&lt;='indoor club records'!$O$12))), "CR", " ")</f>
        <v xml:space="preserve"> </v>
      </c>
      <c r="AF80" s="5" t="str">
        <f>IF(AND(B80="4x400", OR(AND(E80='indoor club records'!$N$13, F80&lt;='indoor club records'!$O$13), AND(E80='indoor club records'!$N$14, F80&lt;='indoor club records'!$O$14), AND(E80='indoor club records'!$N$15, F80&lt;='indoor club records'!$O$15))), "CR", " ")</f>
        <v xml:space="preserve"> </v>
      </c>
      <c r="AG80" s="5" t="str">
        <f>IF(AND(B80="pentathlon", OR(AND(E80='indoor club records'!$N$21, F80&gt;='indoor club records'!$O$21), AND(E80='indoor club records'!$N$22, F80&gt;='indoor club records'!$O$22), AND(E80='indoor club records'!$N$23, F80&gt;='indoor club records'!$O$23), AND(E80='indoor club records'!$N$24, F80&gt;='indoor club records'!$O$24), AND(E80='indoor club records'!$N$25, F80&gt;='indoor club records'!$O$25))), "CR", " ")</f>
        <v xml:space="preserve"> </v>
      </c>
      <c r="AH80" s="5" t="str">
        <f>IF(AND(B80="heptathlon", OR(AND(E80='indoor club records'!$N$26, F80&gt;='indoor club records'!$O$26), AND(E80='indoor club records'!$N$27, F80&gt;='indoor club records'!$O$27), AND(E80='indoor club records'!$N$28, F80&gt;='indoor club records'!$O$28), )), "CR", " ")</f>
        <v xml:space="preserve"> </v>
      </c>
    </row>
    <row r="81" spans="1:34" ht="14.5" x14ac:dyDescent="0.35">
      <c r="A81" s="13" t="s">
        <v>30</v>
      </c>
      <c r="B81" s="2">
        <v>800</v>
      </c>
      <c r="C81" s="2" t="s">
        <v>54</v>
      </c>
      <c r="D81" s="2" t="s">
        <v>69</v>
      </c>
      <c r="E81" s="13" t="s">
        <v>34</v>
      </c>
      <c r="F81" s="6" t="s">
        <v>220</v>
      </c>
      <c r="G81" s="8">
        <v>43800</v>
      </c>
      <c r="H81" s="2" t="s">
        <v>190</v>
      </c>
      <c r="I81" s="2" t="s">
        <v>214</v>
      </c>
      <c r="K81" s="11" t="str">
        <f>IF(OR(L81="CR", M81="CR", N81="CR", O81="CR", P81="CR", Q81="CR", R81="CR", S81="CR", T81="CR", U81="CR",V81="CR", W81="CR", X81="CR", Y81="CR", Z81="CR", AA81="CR", AB81="CR", AC81="CR", AD81="CR", AE81="CR", AF81="CR", AG81="CR", AH81="CR"), "***CLUB RECORD***", "")</f>
        <v/>
      </c>
      <c r="L81" s="5" t="str">
        <f>IF(AND(B81=60, OR(AND(E81='indoor club records'!$B$1, F81&lt;='indoor club records'!$C$1), AND(E81='indoor club records'!$B$2, F81&lt;='indoor club records'!$C$2), AND(E81='indoor club records'!$B$3, F81&lt;='indoor club records'!$C$3), AND(E81='indoor club records'!$B$4, F81&lt;='indoor club records'!$C$4), AND(E81='indoor club records'!$B$5, F81&lt;='indoor club records'!$C$5))),"CR"," ")</f>
        <v xml:space="preserve"> </v>
      </c>
      <c r="M81" s="5" t="str">
        <f>IF(AND(B81=200, OR(AND(E81='indoor club records'!$B$11, F81&lt;='indoor club records'!$C$11), AND(E81='indoor club records'!$B$12, F81&lt;='indoor club records'!$C$12), AND(E81='indoor club records'!$B$13, F81&lt;='indoor club records'!$C$13), AND(E81='indoor club records'!$B$14, F81&lt;='indoor club records'!$C$14), AND(E81='indoor club records'!$B$15, F81&lt;='indoor club records'!$C$15))),"CR"," ")</f>
        <v xml:space="preserve"> </v>
      </c>
      <c r="N81" s="5" t="str">
        <f>IF(AND(B81=300, OR(AND(E81='indoor club records'!$B$16, F81&lt;='indoor club records'!$C$16), AND(E81='indoor club records'!$B$17, F81&lt;='indoor club records'!$C$17))),"CR"," ")</f>
        <v xml:space="preserve"> </v>
      </c>
      <c r="O81" s="5" t="str">
        <f>IF(AND(B81=400, OR(AND(E81='indoor club records'!$B$19, F81&lt;='indoor club records'!$C$19), AND(E81='indoor club records'!$B$20, F81&lt;='indoor club records'!$C$20), AND(E81='indoor club records'!$B$21, F81&lt;='indoor club records'!$C$21))),"CR"," ")</f>
        <v xml:space="preserve"> </v>
      </c>
      <c r="P81" s="5" t="str">
        <f>IF(AND(B81=800, OR(AND(E81='indoor club records'!$B$22, F81&lt;='indoor club records'!$C$22), AND(E81='indoor club records'!$B$23, F81&lt;='indoor club records'!$C$23), AND(E81='indoor club records'!$B$24, F81&lt;='indoor club records'!$C$24), AND(E81='indoor club records'!$B$25, F81&lt;='indoor club records'!$C$25), AND(E81='indoor club records'!$B$26, F81&lt;='indoor club records'!$C$26))),"CR"," ")</f>
        <v xml:space="preserve"> </v>
      </c>
      <c r="Q81" s="5" t="str">
        <f>IF(AND(B81=1200, AND(E81='indoor club records'!$B$28, F81&lt;='indoor club records'!$C$28)),"CR"," ")</f>
        <v xml:space="preserve"> </v>
      </c>
      <c r="R81" s="5" t="str">
        <f>IF(AND(B81=1500, OR(AND(E81='indoor club records'!$B$29, F81&lt;='indoor club records'!$C$29), AND(E81='indoor club records'!$B$30, F81&lt;='indoor club records'!$C$30), AND(E81='indoor club records'!$B$31, F81&lt;='indoor club records'!$C$31), AND(E81='indoor club records'!$B$32, F81&lt;='indoor club records'!$C$32), AND(E81='indoor club records'!$B$33, F81&lt;='indoor club records'!$C$33))),"CR"," ")</f>
        <v xml:space="preserve"> </v>
      </c>
      <c r="S81" s="5" t="str">
        <f>IF(AND(B81="1M", AND(E81='indoor club records'!$B$37,F81&lt;='indoor club records'!$C$37)),"CR"," ")</f>
        <v xml:space="preserve"> </v>
      </c>
      <c r="T81" s="5" t="str">
        <f>IF(AND(B81=3000, OR(AND(E81='indoor club records'!$B$39, F81&lt;='indoor club records'!$C$39), AND(E81='indoor club records'!$B$40, F81&lt;='indoor club records'!$C$40), AND(E81='indoor club records'!$B$41, F81&lt;='indoor club records'!$C$41))),"CR"," ")</f>
        <v xml:space="preserve"> </v>
      </c>
      <c r="U81" s="5" t="str">
        <f>IF(AND(B81=5000, OR(AND(E81='indoor club records'!$B$42, F81&lt;='indoor club records'!$C$42), AND(E81='indoor club records'!$B$43, F81&lt;='indoor club records'!$C$43))),"CR"," ")</f>
        <v xml:space="preserve"> </v>
      </c>
      <c r="V81" s="5" t="str">
        <f>IF(AND(B81=10000, OR(AND(E81='indoor club records'!$B$44, F81&lt;='indoor club records'!$C$44), AND(E81='indoor club records'!$B$45, F81&lt;='indoor club records'!$C$45))),"CR"," ")</f>
        <v xml:space="preserve"> </v>
      </c>
      <c r="W81" s="2" t="str">
        <f>IF(AND(B81="high jump", OR(AND(E81='indoor club records'!$F$1, F81&gt;='indoor club records'!$G$1), AND(E81='indoor club records'!$F$2, F81&gt;='indoor club records'!$G$2), AND(E81='indoor club records'!$F$3, F81&gt;='indoor club records'!$G$3),AND(E81='indoor club records'!$F$4, F81&gt;='indoor club records'!$G$4), AND(E81='indoor club records'!$F$5, F81&gt;='indoor club records'!$G$5))), "CR", " ")</f>
        <v xml:space="preserve"> </v>
      </c>
      <c r="X81" s="2" t="str">
        <f>IF(AND(B81="long jump", OR(AND(E81='indoor club records'!$F$6, F81&gt;='indoor club records'!$G$6), AND(E81='indoor club records'!$F$7, F81&gt;='indoor club records'!$G$7), AND(E81='indoor club records'!$F$8, F81&gt;='indoor club records'!$G$8), AND(E81='indoor club records'!$F$9, F81&gt;='indoor club records'!$G$9), AND(E81='indoor club records'!$F$10, F81&gt;='indoor club records'!$G$10))), "CR", " ")</f>
        <v xml:space="preserve"> </v>
      </c>
      <c r="Y81" s="2" t="str">
        <f>IF(AND(B81="triple jump", OR(AND(E81='indoor club records'!$F$11, F81&gt;='indoor club records'!$G$11), AND(E81='indoor club records'!$F$12, F81&gt;='indoor club records'!$G$12), AND(E81='indoor club records'!$F$13, F81&gt;='indoor club records'!$G$13), AND(E81='indoor club records'!$F$14, F81&gt;='indoor club records'!$G$14), AND(E81='indoor club records'!$F$15, F81&gt;='indoor club records'!$G$15))), "CR", " ")</f>
        <v xml:space="preserve"> </v>
      </c>
      <c r="Z81" s="2" t="str">
        <f>IF(AND(B81="pole vault", OR(AND(E81='indoor club records'!$F$16, F81&gt;='indoor club records'!$G$16), AND(E81='indoor club records'!$F$17, F81&gt;='indoor club records'!$G$17), AND(E81='indoor club records'!$F$18, F81&gt;='indoor club records'!$G$18), AND(E81='indoor club records'!$F$19, F81&gt;='indoor club records'!$G$19), AND(E81='indoor club records'!$F$20, F81&gt;='indoor club records'!$G$20))), "CR", " ")</f>
        <v xml:space="preserve"> </v>
      </c>
      <c r="AA81" s="2" t="str">
        <f>IF(AND(B81="shot 2.72", AND(E81='indoor club records'!$F$36, F81&gt;='indoor club records'!$G$36)), "CR", " ")</f>
        <v xml:space="preserve"> </v>
      </c>
      <c r="AB81" s="2" t="str">
        <f>IF(AND(B81="shot 3", OR(AND(E81='indoor club records'!$F$37, F81&gt;='indoor club records'!$G$37), AND(E81='indoor club records'!$F$38, F81&gt;='indoor club records'!$G$38))), "CR", " ")</f>
        <v xml:space="preserve"> </v>
      </c>
      <c r="AC81" s="2" t="str">
        <f>IF(AND(B81="shot 4", OR(AND(E81='indoor club records'!$F$39, F81&gt;='indoor club records'!$G$39), AND(E81='indoor club records'!$F$40, F81&gt;='indoor club records'!$G$40))), "CR", " ")</f>
        <v xml:space="preserve"> </v>
      </c>
      <c r="AD81" s="5" t="str">
        <f>IF(AND(B81="4x200", OR(AND(E81='indoor club records'!$N$6, F81&lt;='indoor club records'!$O$6), AND(E81='indoor club records'!$N$7, F81&lt;='indoor club records'!$O$7), AND(E81='indoor club records'!$N$8, F81&lt;='indoor club records'!$O$8), AND(E81='indoor club records'!$N$9, F81&lt;='indoor club records'!$O$9), AND(E81='indoor club records'!$N$10, F81&lt;='indoor club records'!$O$10))), "CR", " ")</f>
        <v xml:space="preserve"> </v>
      </c>
      <c r="AE81" s="5" t="str">
        <f>IF(AND(B81="4x300", OR(AND(E81='indoor club records'!$N$11, F81&lt;='indoor club records'!$O$11), AND(E81='indoor club records'!$N$12, F81&lt;='indoor club records'!$O$12))), "CR", " ")</f>
        <v xml:space="preserve"> </v>
      </c>
      <c r="AF81" s="5" t="str">
        <f>IF(AND(B81="4x400", OR(AND(E81='indoor club records'!$N$13, F81&lt;='indoor club records'!$O$13), AND(E81='indoor club records'!$N$14, F81&lt;='indoor club records'!$O$14), AND(E81='indoor club records'!$N$15, F81&lt;='indoor club records'!$O$15))), "CR", " ")</f>
        <v xml:space="preserve"> </v>
      </c>
      <c r="AG81" s="5" t="str">
        <f>IF(AND(B81="pentathlon", OR(AND(E81='indoor club records'!$N$21, F81&gt;='indoor club records'!$O$21), AND(E81='indoor club records'!$N$22, F81&gt;='indoor club records'!$O$22), AND(E81='indoor club records'!$N$23, F81&gt;='indoor club records'!$O$23), AND(E81='indoor club records'!$N$24, F81&gt;='indoor club records'!$O$24), AND(E81='indoor club records'!$N$25, F81&gt;='indoor club records'!$O$25))), "CR", " ")</f>
        <v xml:space="preserve"> </v>
      </c>
      <c r="AH81" s="5" t="str">
        <f>IF(AND(B81="heptathlon", OR(AND(E81='indoor club records'!$N$26, F81&gt;='indoor club records'!$O$26), AND(E81='indoor club records'!$N$27, F81&gt;='indoor club records'!$O$27), AND(E81='indoor club records'!$N$28, F81&gt;='indoor club records'!$O$28), )), "CR", " ")</f>
        <v xml:space="preserve"> </v>
      </c>
    </row>
    <row r="82" spans="1:34" ht="14.5" x14ac:dyDescent="0.35">
      <c r="A82" s="13" t="s">
        <v>32</v>
      </c>
      <c r="B82" s="2">
        <v>800</v>
      </c>
      <c r="C82" s="2" t="s">
        <v>47</v>
      </c>
      <c r="D82" s="2" t="s">
        <v>48</v>
      </c>
      <c r="E82" s="13" t="s">
        <v>30</v>
      </c>
      <c r="F82" s="6" t="s">
        <v>218</v>
      </c>
      <c r="G82" s="8">
        <v>43800</v>
      </c>
      <c r="H82" s="2" t="s">
        <v>190</v>
      </c>
      <c r="I82" s="2" t="s">
        <v>214</v>
      </c>
      <c r="K82" s="11" t="str">
        <f>IF(OR(L82="CR", M82="CR", N82="CR", O82="CR", P82="CR", Q82="CR", R82="CR", S82="CR", T82="CR", U82="CR",V82="CR", W82="CR", X82="CR", Y82="CR", Z82="CR", AA82="CR", AB82="CR", AC82="CR", AD82="CR", AE82="CR", AF82="CR", AG82="CR", AH82="CR"), "***CLUB RECORD***", "")</f>
        <v/>
      </c>
      <c r="L82" s="5" t="str">
        <f>IF(AND(B82=60, OR(AND(E82='indoor club records'!$B$1, F82&lt;='indoor club records'!$C$1), AND(E82='indoor club records'!$B$2, F82&lt;='indoor club records'!$C$2), AND(E82='indoor club records'!$B$3, F82&lt;='indoor club records'!$C$3), AND(E82='indoor club records'!$B$4, F82&lt;='indoor club records'!$C$4), AND(E82='indoor club records'!$B$5, F82&lt;='indoor club records'!$C$5))),"CR"," ")</f>
        <v xml:space="preserve"> </v>
      </c>
      <c r="M82" s="5" t="str">
        <f>IF(AND(B82=200, OR(AND(E82='indoor club records'!$B$11, F82&lt;='indoor club records'!$C$11), AND(E82='indoor club records'!$B$12, F82&lt;='indoor club records'!$C$12), AND(E82='indoor club records'!$B$13, F82&lt;='indoor club records'!$C$13), AND(E82='indoor club records'!$B$14, F82&lt;='indoor club records'!$C$14), AND(E82='indoor club records'!$B$15, F82&lt;='indoor club records'!$C$15))),"CR"," ")</f>
        <v xml:space="preserve"> </v>
      </c>
      <c r="N82" s="5" t="str">
        <f>IF(AND(B82=300, OR(AND(E82='indoor club records'!$B$16, F82&lt;='indoor club records'!$C$16), AND(E82='indoor club records'!$B$17, F82&lt;='indoor club records'!$C$17))),"CR"," ")</f>
        <v xml:space="preserve"> </v>
      </c>
      <c r="O82" s="5" t="str">
        <f>IF(AND(B82=400, OR(AND(E82='indoor club records'!$B$19, F82&lt;='indoor club records'!$C$19), AND(E82='indoor club records'!$B$20, F82&lt;='indoor club records'!$C$20), AND(E82='indoor club records'!$B$21, F82&lt;='indoor club records'!$C$21))),"CR"," ")</f>
        <v xml:space="preserve"> </v>
      </c>
      <c r="P82" s="5" t="str">
        <f>IF(AND(B82=800, OR(AND(E82='indoor club records'!$B$22, F82&lt;='indoor club records'!$C$22), AND(E82='indoor club records'!$B$23, F82&lt;='indoor club records'!$C$23), AND(E82='indoor club records'!$B$24, F82&lt;='indoor club records'!$C$24), AND(E82='indoor club records'!$B$25, F82&lt;='indoor club records'!$C$25), AND(E82='indoor club records'!$B$26, F82&lt;='indoor club records'!$C$26))),"CR"," ")</f>
        <v xml:space="preserve"> </v>
      </c>
      <c r="Q82" s="5" t="str">
        <f>IF(AND(B82=1200, AND(E82='indoor club records'!$B$28, F82&lt;='indoor club records'!$C$28)),"CR"," ")</f>
        <v xml:space="preserve"> </v>
      </c>
      <c r="R82" s="5" t="str">
        <f>IF(AND(B82=1500, OR(AND(E82='indoor club records'!$B$29, F82&lt;='indoor club records'!$C$29), AND(E82='indoor club records'!$B$30, F82&lt;='indoor club records'!$C$30), AND(E82='indoor club records'!$B$31, F82&lt;='indoor club records'!$C$31), AND(E82='indoor club records'!$B$32, F82&lt;='indoor club records'!$C$32), AND(E82='indoor club records'!$B$33, F82&lt;='indoor club records'!$C$33))),"CR"," ")</f>
        <v xml:space="preserve"> </v>
      </c>
      <c r="S82" s="5" t="str">
        <f>IF(AND(B82="1M", AND(E82='indoor club records'!$B$37,F82&lt;='indoor club records'!$C$37)),"CR"," ")</f>
        <v xml:space="preserve"> </v>
      </c>
      <c r="T82" s="5" t="str">
        <f>IF(AND(B82=3000, OR(AND(E82='indoor club records'!$B$39, F82&lt;='indoor club records'!$C$39), AND(E82='indoor club records'!$B$40, F82&lt;='indoor club records'!$C$40), AND(E82='indoor club records'!$B$41, F82&lt;='indoor club records'!$C$41))),"CR"," ")</f>
        <v xml:space="preserve"> </v>
      </c>
      <c r="U82" s="5" t="str">
        <f>IF(AND(B82=5000, OR(AND(E82='indoor club records'!$B$42, F82&lt;='indoor club records'!$C$42), AND(E82='indoor club records'!$B$43, F82&lt;='indoor club records'!$C$43))),"CR"," ")</f>
        <v xml:space="preserve"> </v>
      </c>
      <c r="V82" s="5" t="str">
        <f>IF(AND(B82=10000, OR(AND(E82='indoor club records'!$B$44, F82&lt;='indoor club records'!$C$44), AND(E82='indoor club records'!$B$45, F82&lt;='indoor club records'!$C$45))),"CR"," ")</f>
        <v xml:space="preserve"> </v>
      </c>
      <c r="W82" s="2" t="str">
        <f>IF(AND(B82="high jump", OR(AND(E82='indoor club records'!$F$1, F82&gt;='indoor club records'!$G$1), AND(E82='indoor club records'!$F$2, F82&gt;='indoor club records'!$G$2), AND(E82='indoor club records'!$F$3, F82&gt;='indoor club records'!$G$3),AND(E82='indoor club records'!$F$4, F82&gt;='indoor club records'!$G$4), AND(E82='indoor club records'!$F$5, F82&gt;='indoor club records'!$G$5))), "CR", " ")</f>
        <v xml:space="preserve"> </v>
      </c>
      <c r="X82" s="2" t="str">
        <f>IF(AND(B82="long jump", OR(AND(E82='indoor club records'!$F$6, F82&gt;='indoor club records'!$G$6), AND(E82='indoor club records'!$F$7, F82&gt;='indoor club records'!$G$7), AND(E82='indoor club records'!$F$8, F82&gt;='indoor club records'!$G$8), AND(E82='indoor club records'!$F$9, F82&gt;='indoor club records'!$G$9), AND(E82='indoor club records'!$F$10, F82&gt;='indoor club records'!$G$10))), "CR", " ")</f>
        <v xml:space="preserve"> </v>
      </c>
      <c r="Y82" s="2" t="str">
        <f>IF(AND(B82="triple jump", OR(AND(E82='indoor club records'!$F$11, F82&gt;='indoor club records'!$G$11), AND(E82='indoor club records'!$F$12, F82&gt;='indoor club records'!$G$12), AND(E82='indoor club records'!$F$13, F82&gt;='indoor club records'!$G$13), AND(E82='indoor club records'!$F$14, F82&gt;='indoor club records'!$G$14), AND(E82='indoor club records'!$F$15, F82&gt;='indoor club records'!$G$15))), "CR", " ")</f>
        <v xml:space="preserve"> </v>
      </c>
      <c r="Z82" s="2" t="str">
        <f>IF(AND(B82="pole vault", OR(AND(E82='indoor club records'!$F$16, F82&gt;='indoor club records'!$G$16), AND(E82='indoor club records'!$F$17, F82&gt;='indoor club records'!$G$17), AND(E82='indoor club records'!$F$18, F82&gt;='indoor club records'!$G$18), AND(E82='indoor club records'!$F$19, F82&gt;='indoor club records'!$G$19), AND(E82='indoor club records'!$F$20, F82&gt;='indoor club records'!$G$20))), "CR", " ")</f>
        <v xml:space="preserve"> </v>
      </c>
      <c r="AA82" s="2" t="str">
        <f>IF(AND(B82="shot 2.72", AND(E82='indoor club records'!$F$36, F82&gt;='indoor club records'!$G$36)), "CR", " ")</f>
        <v xml:space="preserve"> </v>
      </c>
      <c r="AB82" s="2" t="str">
        <f>IF(AND(B82="shot 3", OR(AND(E82='indoor club records'!$F$37, F82&gt;='indoor club records'!$G$37), AND(E82='indoor club records'!$F$38, F82&gt;='indoor club records'!$G$38))), "CR", " ")</f>
        <v xml:space="preserve"> </v>
      </c>
      <c r="AC82" s="2" t="str">
        <f>IF(AND(B82="shot 4", OR(AND(E82='indoor club records'!$F$39, F82&gt;='indoor club records'!$G$39), AND(E82='indoor club records'!$F$40, F82&gt;='indoor club records'!$G$40))), "CR", " ")</f>
        <v xml:space="preserve"> </v>
      </c>
      <c r="AD82" s="5" t="str">
        <f>IF(AND(B82="4x200", OR(AND(E82='indoor club records'!$N$6, F82&lt;='indoor club records'!$O$6), AND(E82='indoor club records'!$N$7, F82&lt;='indoor club records'!$O$7), AND(E82='indoor club records'!$N$8, F82&lt;='indoor club records'!$O$8), AND(E82='indoor club records'!$N$9, F82&lt;='indoor club records'!$O$9), AND(E82='indoor club records'!$N$10, F82&lt;='indoor club records'!$O$10))), "CR", " ")</f>
        <v xml:space="preserve"> </v>
      </c>
      <c r="AE82" s="5" t="str">
        <f>IF(AND(B82="4x300", OR(AND(E82='indoor club records'!$N$11, F82&lt;='indoor club records'!$O$11), AND(E82='indoor club records'!$N$12, F82&lt;='indoor club records'!$O$12))), "CR", " ")</f>
        <v xml:space="preserve"> </v>
      </c>
      <c r="AF82" s="5" t="str">
        <f>IF(AND(B82="4x400", OR(AND(E82='indoor club records'!$N$13, F82&lt;='indoor club records'!$O$13), AND(E82='indoor club records'!$N$14, F82&lt;='indoor club records'!$O$14), AND(E82='indoor club records'!$N$15, F82&lt;='indoor club records'!$O$15))), "CR", " ")</f>
        <v xml:space="preserve"> </v>
      </c>
      <c r="AG82" s="5" t="str">
        <f>IF(AND(B82="pentathlon", OR(AND(E82='indoor club records'!$N$21, F82&gt;='indoor club records'!$O$21), AND(E82='indoor club records'!$N$22, F82&gt;='indoor club records'!$O$22), AND(E82='indoor club records'!$N$23, F82&gt;='indoor club records'!$O$23), AND(E82='indoor club records'!$N$24, F82&gt;='indoor club records'!$O$24), AND(E82='indoor club records'!$N$25, F82&gt;='indoor club records'!$O$25))), "CR", " ")</f>
        <v xml:space="preserve"> </v>
      </c>
      <c r="AH82" s="5" t="str">
        <f>IF(AND(B82="heptathlon", OR(AND(E82='indoor club records'!$N$26, F82&gt;='indoor club records'!$O$26), AND(E82='indoor club records'!$N$27, F82&gt;='indoor club records'!$O$27), AND(E82='indoor club records'!$N$28, F82&gt;='indoor club records'!$O$28), )), "CR", " ")</f>
        <v xml:space="preserve"> </v>
      </c>
    </row>
    <row r="83" spans="1:34" ht="14.5" x14ac:dyDescent="0.35">
      <c r="A83" s="13" t="s">
        <v>32</v>
      </c>
      <c r="B83" s="2">
        <v>800</v>
      </c>
      <c r="C83" s="2" t="s">
        <v>116</v>
      </c>
      <c r="D83" s="2" t="s">
        <v>90</v>
      </c>
      <c r="E83" s="13" t="s">
        <v>30</v>
      </c>
      <c r="F83" s="6" t="s">
        <v>250</v>
      </c>
      <c r="G83" s="8">
        <v>43842</v>
      </c>
      <c r="H83" s="2" t="s">
        <v>190</v>
      </c>
      <c r="I83" s="2" t="s">
        <v>248</v>
      </c>
      <c r="K83" s="11" t="str">
        <f>IF(OR(L83="CR", M83="CR", N83="CR", O83="CR", P83="CR", Q83="CR", R83="CR", S83="CR", T83="CR", U83="CR",V83="CR", W83="CR", X83="CR", Y83="CR", Z83="CR", AA83="CR", AB83="CR", AC83="CR", AD83="CR", AE83="CR", AF83="CR", AG83="CR", AH83="CR"), "***CLUB RECORD***", "")</f>
        <v/>
      </c>
      <c r="L83" s="5" t="str">
        <f>IF(AND(B83=60, OR(AND(E83='indoor club records'!$B$1, F83&lt;='indoor club records'!$C$1), AND(E83='indoor club records'!$B$2, F83&lt;='indoor club records'!$C$2), AND(E83='indoor club records'!$B$3, F83&lt;='indoor club records'!$C$3), AND(E83='indoor club records'!$B$4, F83&lt;='indoor club records'!$C$4), AND(E83='indoor club records'!$B$5, F83&lt;='indoor club records'!$C$5))),"CR"," ")</f>
        <v xml:space="preserve"> </v>
      </c>
      <c r="M83" s="5" t="str">
        <f>IF(AND(B83=200, OR(AND(E83='indoor club records'!$B$11, F83&lt;='indoor club records'!$C$11), AND(E83='indoor club records'!$B$12, F83&lt;='indoor club records'!$C$12), AND(E83='indoor club records'!$B$13, F83&lt;='indoor club records'!$C$13), AND(E83='indoor club records'!$B$14, F83&lt;='indoor club records'!$C$14), AND(E83='indoor club records'!$B$15, F83&lt;='indoor club records'!$C$15))),"CR"," ")</f>
        <v xml:space="preserve"> </v>
      </c>
      <c r="N83" s="5" t="str">
        <f>IF(AND(B83=300, OR(AND(E83='indoor club records'!$B$16, F83&lt;='indoor club records'!$C$16), AND(E83='indoor club records'!$B$17, F83&lt;='indoor club records'!$C$17))),"CR"," ")</f>
        <v xml:space="preserve"> </v>
      </c>
      <c r="O83" s="5" t="str">
        <f>IF(AND(B83=400, OR(AND(E83='indoor club records'!$B$19, F83&lt;='indoor club records'!$C$19), AND(E83='indoor club records'!$B$20, F83&lt;='indoor club records'!$C$20), AND(E83='indoor club records'!$B$21, F83&lt;='indoor club records'!$C$21))),"CR"," ")</f>
        <v xml:space="preserve"> </v>
      </c>
      <c r="P83" s="5" t="str">
        <f>IF(AND(B83=800, OR(AND(E83='indoor club records'!$B$22, F83&lt;='indoor club records'!$C$22), AND(E83='indoor club records'!$B$23, F83&lt;='indoor club records'!$C$23), AND(E83='indoor club records'!$B$24, F83&lt;='indoor club records'!$C$24), AND(E83='indoor club records'!$B$25, F83&lt;='indoor club records'!$C$25), AND(E83='indoor club records'!$B$26, F83&lt;='indoor club records'!$C$26))),"CR"," ")</f>
        <v xml:space="preserve"> </v>
      </c>
      <c r="Q83" s="5" t="str">
        <f>IF(AND(B83=1200, AND(E83='indoor club records'!$B$28, F83&lt;='indoor club records'!$C$28)),"CR"," ")</f>
        <v xml:space="preserve"> </v>
      </c>
      <c r="R83" s="5" t="str">
        <f>IF(AND(B83=1500, OR(AND(E83='indoor club records'!$B$29, F83&lt;='indoor club records'!$C$29), AND(E83='indoor club records'!$B$30, F83&lt;='indoor club records'!$C$30), AND(E83='indoor club records'!$B$31, F83&lt;='indoor club records'!$C$31), AND(E83='indoor club records'!$B$32, F83&lt;='indoor club records'!$C$32), AND(E83='indoor club records'!$B$33, F83&lt;='indoor club records'!$C$33))),"CR"," ")</f>
        <v xml:space="preserve"> </v>
      </c>
      <c r="S83" s="5" t="str">
        <f>IF(AND(B83="1M", AND(E83='indoor club records'!$B$37,F83&lt;='indoor club records'!$C$37)),"CR"," ")</f>
        <v xml:space="preserve"> </v>
      </c>
      <c r="T83" s="5" t="str">
        <f>IF(AND(B83=3000, OR(AND(E83='indoor club records'!$B$39, F83&lt;='indoor club records'!$C$39), AND(E83='indoor club records'!$B$40, F83&lt;='indoor club records'!$C$40), AND(E83='indoor club records'!$B$41, F83&lt;='indoor club records'!$C$41))),"CR"," ")</f>
        <v xml:space="preserve"> </v>
      </c>
      <c r="U83" s="5" t="str">
        <f>IF(AND(B83=5000, OR(AND(E83='indoor club records'!$B$42, F83&lt;='indoor club records'!$C$42), AND(E83='indoor club records'!$B$43, F83&lt;='indoor club records'!$C$43))),"CR"," ")</f>
        <v xml:space="preserve"> </v>
      </c>
      <c r="V83" s="5" t="str">
        <f>IF(AND(B83=10000, OR(AND(E83='indoor club records'!$B$44, F83&lt;='indoor club records'!$C$44), AND(E83='indoor club records'!$B$45, F83&lt;='indoor club records'!$C$45))),"CR"," ")</f>
        <v xml:space="preserve"> </v>
      </c>
      <c r="W83" s="2" t="str">
        <f>IF(AND(B83="high jump", OR(AND(E83='indoor club records'!$F$1, F83&gt;='indoor club records'!$G$1), AND(E83='indoor club records'!$F$2, F83&gt;='indoor club records'!$G$2), AND(E83='indoor club records'!$F$3, F83&gt;='indoor club records'!$G$3),AND(E83='indoor club records'!$F$4, F83&gt;='indoor club records'!$G$4), AND(E83='indoor club records'!$F$5, F83&gt;='indoor club records'!$G$5))), "CR", " ")</f>
        <v xml:space="preserve"> </v>
      </c>
      <c r="X83" s="2" t="str">
        <f>IF(AND(B83="long jump", OR(AND(E83='indoor club records'!$F$6, F83&gt;='indoor club records'!$G$6), AND(E83='indoor club records'!$F$7, F83&gt;='indoor club records'!$G$7), AND(E83='indoor club records'!$F$8, F83&gt;='indoor club records'!$G$8), AND(E83='indoor club records'!$F$9, F83&gt;='indoor club records'!$G$9), AND(E83='indoor club records'!$F$10, F83&gt;='indoor club records'!$G$10))), "CR", " ")</f>
        <v xml:space="preserve"> </v>
      </c>
      <c r="Y83" s="2" t="str">
        <f>IF(AND(B83="triple jump", OR(AND(E83='indoor club records'!$F$11, F83&gt;='indoor club records'!$G$11), AND(E83='indoor club records'!$F$12, F83&gt;='indoor club records'!$G$12), AND(E83='indoor club records'!$F$13, F83&gt;='indoor club records'!$G$13), AND(E83='indoor club records'!$F$14, F83&gt;='indoor club records'!$G$14), AND(E83='indoor club records'!$F$15, F83&gt;='indoor club records'!$G$15))), "CR", " ")</f>
        <v xml:space="preserve"> </v>
      </c>
      <c r="Z83" s="2" t="str">
        <f>IF(AND(B83="pole vault", OR(AND(E83='indoor club records'!$F$16, F83&gt;='indoor club records'!$G$16), AND(E83='indoor club records'!$F$17, F83&gt;='indoor club records'!$G$17), AND(E83='indoor club records'!$F$18, F83&gt;='indoor club records'!$G$18), AND(E83='indoor club records'!$F$19, F83&gt;='indoor club records'!$G$19), AND(E83='indoor club records'!$F$20, F83&gt;='indoor club records'!$G$20))), "CR", " ")</f>
        <v xml:space="preserve"> </v>
      </c>
      <c r="AA83" s="2" t="str">
        <f>IF(AND(B83="shot 2.72", AND(E83='indoor club records'!$F$36, F83&gt;='indoor club records'!$G$36)), "CR", " ")</f>
        <v xml:space="preserve"> </v>
      </c>
      <c r="AB83" s="2" t="str">
        <f>IF(AND(B83="shot 3", OR(AND(E83='indoor club records'!$F$37, F83&gt;='indoor club records'!$G$37), AND(E83='indoor club records'!$F$38, F83&gt;='indoor club records'!$G$38))), "CR", " ")</f>
        <v xml:space="preserve"> </v>
      </c>
      <c r="AC83" s="2" t="str">
        <f>IF(AND(B83="shot 4", OR(AND(E83='indoor club records'!$F$39, F83&gt;='indoor club records'!$G$39), AND(E83='indoor club records'!$F$40, F83&gt;='indoor club records'!$G$40))), "CR", " ")</f>
        <v xml:space="preserve"> </v>
      </c>
      <c r="AD83" s="5" t="str">
        <f>IF(AND(B83="4x200", OR(AND(E83='indoor club records'!$N$6, F83&lt;='indoor club records'!$O$6), AND(E83='indoor club records'!$N$7, F83&lt;='indoor club records'!$O$7), AND(E83='indoor club records'!$N$8, F83&lt;='indoor club records'!$O$8), AND(E83='indoor club records'!$N$9, F83&lt;='indoor club records'!$O$9), AND(E83='indoor club records'!$N$10, F83&lt;='indoor club records'!$O$10))), "CR", " ")</f>
        <v xml:space="preserve"> </v>
      </c>
      <c r="AE83" s="5" t="str">
        <f>IF(AND(B83="4x300", OR(AND(E83='indoor club records'!$N$11, F83&lt;='indoor club records'!$O$11), AND(E83='indoor club records'!$N$12, F83&lt;='indoor club records'!$O$12))), "CR", " ")</f>
        <v xml:space="preserve"> </v>
      </c>
      <c r="AF83" s="5" t="str">
        <f>IF(AND(B83="4x400", OR(AND(E83='indoor club records'!$N$13, F83&lt;='indoor club records'!$O$13), AND(E83='indoor club records'!$N$14, F83&lt;='indoor club records'!$O$14), AND(E83='indoor club records'!$N$15, F83&lt;='indoor club records'!$O$15))), "CR", " ")</f>
        <v xml:space="preserve"> </v>
      </c>
      <c r="AG83" s="5" t="str">
        <f>IF(AND(B83="pentathlon", OR(AND(E83='indoor club records'!$N$21, F83&gt;='indoor club records'!$O$21), AND(E83='indoor club records'!$N$22, F83&gt;='indoor club records'!$O$22), AND(E83='indoor club records'!$N$23, F83&gt;='indoor club records'!$O$23), AND(E83='indoor club records'!$N$24, F83&gt;='indoor club records'!$O$24), AND(E83='indoor club records'!$N$25, F83&gt;='indoor club records'!$O$25))), "CR", " ")</f>
        <v xml:space="preserve"> </v>
      </c>
      <c r="AH83" s="5" t="str">
        <f>IF(AND(B83="heptathlon", OR(AND(E83='indoor club records'!$N$26, F83&gt;='indoor club records'!$O$26), AND(E83='indoor club records'!$N$27, F83&gt;='indoor club records'!$O$27), AND(E83='indoor club records'!$N$28, F83&gt;='indoor club records'!$O$28), )), "CR", " ")</f>
        <v xml:space="preserve"> </v>
      </c>
    </row>
    <row r="84" spans="1:34" ht="14.5" x14ac:dyDescent="0.35">
      <c r="A84" s="13" t="s">
        <v>32</v>
      </c>
      <c r="B84" s="2">
        <v>800</v>
      </c>
      <c r="C84" s="2" t="s">
        <v>64</v>
      </c>
      <c r="D84" s="2" t="s">
        <v>215</v>
      </c>
      <c r="E84" s="13" t="s">
        <v>32</v>
      </c>
      <c r="F84" s="6" t="s">
        <v>216</v>
      </c>
      <c r="G84" s="8">
        <v>43800</v>
      </c>
      <c r="H84" s="2" t="s">
        <v>190</v>
      </c>
      <c r="I84" s="2" t="s">
        <v>214</v>
      </c>
      <c r="K84" s="11" t="str">
        <f>IF(OR(L84="CR", M84="CR", N84="CR", O84="CR", P84="CR", Q84="CR", R84="CR", S84="CR", T84="CR", U84="CR",V84="CR", W84="CR", X84="CR", Y84="CR", Z84="CR", AA84="CR", AB84="CR", AC84="CR", AD84="CR", AE84="CR", AF84="CR", AG84="CR", AH84="CR"), "***CLUB RECORD***", "")</f>
        <v/>
      </c>
      <c r="L84" s="5" t="str">
        <f>IF(AND(B84=60, OR(AND(E84='indoor club records'!$B$1, F84&lt;='indoor club records'!$C$1), AND(E84='indoor club records'!$B$2, F84&lt;='indoor club records'!$C$2), AND(E84='indoor club records'!$B$3, F84&lt;='indoor club records'!$C$3), AND(E84='indoor club records'!$B$4, F84&lt;='indoor club records'!$C$4), AND(E84='indoor club records'!$B$5, F84&lt;='indoor club records'!$C$5))),"CR"," ")</f>
        <v xml:space="preserve"> </v>
      </c>
      <c r="M84" s="5" t="str">
        <f>IF(AND(B84=200, OR(AND(E84='indoor club records'!$B$11, F84&lt;='indoor club records'!$C$11), AND(E84='indoor club records'!$B$12, F84&lt;='indoor club records'!$C$12), AND(E84='indoor club records'!$B$13, F84&lt;='indoor club records'!$C$13), AND(E84='indoor club records'!$B$14, F84&lt;='indoor club records'!$C$14), AND(E84='indoor club records'!$B$15, F84&lt;='indoor club records'!$C$15))),"CR"," ")</f>
        <v xml:space="preserve"> </v>
      </c>
      <c r="N84" s="5" t="str">
        <f>IF(AND(B84=300, OR(AND(E84='indoor club records'!$B$16, F84&lt;='indoor club records'!$C$16), AND(E84='indoor club records'!$B$17, F84&lt;='indoor club records'!$C$17))),"CR"," ")</f>
        <v xml:space="preserve"> </v>
      </c>
      <c r="O84" s="5" t="str">
        <f>IF(AND(B84=400, OR(AND(E84='indoor club records'!$B$19, F84&lt;='indoor club records'!$C$19), AND(E84='indoor club records'!$B$20, F84&lt;='indoor club records'!$C$20), AND(E84='indoor club records'!$B$21, F84&lt;='indoor club records'!$C$21))),"CR"," ")</f>
        <v xml:space="preserve"> </v>
      </c>
      <c r="P84" s="5" t="str">
        <f>IF(AND(B84=800, OR(AND(E84='indoor club records'!$B$22, F84&lt;='indoor club records'!$C$22), AND(E84='indoor club records'!$B$23, F84&lt;='indoor club records'!$C$23), AND(E84='indoor club records'!$B$24, F84&lt;='indoor club records'!$C$24), AND(E84='indoor club records'!$B$25, F84&lt;='indoor club records'!$C$25), AND(E84='indoor club records'!$B$26, F84&lt;='indoor club records'!$C$26))),"CR"," ")</f>
        <v xml:space="preserve"> </v>
      </c>
      <c r="Q84" s="5" t="str">
        <f>IF(AND(B84=1200, AND(E84='indoor club records'!$B$28, F84&lt;='indoor club records'!$C$28)),"CR"," ")</f>
        <v xml:space="preserve"> </v>
      </c>
      <c r="R84" s="5" t="str">
        <f>IF(AND(B84=1500, OR(AND(E84='indoor club records'!$B$29, F84&lt;='indoor club records'!$C$29), AND(E84='indoor club records'!$B$30, F84&lt;='indoor club records'!$C$30), AND(E84='indoor club records'!$B$31, F84&lt;='indoor club records'!$C$31), AND(E84='indoor club records'!$B$32, F84&lt;='indoor club records'!$C$32), AND(E84='indoor club records'!$B$33, F84&lt;='indoor club records'!$C$33))),"CR"," ")</f>
        <v xml:space="preserve"> </v>
      </c>
      <c r="S84" s="5" t="str">
        <f>IF(AND(B84="1M", AND(E84='indoor club records'!$B$37,F84&lt;='indoor club records'!$C$37)),"CR"," ")</f>
        <v xml:space="preserve"> </v>
      </c>
      <c r="T84" s="5" t="str">
        <f>IF(AND(B84=3000, OR(AND(E84='indoor club records'!$B$39, F84&lt;='indoor club records'!$C$39), AND(E84='indoor club records'!$B$40, F84&lt;='indoor club records'!$C$40), AND(E84='indoor club records'!$B$41, F84&lt;='indoor club records'!$C$41))),"CR"," ")</f>
        <v xml:space="preserve"> </v>
      </c>
      <c r="U84" s="5" t="str">
        <f>IF(AND(B84=5000, OR(AND(E84='indoor club records'!$B$42, F84&lt;='indoor club records'!$C$42), AND(E84='indoor club records'!$B$43, F84&lt;='indoor club records'!$C$43))),"CR"," ")</f>
        <v xml:space="preserve"> </v>
      </c>
      <c r="V84" s="5" t="str">
        <f>IF(AND(B84=10000, OR(AND(E84='indoor club records'!$B$44, F84&lt;='indoor club records'!$C$44), AND(E84='indoor club records'!$B$45, F84&lt;='indoor club records'!$C$45))),"CR"," ")</f>
        <v xml:space="preserve"> </v>
      </c>
      <c r="W84" s="2" t="str">
        <f>IF(AND(B84="high jump", OR(AND(E84='indoor club records'!$F$1, F84&gt;='indoor club records'!$G$1), AND(E84='indoor club records'!$F$2, F84&gt;='indoor club records'!$G$2), AND(E84='indoor club records'!$F$3, F84&gt;='indoor club records'!$G$3),AND(E84='indoor club records'!$F$4, F84&gt;='indoor club records'!$G$4), AND(E84='indoor club records'!$F$5, F84&gt;='indoor club records'!$G$5))), "CR", " ")</f>
        <v xml:space="preserve"> </v>
      </c>
      <c r="X84" s="2" t="str">
        <f>IF(AND(B84="long jump", OR(AND(E84='indoor club records'!$F$6, F84&gt;='indoor club records'!$G$6), AND(E84='indoor club records'!$F$7, F84&gt;='indoor club records'!$G$7), AND(E84='indoor club records'!$F$8, F84&gt;='indoor club records'!$G$8), AND(E84='indoor club records'!$F$9, F84&gt;='indoor club records'!$G$9), AND(E84='indoor club records'!$F$10, F84&gt;='indoor club records'!$G$10))), "CR", " ")</f>
        <v xml:space="preserve"> </v>
      </c>
      <c r="Y84" s="2" t="str">
        <f>IF(AND(B84="triple jump", OR(AND(E84='indoor club records'!$F$11, F84&gt;='indoor club records'!$G$11), AND(E84='indoor club records'!$F$12, F84&gt;='indoor club records'!$G$12), AND(E84='indoor club records'!$F$13, F84&gt;='indoor club records'!$G$13), AND(E84='indoor club records'!$F$14, F84&gt;='indoor club records'!$G$14), AND(E84='indoor club records'!$F$15, F84&gt;='indoor club records'!$G$15))), "CR", " ")</f>
        <v xml:space="preserve"> </v>
      </c>
      <c r="Z84" s="2" t="str">
        <f>IF(AND(B84="pole vault", OR(AND(E84='indoor club records'!$F$16, F84&gt;='indoor club records'!$G$16), AND(E84='indoor club records'!$F$17, F84&gt;='indoor club records'!$G$17), AND(E84='indoor club records'!$F$18, F84&gt;='indoor club records'!$G$18), AND(E84='indoor club records'!$F$19, F84&gt;='indoor club records'!$G$19), AND(E84='indoor club records'!$F$20, F84&gt;='indoor club records'!$G$20))), "CR", " ")</f>
        <v xml:space="preserve"> </v>
      </c>
      <c r="AA84" s="2" t="str">
        <f>IF(AND(B84="shot 2.72", AND(E84='indoor club records'!$F$36, F84&gt;='indoor club records'!$G$36)), "CR", " ")</f>
        <v xml:space="preserve"> </v>
      </c>
      <c r="AB84" s="2" t="str">
        <f>IF(AND(B84="shot 3", OR(AND(E84='indoor club records'!$F$37, F84&gt;='indoor club records'!$G$37), AND(E84='indoor club records'!$F$38, F84&gt;='indoor club records'!$G$38))), "CR", " ")</f>
        <v xml:space="preserve"> </v>
      </c>
      <c r="AC84" s="2" t="str">
        <f>IF(AND(B84="shot 4", OR(AND(E84='indoor club records'!$F$39, F84&gt;='indoor club records'!$G$39), AND(E84='indoor club records'!$F$40, F84&gt;='indoor club records'!$G$40))), "CR", " ")</f>
        <v xml:space="preserve"> </v>
      </c>
      <c r="AD84" s="5" t="str">
        <f>IF(AND(B84="4x200", OR(AND(E84='indoor club records'!$N$6, F84&lt;='indoor club records'!$O$6), AND(E84='indoor club records'!$N$7, F84&lt;='indoor club records'!$O$7), AND(E84='indoor club records'!$N$8, F84&lt;='indoor club records'!$O$8), AND(E84='indoor club records'!$N$9, F84&lt;='indoor club records'!$O$9), AND(E84='indoor club records'!$N$10, F84&lt;='indoor club records'!$O$10))), "CR", " ")</f>
        <v xml:space="preserve"> </v>
      </c>
      <c r="AE84" s="5" t="str">
        <f>IF(AND(B84="4x300", OR(AND(E84='indoor club records'!$N$11, F84&lt;='indoor club records'!$O$11), AND(E84='indoor club records'!$N$12, F84&lt;='indoor club records'!$O$12))), "CR", " ")</f>
        <v xml:space="preserve"> </v>
      </c>
      <c r="AF84" s="5" t="str">
        <f>IF(AND(B84="4x400", OR(AND(E84='indoor club records'!$N$13, F84&lt;='indoor club records'!$O$13), AND(E84='indoor club records'!$N$14, F84&lt;='indoor club records'!$O$14), AND(E84='indoor club records'!$N$15, F84&lt;='indoor club records'!$O$15))), "CR", " ")</f>
        <v xml:space="preserve"> </v>
      </c>
      <c r="AG84" s="5" t="str">
        <f>IF(AND(B84="pentathlon", OR(AND(E84='indoor club records'!$N$21, F84&gt;='indoor club records'!$O$21), AND(E84='indoor club records'!$N$22, F84&gt;='indoor club records'!$O$22), AND(E84='indoor club records'!$N$23, F84&gt;='indoor club records'!$O$23), AND(E84='indoor club records'!$N$24, F84&gt;='indoor club records'!$O$24), AND(E84='indoor club records'!$N$25, F84&gt;='indoor club records'!$O$25))), "CR", " ")</f>
        <v xml:space="preserve"> </v>
      </c>
      <c r="AH84" s="5" t="str">
        <f>IF(AND(B84="heptathlon", OR(AND(E84='indoor club records'!$N$26, F84&gt;='indoor club records'!$O$26), AND(E84='indoor club records'!$N$27, F84&gt;='indoor club records'!$O$27), AND(E84='indoor club records'!$N$28, F84&gt;='indoor club records'!$O$28), )), "CR", " ")</f>
        <v xml:space="preserve"> </v>
      </c>
    </row>
    <row r="85" spans="1:34" ht="14.5" x14ac:dyDescent="0.35">
      <c r="A85" s="13" t="s">
        <v>74</v>
      </c>
      <c r="B85" s="2">
        <v>800</v>
      </c>
      <c r="C85" s="2" t="s">
        <v>66</v>
      </c>
      <c r="D85" s="2" t="s">
        <v>162</v>
      </c>
      <c r="E85" s="13" t="s">
        <v>32</v>
      </c>
      <c r="F85" s="6" t="s">
        <v>251</v>
      </c>
      <c r="G85" s="8">
        <v>43842</v>
      </c>
      <c r="H85" s="2" t="s">
        <v>190</v>
      </c>
      <c r="I85" s="2" t="s">
        <v>248</v>
      </c>
      <c r="K85" s="11" t="str">
        <f>IF(OR(L85="CR", M85="CR", N85="CR", O85="CR", P85="CR", Q85="CR", R85="CR", S85="CR", T85="CR", U85="CR",V85="CR", W85="CR", X85="CR", Y85="CR", Z85="CR", AA85="CR", AB85="CR", AC85="CR", AD85="CR", AE85="CR", AF85="CR", AG85="CR", AH85="CR"), "***CLUB RECORD***", "")</f>
        <v/>
      </c>
      <c r="L85" s="5" t="str">
        <f>IF(AND(B85=60, OR(AND(E85='indoor club records'!$B$1, F85&lt;='indoor club records'!$C$1), AND(E85='indoor club records'!$B$2, F85&lt;='indoor club records'!$C$2), AND(E85='indoor club records'!$B$3, F85&lt;='indoor club records'!$C$3), AND(E85='indoor club records'!$B$4, F85&lt;='indoor club records'!$C$4), AND(E85='indoor club records'!$B$5, F85&lt;='indoor club records'!$C$5))),"CR"," ")</f>
        <v xml:space="preserve"> </v>
      </c>
      <c r="M85" s="5" t="str">
        <f>IF(AND(B85=200, OR(AND(E85='indoor club records'!$B$11, F85&lt;='indoor club records'!$C$11), AND(E85='indoor club records'!$B$12, F85&lt;='indoor club records'!$C$12), AND(E85='indoor club records'!$B$13, F85&lt;='indoor club records'!$C$13), AND(E85='indoor club records'!$B$14, F85&lt;='indoor club records'!$C$14), AND(E85='indoor club records'!$B$15, F85&lt;='indoor club records'!$C$15))),"CR"," ")</f>
        <v xml:space="preserve"> </v>
      </c>
      <c r="N85" s="5" t="str">
        <f>IF(AND(B85=300, OR(AND(E85='indoor club records'!$B$16, F85&lt;='indoor club records'!$C$16), AND(E85='indoor club records'!$B$17, F85&lt;='indoor club records'!$C$17))),"CR"," ")</f>
        <v xml:space="preserve"> </v>
      </c>
      <c r="O85" s="5" t="str">
        <f>IF(AND(B85=400, OR(AND(E85='indoor club records'!$B$19, F85&lt;='indoor club records'!$C$19), AND(E85='indoor club records'!$B$20, F85&lt;='indoor club records'!$C$20), AND(E85='indoor club records'!$B$21, F85&lt;='indoor club records'!$C$21))),"CR"," ")</f>
        <v xml:space="preserve"> </v>
      </c>
      <c r="P85" s="5" t="str">
        <f>IF(AND(B85=800, OR(AND(E85='indoor club records'!$B$22, F85&lt;='indoor club records'!$C$22), AND(E85='indoor club records'!$B$23, F85&lt;='indoor club records'!$C$23), AND(E85='indoor club records'!$B$24, F85&lt;='indoor club records'!$C$24), AND(E85='indoor club records'!$B$25, F85&lt;='indoor club records'!$C$25), AND(E85='indoor club records'!$B$26, F85&lt;='indoor club records'!$C$26))),"CR"," ")</f>
        <v xml:space="preserve"> </v>
      </c>
      <c r="Q85" s="5" t="str">
        <f>IF(AND(B85=1200, AND(E85='indoor club records'!$B$28, F85&lt;='indoor club records'!$C$28)),"CR"," ")</f>
        <v xml:space="preserve"> </v>
      </c>
      <c r="R85" s="5" t="str">
        <f>IF(AND(B85=1500, OR(AND(E85='indoor club records'!$B$29, F85&lt;='indoor club records'!$C$29), AND(E85='indoor club records'!$B$30, F85&lt;='indoor club records'!$C$30), AND(E85='indoor club records'!$B$31, F85&lt;='indoor club records'!$C$31), AND(E85='indoor club records'!$B$32, F85&lt;='indoor club records'!$C$32), AND(E85='indoor club records'!$B$33, F85&lt;='indoor club records'!$C$33))),"CR"," ")</f>
        <v xml:space="preserve"> </v>
      </c>
      <c r="S85" s="5" t="str">
        <f>IF(AND(B85="1M", AND(E85='indoor club records'!$B$37,F85&lt;='indoor club records'!$C$37)),"CR"," ")</f>
        <v xml:space="preserve"> </v>
      </c>
      <c r="T85" s="5" t="str">
        <f>IF(AND(B85=3000, OR(AND(E85='indoor club records'!$B$39, F85&lt;='indoor club records'!$C$39), AND(E85='indoor club records'!$B$40, F85&lt;='indoor club records'!$C$40), AND(E85='indoor club records'!$B$41, F85&lt;='indoor club records'!$C$41))),"CR"," ")</f>
        <v xml:space="preserve"> </v>
      </c>
      <c r="U85" s="5" t="str">
        <f>IF(AND(B85=5000, OR(AND(E85='indoor club records'!$B$42, F85&lt;='indoor club records'!$C$42), AND(E85='indoor club records'!$B$43, F85&lt;='indoor club records'!$C$43))),"CR"," ")</f>
        <v xml:space="preserve"> </v>
      </c>
      <c r="V85" s="5" t="str">
        <f>IF(AND(B85=10000, OR(AND(E85='indoor club records'!$B$44, F85&lt;='indoor club records'!$C$44), AND(E85='indoor club records'!$B$45, F85&lt;='indoor club records'!$C$45))),"CR"," ")</f>
        <v xml:space="preserve"> </v>
      </c>
      <c r="W85" s="2" t="str">
        <f>IF(AND(B85="high jump", OR(AND(E85='indoor club records'!$F$1, F85&gt;='indoor club records'!$G$1), AND(E85='indoor club records'!$F$2, F85&gt;='indoor club records'!$G$2), AND(E85='indoor club records'!$F$3, F85&gt;='indoor club records'!$G$3),AND(E85='indoor club records'!$F$4, F85&gt;='indoor club records'!$G$4), AND(E85='indoor club records'!$F$5, F85&gt;='indoor club records'!$G$5))), "CR", " ")</f>
        <v xml:space="preserve"> </v>
      </c>
      <c r="X85" s="2" t="str">
        <f>IF(AND(B85="long jump", OR(AND(E85='indoor club records'!$F$6, F85&gt;='indoor club records'!$G$6), AND(E85='indoor club records'!$F$7, F85&gt;='indoor club records'!$G$7), AND(E85='indoor club records'!$F$8, F85&gt;='indoor club records'!$G$8), AND(E85='indoor club records'!$F$9, F85&gt;='indoor club records'!$G$9), AND(E85='indoor club records'!$F$10, F85&gt;='indoor club records'!$G$10))), "CR", " ")</f>
        <v xml:space="preserve"> </v>
      </c>
      <c r="Y85" s="2" t="str">
        <f>IF(AND(B85="triple jump", OR(AND(E85='indoor club records'!$F$11, F85&gt;='indoor club records'!$G$11), AND(E85='indoor club records'!$F$12, F85&gt;='indoor club records'!$G$12), AND(E85='indoor club records'!$F$13, F85&gt;='indoor club records'!$G$13), AND(E85='indoor club records'!$F$14, F85&gt;='indoor club records'!$G$14), AND(E85='indoor club records'!$F$15, F85&gt;='indoor club records'!$G$15))), "CR", " ")</f>
        <v xml:space="preserve"> </v>
      </c>
      <c r="Z85" s="2" t="str">
        <f>IF(AND(B85="pole vault", OR(AND(E85='indoor club records'!$F$16, F85&gt;='indoor club records'!$G$16), AND(E85='indoor club records'!$F$17, F85&gt;='indoor club records'!$G$17), AND(E85='indoor club records'!$F$18, F85&gt;='indoor club records'!$G$18), AND(E85='indoor club records'!$F$19, F85&gt;='indoor club records'!$G$19), AND(E85='indoor club records'!$F$20, F85&gt;='indoor club records'!$G$20))), "CR", " ")</f>
        <v xml:space="preserve"> </v>
      </c>
      <c r="AA85" s="2" t="str">
        <f>IF(AND(B85="shot 2.72", AND(E85='indoor club records'!$F$36, F85&gt;='indoor club records'!$G$36)), "CR", " ")</f>
        <v xml:space="preserve"> </v>
      </c>
      <c r="AB85" s="2" t="str">
        <f>IF(AND(B85="shot 3", OR(AND(E85='indoor club records'!$F$37, F85&gt;='indoor club records'!$G$37), AND(E85='indoor club records'!$F$38, F85&gt;='indoor club records'!$G$38))), "CR", " ")</f>
        <v xml:space="preserve"> </v>
      </c>
      <c r="AC85" s="2" t="str">
        <f>IF(AND(B85="shot 4", OR(AND(E85='indoor club records'!$F$39, F85&gt;='indoor club records'!$G$39), AND(E85='indoor club records'!$F$40, F85&gt;='indoor club records'!$G$40))), "CR", " ")</f>
        <v xml:space="preserve"> </v>
      </c>
      <c r="AD85" s="5" t="str">
        <f>IF(AND(B85="4x200", OR(AND(E85='indoor club records'!$N$6, F85&lt;='indoor club records'!$O$6), AND(E85='indoor club records'!$N$7, F85&lt;='indoor club records'!$O$7), AND(E85='indoor club records'!$N$8, F85&lt;='indoor club records'!$O$8), AND(E85='indoor club records'!$N$9, F85&lt;='indoor club records'!$O$9), AND(E85='indoor club records'!$N$10, F85&lt;='indoor club records'!$O$10))), "CR", " ")</f>
        <v xml:space="preserve"> </v>
      </c>
      <c r="AE85" s="5" t="str">
        <f>IF(AND(B85="4x300", OR(AND(E85='indoor club records'!$N$11, F85&lt;='indoor club records'!$O$11), AND(E85='indoor club records'!$N$12, F85&lt;='indoor club records'!$O$12))), "CR", " ")</f>
        <v xml:space="preserve"> </v>
      </c>
      <c r="AF85" s="5" t="str">
        <f>IF(AND(B85="4x400", OR(AND(E85='indoor club records'!$N$13, F85&lt;='indoor club records'!$O$13), AND(E85='indoor club records'!$N$14, F85&lt;='indoor club records'!$O$14), AND(E85='indoor club records'!$N$15, F85&lt;='indoor club records'!$O$15))), "CR", " ")</f>
        <v xml:space="preserve"> </v>
      </c>
      <c r="AG85" s="5" t="str">
        <f>IF(AND(B85="pentathlon", OR(AND(E85='indoor club records'!$N$21, F85&gt;='indoor club records'!$O$21), AND(E85='indoor club records'!$N$22, F85&gt;='indoor club records'!$O$22), AND(E85='indoor club records'!$N$23, F85&gt;='indoor club records'!$O$23), AND(E85='indoor club records'!$N$24, F85&gt;='indoor club records'!$O$24), AND(E85='indoor club records'!$N$25, F85&gt;='indoor club records'!$O$25))), "CR", " ")</f>
        <v xml:space="preserve"> </v>
      </c>
      <c r="AH85" s="5" t="str">
        <f>IF(AND(B85="heptathlon", OR(AND(E85='indoor club records'!$N$26, F85&gt;='indoor club records'!$O$26), AND(E85='indoor club records'!$N$27, F85&gt;='indoor club records'!$O$27), AND(E85='indoor club records'!$N$28, F85&gt;='indoor club records'!$O$28), )), "CR", " ")</f>
        <v xml:space="preserve"> </v>
      </c>
    </row>
    <row r="86" spans="1:34" ht="14.5" x14ac:dyDescent="0.35">
      <c r="A86" s="13" t="s">
        <v>175</v>
      </c>
      <c r="B86" s="2">
        <v>800</v>
      </c>
      <c r="C86" s="2" t="s">
        <v>186</v>
      </c>
      <c r="D86" s="2" t="s">
        <v>187</v>
      </c>
      <c r="E86" s="13" t="s">
        <v>188</v>
      </c>
      <c r="F86" s="6" t="s">
        <v>265</v>
      </c>
      <c r="G86" s="8">
        <v>43863</v>
      </c>
      <c r="H86" s="9" t="s">
        <v>190</v>
      </c>
      <c r="I86" s="2" t="s">
        <v>254</v>
      </c>
      <c r="K86" s="11" t="str">
        <f>IF(OR(L86="CR", M86="CR", N86="CR", O86="CR", P86="CR", Q86="CR", R86="CR", S86="CR", T86="CR", U86="CR",V86="CR", W86="CR", X86="CR", Y86="CR", Z86="CR", AA86="CR", AB86="CR", AC86="CR", AD86="CR", AE86="CR", AF86="CR", AG86="CR", AH86="CR"), "***CLUB RECORD***", "")</f>
        <v/>
      </c>
      <c r="L86" s="5" t="str">
        <f>IF(AND(B86=60, OR(AND(E86='indoor club records'!$B$1, F86&lt;='indoor club records'!$C$1), AND(E86='indoor club records'!$B$2, F86&lt;='indoor club records'!$C$2), AND(E86='indoor club records'!$B$3, F86&lt;='indoor club records'!$C$3), AND(E86='indoor club records'!$B$4, F86&lt;='indoor club records'!$C$4), AND(E86='indoor club records'!$B$5, F86&lt;='indoor club records'!$C$5))),"CR"," ")</f>
        <v xml:space="preserve"> </v>
      </c>
      <c r="M86" s="5" t="str">
        <f>IF(AND(B86=200, OR(AND(E86='indoor club records'!$B$11, F86&lt;='indoor club records'!$C$11), AND(E86='indoor club records'!$B$12, F86&lt;='indoor club records'!$C$12), AND(E86='indoor club records'!$B$13, F86&lt;='indoor club records'!$C$13), AND(E86='indoor club records'!$B$14, F86&lt;='indoor club records'!$C$14), AND(E86='indoor club records'!$B$15, F86&lt;='indoor club records'!$C$15))),"CR"," ")</f>
        <v xml:space="preserve"> </v>
      </c>
      <c r="N86" s="5" t="str">
        <f>IF(AND(B86=300, OR(AND(E86='indoor club records'!$B$16, F86&lt;='indoor club records'!$C$16), AND(E86='indoor club records'!$B$17, F86&lt;='indoor club records'!$C$17))),"CR"," ")</f>
        <v xml:space="preserve"> </v>
      </c>
      <c r="O86" s="5" t="str">
        <f>IF(AND(B86=400, OR(AND(E86='indoor club records'!$B$19, F86&lt;='indoor club records'!$C$19), AND(E86='indoor club records'!$B$20, F86&lt;='indoor club records'!$C$20), AND(E86='indoor club records'!$B$21, F86&lt;='indoor club records'!$C$21))),"CR"," ")</f>
        <v xml:space="preserve"> </v>
      </c>
      <c r="P86" s="5" t="str">
        <f>IF(AND(B86=800, OR(AND(E86='indoor club records'!$B$22, F86&lt;='indoor club records'!$C$22), AND(E86='indoor club records'!$B$23, F86&lt;='indoor club records'!$C$23), AND(E86='indoor club records'!$B$24, F86&lt;='indoor club records'!$C$24), AND(E86='indoor club records'!$B$25, F86&lt;='indoor club records'!$C$25), AND(E86='indoor club records'!$B$26, F86&lt;='indoor club records'!$C$26))),"CR"," ")</f>
        <v xml:space="preserve"> </v>
      </c>
      <c r="Q86" s="5" t="str">
        <f>IF(AND(B86=1200, AND(E86='indoor club records'!$B$28, F86&lt;='indoor club records'!$C$28)),"CR"," ")</f>
        <v xml:space="preserve"> </v>
      </c>
      <c r="R86" s="5" t="str">
        <f>IF(AND(B86=1500, OR(AND(E86='indoor club records'!$B$29, F86&lt;='indoor club records'!$C$29), AND(E86='indoor club records'!$B$30, F86&lt;='indoor club records'!$C$30), AND(E86='indoor club records'!$B$31, F86&lt;='indoor club records'!$C$31), AND(E86='indoor club records'!$B$32, F86&lt;='indoor club records'!$C$32), AND(E86='indoor club records'!$B$33, F86&lt;='indoor club records'!$C$33))),"CR"," ")</f>
        <v xml:space="preserve"> </v>
      </c>
      <c r="S86" s="5" t="str">
        <f>IF(AND(B86="1M", AND(E86='indoor club records'!$B$37,F86&lt;='indoor club records'!$C$37)),"CR"," ")</f>
        <v xml:space="preserve"> </v>
      </c>
      <c r="T86" s="5" t="str">
        <f>IF(AND(B86=3000, OR(AND(E86='indoor club records'!$B$39, F86&lt;='indoor club records'!$C$39), AND(E86='indoor club records'!$B$40, F86&lt;='indoor club records'!$C$40), AND(E86='indoor club records'!$B$41, F86&lt;='indoor club records'!$C$41))),"CR"," ")</f>
        <v xml:space="preserve"> </v>
      </c>
      <c r="U86" s="5" t="str">
        <f>IF(AND(B86=5000, OR(AND(E86='indoor club records'!$B$42, F86&lt;='indoor club records'!$C$42), AND(E86='indoor club records'!$B$43, F86&lt;='indoor club records'!$C$43))),"CR"," ")</f>
        <v xml:space="preserve"> </v>
      </c>
      <c r="V86" s="5" t="str">
        <f>IF(AND(B86=10000, OR(AND(E86='indoor club records'!$B$44, F86&lt;='indoor club records'!$C$44), AND(E86='indoor club records'!$B$45, F86&lt;='indoor club records'!$C$45))),"CR"," ")</f>
        <v xml:space="preserve"> </v>
      </c>
      <c r="W86" s="2" t="str">
        <f>IF(AND(B86="high jump", OR(AND(E86='indoor club records'!$F$1, F86&gt;='indoor club records'!$G$1), AND(E86='indoor club records'!$F$2, F86&gt;='indoor club records'!$G$2), AND(E86='indoor club records'!$F$3, F86&gt;='indoor club records'!$G$3),AND(E86='indoor club records'!$F$4, F86&gt;='indoor club records'!$G$4), AND(E86='indoor club records'!$F$5, F86&gt;='indoor club records'!$G$5))), "CR", " ")</f>
        <v xml:space="preserve"> </v>
      </c>
      <c r="X86" s="2" t="str">
        <f>IF(AND(B86="long jump", OR(AND(E86='indoor club records'!$F$6, F86&gt;='indoor club records'!$G$6), AND(E86='indoor club records'!$F$7, F86&gt;='indoor club records'!$G$7), AND(E86='indoor club records'!$F$8, F86&gt;='indoor club records'!$G$8), AND(E86='indoor club records'!$F$9, F86&gt;='indoor club records'!$G$9), AND(E86='indoor club records'!$F$10, F86&gt;='indoor club records'!$G$10))), "CR", " ")</f>
        <v xml:space="preserve"> </v>
      </c>
      <c r="Y86" s="2" t="str">
        <f>IF(AND(B86="triple jump", OR(AND(E86='indoor club records'!$F$11, F86&gt;='indoor club records'!$G$11), AND(E86='indoor club records'!$F$12, F86&gt;='indoor club records'!$G$12), AND(E86='indoor club records'!$F$13, F86&gt;='indoor club records'!$G$13), AND(E86='indoor club records'!$F$14, F86&gt;='indoor club records'!$G$14), AND(E86='indoor club records'!$F$15, F86&gt;='indoor club records'!$G$15))), "CR", " ")</f>
        <v xml:space="preserve"> </v>
      </c>
      <c r="Z86" s="2" t="str">
        <f>IF(AND(B86="pole vault", OR(AND(E86='indoor club records'!$F$16, F86&gt;='indoor club records'!$G$16), AND(E86='indoor club records'!$F$17, F86&gt;='indoor club records'!$G$17), AND(E86='indoor club records'!$F$18, F86&gt;='indoor club records'!$G$18), AND(E86='indoor club records'!$F$19, F86&gt;='indoor club records'!$G$19), AND(E86='indoor club records'!$F$20, F86&gt;='indoor club records'!$G$20))), "CR", " ")</f>
        <v xml:space="preserve"> </v>
      </c>
      <c r="AA86" s="2" t="str">
        <f>IF(AND(B86="shot 2.72", AND(E86='indoor club records'!$F$36, F86&gt;='indoor club records'!$G$36)), "CR", " ")</f>
        <v xml:space="preserve"> </v>
      </c>
      <c r="AB86" s="2" t="str">
        <f>IF(AND(B86="shot 3", OR(AND(E86='indoor club records'!$F$37, F86&gt;='indoor club records'!$G$37), AND(E86='indoor club records'!$F$38, F86&gt;='indoor club records'!$G$38))), "CR", " ")</f>
        <v xml:space="preserve"> </v>
      </c>
      <c r="AC86" s="2" t="str">
        <f>IF(AND(B86="shot 4", OR(AND(E86='indoor club records'!$F$39, F86&gt;='indoor club records'!$G$39), AND(E86='indoor club records'!$F$40, F86&gt;='indoor club records'!$G$40))), "CR", " ")</f>
        <v xml:space="preserve"> </v>
      </c>
      <c r="AD86" s="5" t="str">
        <f>IF(AND(B86="4x200", OR(AND(E86='indoor club records'!$N$6, F86&lt;='indoor club records'!$O$6), AND(E86='indoor club records'!$N$7, F86&lt;='indoor club records'!$O$7), AND(E86='indoor club records'!$N$8, F86&lt;='indoor club records'!$O$8), AND(E86='indoor club records'!$N$9, F86&lt;='indoor club records'!$O$9), AND(E86='indoor club records'!$N$10, F86&lt;='indoor club records'!$O$10))), "CR", " ")</f>
        <v xml:space="preserve"> </v>
      </c>
      <c r="AE86" s="5" t="str">
        <f>IF(AND(B86="4x300", OR(AND(E86='indoor club records'!$N$11, F86&lt;='indoor club records'!$O$11), AND(E86='indoor club records'!$N$12, F86&lt;='indoor club records'!$O$12))), "CR", " ")</f>
        <v xml:space="preserve"> </v>
      </c>
      <c r="AF86" s="5" t="str">
        <f>IF(AND(B86="4x400", OR(AND(E86='indoor club records'!$N$13, F86&lt;='indoor club records'!$O$13), AND(E86='indoor club records'!$N$14, F86&lt;='indoor club records'!$O$14), AND(E86='indoor club records'!$N$15, F86&lt;='indoor club records'!$O$15))), "CR", " ")</f>
        <v xml:space="preserve"> </v>
      </c>
      <c r="AG86" s="5" t="str">
        <f>IF(AND(B86="pentathlon", OR(AND(E86='indoor club records'!$N$21, F86&gt;='indoor club records'!$O$21), AND(E86='indoor club records'!$N$22, F86&gt;='indoor club records'!$O$22), AND(E86='indoor club records'!$N$23, F86&gt;='indoor club records'!$O$23), AND(E86='indoor club records'!$N$24, F86&gt;='indoor club records'!$O$24), AND(E86='indoor club records'!$N$25, F86&gt;='indoor club records'!$O$25))), "CR", " ")</f>
        <v xml:space="preserve"> </v>
      </c>
      <c r="AH86" s="5" t="str">
        <f>IF(AND(B86="heptathlon", OR(AND(E86='indoor club records'!$N$26, F86&gt;='indoor club records'!$O$26), AND(E86='indoor club records'!$N$27, F86&gt;='indoor club records'!$O$27), AND(E86='indoor club records'!$N$28, F86&gt;='indoor club records'!$O$28), )), "CR", " ")</f>
        <v xml:space="preserve"> </v>
      </c>
    </row>
    <row r="87" spans="1:34" ht="14.5" x14ac:dyDescent="0.35">
      <c r="B87" s="24">
        <v>800</v>
      </c>
      <c r="C87" s="24"/>
      <c r="D87" s="24"/>
      <c r="E87" s="25"/>
      <c r="F87" s="26"/>
      <c r="G87" s="27"/>
      <c r="H87" s="24"/>
      <c r="I87" s="24"/>
    </row>
    <row r="88" spans="1:34" ht="14.5" x14ac:dyDescent="0.35">
      <c r="A88" s="13" t="s">
        <v>31</v>
      </c>
      <c r="B88" s="5">
        <v>1500</v>
      </c>
      <c r="C88" s="5" t="s">
        <v>110</v>
      </c>
      <c r="D88" s="5" t="s">
        <v>111</v>
      </c>
      <c r="E88" s="7" t="s">
        <v>31</v>
      </c>
      <c r="F88" s="20" t="s">
        <v>284</v>
      </c>
      <c r="G88" s="21">
        <v>43884</v>
      </c>
      <c r="H88" s="22" t="s">
        <v>190</v>
      </c>
      <c r="I88" s="5" t="s">
        <v>285</v>
      </c>
      <c r="J88" s="5" t="s">
        <v>247</v>
      </c>
      <c r="K88" s="11" t="str">
        <f>IF(OR(L88="CR", M88="CR", N88="CR", O88="CR", P88="CR", Q88="CR", R88="CR", S88="CR", T88="CR", U88="CR",V88="CR", W88="CR", X88="CR", Y88="CR", Z88="CR", AA88="CR", AB88="CR", AC88="CR", AD88="CR", AE88="CR", AF88="CR", AG88="CR", AH88="CR"), "***CLUB RECORD***", "")</f>
        <v>***CLUB RECORD***</v>
      </c>
      <c r="L88" s="5" t="str">
        <f>IF(AND(B88=60, OR(AND(E88='indoor club records'!$B$1, F88&lt;='indoor club records'!$C$1), AND(E88='indoor club records'!$B$2, F88&lt;='indoor club records'!$C$2), AND(E88='indoor club records'!$B$3, F88&lt;='indoor club records'!$C$3), AND(E88='indoor club records'!$B$4, F88&lt;='indoor club records'!$C$4), AND(E88='indoor club records'!$B$5, F88&lt;='indoor club records'!$C$5))),"CR"," ")</f>
        <v xml:space="preserve"> </v>
      </c>
      <c r="M88" s="5" t="str">
        <f>IF(AND(B88=200, OR(AND(E88='indoor club records'!$B$11, F88&lt;='indoor club records'!$C$11), AND(E88='indoor club records'!$B$12, F88&lt;='indoor club records'!$C$12), AND(E88='indoor club records'!$B$13, F88&lt;='indoor club records'!$C$13), AND(E88='indoor club records'!$B$14, F88&lt;='indoor club records'!$C$14), AND(E88='indoor club records'!$B$15, F88&lt;='indoor club records'!$C$15))),"CR"," ")</f>
        <v xml:space="preserve"> </v>
      </c>
      <c r="N88" s="5" t="str">
        <f>IF(AND(B88=300, OR(AND(E88='indoor club records'!$B$16, F88&lt;='indoor club records'!$C$16), AND(E88='indoor club records'!$B$17, F88&lt;='indoor club records'!$C$17))),"CR"," ")</f>
        <v xml:space="preserve"> </v>
      </c>
      <c r="O88" s="5" t="str">
        <f>IF(AND(B88=400, OR(AND(E88='indoor club records'!$B$19, F88&lt;='indoor club records'!$C$19), AND(E88='indoor club records'!$B$20, F88&lt;='indoor club records'!$C$20), AND(E88='indoor club records'!$B$21, F88&lt;='indoor club records'!$C$21))),"CR"," ")</f>
        <v xml:space="preserve"> </v>
      </c>
      <c r="P88" s="5" t="str">
        <f>IF(AND(B88=800, OR(AND(E88='indoor club records'!$B$22, F88&lt;='indoor club records'!$C$22), AND(E88='indoor club records'!$B$23, F88&lt;='indoor club records'!$C$23), AND(E88='indoor club records'!$B$24, F88&lt;='indoor club records'!$C$24), AND(E88='indoor club records'!$B$25, F88&lt;='indoor club records'!$C$25), AND(E88='indoor club records'!$B$26, F88&lt;='indoor club records'!$C$26))),"CR"," ")</f>
        <v xml:space="preserve"> </v>
      </c>
      <c r="Q88" s="5" t="str">
        <f>IF(AND(B88=1200, AND(E88='indoor club records'!$B$28, F88&lt;='indoor club records'!$C$28)),"CR"," ")</f>
        <v xml:space="preserve"> </v>
      </c>
      <c r="R88" s="5" t="str">
        <f>IF(AND(B88=1500, OR(AND(E88='indoor club records'!$B$29, F88&lt;='indoor club records'!$C$29), AND(E88='indoor club records'!$B$30, F88&lt;='indoor club records'!$C$30), AND(E88='indoor club records'!$B$31, F88&lt;='indoor club records'!$C$31), AND(E88='indoor club records'!$B$32, F88&lt;='indoor club records'!$C$32), AND(E88='indoor club records'!$B$33, F88&lt;='indoor club records'!$C$33))),"CR"," ")</f>
        <v>CR</v>
      </c>
      <c r="S88" s="5" t="str">
        <f>IF(AND(B88="1M", AND(E88='indoor club records'!$B$37,F88&lt;='indoor club records'!$C$37)),"CR"," ")</f>
        <v xml:space="preserve"> </v>
      </c>
      <c r="T88" s="5" t="str">
        <f>IF(AND(B88=3000, OR(AND(E88='indoor club records'!$B$39, F88&lt;='indoor club records'!$C$39), AND(E88='indoor club records'!$B$40, F88&lt;='indoor club records'!$C$40), AND(E88='indoor club records'!$B$41, F88&lt;='indoor club records'!$C$41))),"CR"," ")</f>
        <v xml:space="preserve"> </v>
      </c>
      <c r="U88" s="5" t="str">
        <f>IF(AND(B88=5000, OR(AND(E88='indoor club records'!$B$42, F88&lt;='indoor club records'!$C$42), AND(E88='indoor club records'!$B$43, F88&lt;='indoor club records'!$C$43))),"CR"," ")</f>
        <v xml:space="preserve"> </v>
      </c>
      <c r="V88" s="5" t="str">
        <f>IF(AND(B88=10000, OR(AND(E88='indoor club records'!$B$44, F88&lt;='indoor club records'!$C$44), AND(E88='indoor club records'!$B$45, F88&lt;='indoor club records'!$C$45))),"CR"," ")</f>
        <v xml:space="preserve"> </v>
      </c>
      <c r="W88" s="2" t="str">
        <f>IF(AND(B88="high jump", OR(AND(E88='indoor club records'!$F$1, F88&gt;='indoor club records'!$G$1), AND(E88='indoor club records'!$F$2, F88&gt;='indoor club records'!$G$2), AND(E88='indoor club records'!$F$3, F88&gt;='indoor club records'!$G$3),AND(E88='indoor club records'!$F$4, F88&gt;='indoor club records'!$G$4), AND(E88='indoor club records'!$F$5, F88&gt;='indoor club records'!$G$5))), "CR", " ")</f>
        <v xml:space="preserve"> </v>
      </c>
      <c r="X88" s="2" t="str">
        <f>IF(AND(B88="long jump", OR(AND(E88='indoor club records'!$F$6, F88&gt;='indoor club records'!$G$6), AND(E88='indoor club records'!$F$7, F88&gt;='indoor club records'!$G$7), AND(E88='indoor club records'!$F$8, F88&gt;='indoor club records'!$G$8), AND(E88='indoor club records'!$F$9, F88&gt;='indoor club records'!$G$9), AND(E88='indoor club records'!$F$10, F88&gt;='indoor club records'!$G$10))), "CR", " ")</f>
        <v xml:space="preserve"> </v>
      </c>
      <c r="Y88" s="2" t="str">
        <f>IF(AND(B88="triple jump", OR(AND(E88='indoor club records'!$F$11, F88&gt;='indoor club records'!$G$11), AND(E88='indoor club records'!$F$12, F88&gt;='indoor club records'!$G$12), AND(E88='indoor club records'!$F$13, F88&gt;='indoor club records'!$G$13), AND(E88='indoor club records'!$F$14, F88&gt;='indoor club records'!$G$14), AND(E88='indoor club records'!$F$15, F88&gt;='indoor club records'!$G$15))), "CR", " ")</f>
        <v xml:space="preserve"> </v>
      </c>
      <c r="Z88" s="2" t="str">
        <f>IF(AND(B88="pole vault", OR(AND(E88='indoor club records'!$F$16, F88&gt;='indoor club records'!$G$16), AND(E88='indoor club records'!$F$17, F88&gt;='indoor club records'!$G$17), AND(E88='indoor club records'!$F$18, F88&gt;='indoor club records'!$G$18), AND(E88='indoor club records'!$F$19, F88&gt;='indoor club records'!$G$19), AND(E88='indoor club records'!$F$20, F88&gt;='indoor club records'!$G$20))), "CR", " ")</f>
        <v xml:space="preserve"> </v>
      </c>
      <c r="AA88" s="2" t="str">
        <f>IF(AND(B88="shot 2.72", AND(E88='indoor club records'!$F$36, F88&gt;='indoor club records'!$G$36)), "CR", " ")</f>
        <v xml:space="preserve"> </v>
      </c>
      <c r="AB88" s="2" t="str">
        <f>IF(AND(B88="shot 3", OR(AND(E88='indoor club records'!$F$37, F88&gt;='indoor club records'!$G$37), AND(E88='indoor club records'!$F$38, F88&gt;='indoor club records'!$G$38))), "CR", " ")</f>
        <v xml:space="preserve"> </v>
      </c>
      <c r="AC88" s="2" t="str">
        <f>IF(AND(B88="shot 4", OR(AND(E88='indoor club records'!$F$39, F88&gt;='indoor club records'!$G$39), AND(E88='indoor club records'!$F$40, F88&gt;='indoor club records'!$G$40))), "CR", " ")</f>
        <v xml:space="preserve"> </v>
      </c>
      <c r="AD88" s="5" t="str">
        <f>IF(AND(B88="4x200", OR(AND(E88='indoor club records'!$N$6, F88&lt;='indoor club records'!$O$6), AND(E88='indoor club records'!$N$7, F88&lt;='indoor club records'!$O$7), AND(E88='indoor club records'!$N$8, F88&lt;='indoor club records'!$O$8), AND(E88='indoor club records'!$N$9, F88&lt;='indoor club records'!$O$9), AND(E88='indoor club records'!$N$10, F88&lt;='indoor club records'!$O$10))), "CR", " ")</f>
        <v xml:space="preserve"> </v>
      </c>
      <c r="AE88" s="5" t="str">
        <f>IF(AND(B88="4x300", OR(AND(E88='indoor club records'!$N$11, F88&lt;='indoor club records'!$O$11), AND(E88='indoor club records'!$N$12, F88&lt;='indoor club records'!$O$12))), "CR", " ")</f>
        <v xml:space="preserve"> </v>
      </c>
      <c r="AF88" s="5" t="str">
        <f>IF(AND(B88="4x400", OR(AND(E88='indoor club records'!$N$13, F88&lt;='indoor club records'!$O$13), AND(E88='indoor club records'!$N$14, F88&lt;='indoor club records'!$O$14), AND(E88='indoor club records'!$N$15, F88&lt;='indoor club records'!$O$15))), "CR", " ")</f>
        <v xml:space="preserve"> </v>
      </c>
      <c r="AG88" s="5" t="str">
        <f>IF(AND(B88="pentathlon", OR(AND(E88='indoor club records'!$N$21, F88&gt;='indoor club records'!$O$21), AND(E88='indoor club records'!$N$22, F88&gt;='indoor club records'!$O$22), AND(E88='indoor club records'!$N$23, F88&gt;='indoor club records'!$O$23), AND(E88='indoor club records'!$N$24, F88&gt;='indoor club records'!$O$24), AND(E88='indoor club records'!$N$25, F88&gt;='indoor club records'!$O$25))), "CR", " ")</f>
        <v xml:space="preserve"> </v>
      </c>
      <c r="AH88" s="5" t="str">
        <f>IF(AND(B88="heptathlon", OR(AND(E88='indoor club records'!$N$26, F88&gt;='indoor club records'!$O$26), AND(E88='indoor club records'!$N$27, F88&gt;='indoor club records'!$O$27), AND(E88='indoor club records'!$N$28, F88&gt;='indoor club records'!$O$28), )), "CR", " ")</f>
        <v xml:space="preserve"> </v>
      </c>
    </row>
    <row r="89" spans="1:34" ht="14.5" x14ac:dyDescent="0.35">
      <c r="A89" s="13" t="s">
        <v>30</v>
      </c>
      <c r="B89" s="5">
        <v>1500</v>
      </c>
      <c r="C89" s="5" t="s">
        <v>22</v>
      </c>
      <c r="D89" s="5" t="s">
        <v>23</v>
      </c>
      <c r="E89" s="7" t="s">
        <v>34</v>
      </c>
      <c r="F89" s="20" t="s">
        <v>298</v>
      </c>
      <c r="G89" s="21">
        <v>43890</v>
      </c>
      <c r="H89" s="22" t="s">
        <v>190</v>
      </c>
      <c r="I89" s="5" t="s">
        <v>254</v>
      </c>
      <c r="J89" s="5" t="s">
        <v>247</v>
      </c>
      <c r="K89" s="11" t="str">
        <f>IF(OR(L89="CR", M89="CR", N89="CR", O89="CR", P89="CR", Q89="CR", R89="CR", S89="CR", T89="CR", U89="CR",V89="CR", W89="CR", X89="CR", Y89="CR", Z89="CR", AA89="CR", AB89="CR", AC89="CR", AD89="CR", AE89="CR", AF89="CR", AG89="CR", AH89="CR"), "***CLUB RECORD***", "")</f>
        <v>***CLUB RECORD***</v>
      </c>
      <c r="L89" s="5" t="str">
        <f>IF(AND(B89=60, OR(AND(E89='indoor club records'!$B$1, F89&lt;='indoor club records'!$C$1), AND(E89='indoor club records'!$B$2, F89&lt;='indoor club records'!$C$2), AND(E89='indoor club records'!$B$3, F89&lt;='indoor club records'!$C$3), AND(E89='indoor club records'!$B$4, F89&lt;='indoor club records'!$C$4), AND(E89='indoor club records'!$B$5, F89&lt;='indoor club records'!$C$5))),"CR"," ")</f>
        <v xml:space="preserve"> </v>
      </c>
      <c r="M89" s="5" t="str">
        <f>IF(AND(B89=200, OR(AND(E89='indoor club records'!$B$11, F89&lt;='indoor club records'!$C$11), AND(E89='indoor club records'!$B$12, F89&lt;='indoor club records'!$C$12), AND(E89='indoor club records'!$B$13, F89&lt;='indoor club records'!$C$13), AND(E89='indoor club records'!$B$14, F89&lt;='indoor club records'!$C$14), AND(E89='indoor club records'!$B$15, F89&lt;='indoor club records'!$C$15))),"CR"," ")</f>
        <v xml:space="preserve"> </v>
      </c>
      <c r="N89" s="5" t="str">
        <f>IF(AND(B89=300, OR(AND(E89='indoor club records'!$B$16, F89&lt;='indoor club records'!$C$16), AND(E89='indoor club records'!$B$17, F89&lt;='indoor club records'!$C$17))),"CR"," ")</f>
        <v xml:space="preserve"> </v>
      </c>
      <c r="O89" s="5" t="str">
        <f>IF(AND(B89=400, OR(AND(E89='indoor club records'!$B$19, F89&lt;='indoor club records'!$C$19), AND(E89='indoor club records'!$B$20, F89&lt;='indoor club records'!$C$20), AND(E89='indoor club records'!$B$21, F89&lt;='indoor club records'!$C$21))),"CR"," ")</f>
        <v xml:space="preserve"> </v>
      </c>
      <c r="P89" s="5" t="str">
        <f>IF(AND(B89=800, OR(AND(E89='indoor club records'!$B$22, F89&lt;='indoor club records'!$C$22), AND(E89='indoor club records'!$B$23, F89&lt;='indoor club records'!$C$23), AND(E89='indoor club records'!$B$24, F89&lt;='indoor club records'!$C$24), AND(E89='indoor club records'!$B$25, F89&lt;='indoor club records'!$C$25), AND(E89='indoor club records'!$B$26, F89&lt;='indoor club records'!$C$26))),"CR"," ")</f>
        <v xml:space="preserve"> </v>
      </c>
      <c r="Q89" s="5" t="str">
        <f>IF(AND(B89=1200, AND(E89='indoor club records'!$B$28, F89&lt;='indoor club records'!$C$28)),"CR"," ")</f>
        <v xml:space="preserve"> </v>
      </c>
      <c r="R89" s="5" t="str">
        <f>IF(AND(B89=1500, OR(AND(E89='indoor club records'!$B$29, F89&lt;='indoor club records'!$C$29), AND(E89='indoor club records'!$B$30, F89&lt;='indoor club records'!$C$30), AND(E89='indoor club records'!$B$31, F89&lt;='indoor club records'!$C$31), AND(E89='indoor club records'!$B$32, F89&lt;='indoor club records'!$C$32), AND(E89='indoor club records'!$B$33, F89&lt;='indoor club records'!$C$33))),"CR"," ")</f>
        <v>CR</v>
      </c>
      <c r="S89" s="5" t="str">
        <f>IF(AND(B89="1M", AND(E89='indoor club records'!$B$37,F89&lt;='indoor club records'!$C$37)),"CR"," ")</f>
        <v xml:space="preserve"> </v>
      </c>
      <c r="T89" s="5" t="str">
        <f>IF(AND(B89=3000, OR(AND(E89='indoor club records'!$B$39, F89&lt;='indoor club records'!$C$39), AND(E89='indoor club records'!$B$40, F89&lt;='indoor club records'!$C$40), AND(E89='indoor club records'!$B$41, F89&lt;='indoor club records'!$C$41))),"CR"," ")</f>
        <v xml:space="preserve"> </v>
      </c>
      <c r="U89" s="5" t="str">
        <f>IF(AND(B89=5000, OR(AND(E89='indoor club records'!$B$42, F89&lt;='indoor club records'!$C$42), AND(E89='indoor club records'!$B$43, F89&lt;='indoor club records'!$C$43))),"CR"," ")</f>
        <v xml:space="preserve"> </v>
      </c>
      <c r="V89" s="5" t="str">
        <f>IF(AND(B89=10000, OR(AND(E89='indoor club records'!$B$44, F89&lt;='indoor club records'!$C$44), AND(E89='indoor club records'!$B$45, F89&lt;='indoor club records'!$C$45))),"CR"," ")</f>
        <v xml:space="preserve"> </v>
      </c>
      <c r="W89" s="2" t="str">
        <f>IF(AND(B89="high jump", OR(AND(E89='indoor club records'!$F$1, F89&gt;='indoor club records'!$G$1), AND(E89='indoor club records'!$F$2, F89&gt;='indoor club records'!$G$2), AND(E89='indoor club records'!$F$3, F89&gt;='indoor club records'!$G$3),AND(E89='indoor club records'!$F$4, F89&gt;='indoor club records'!$G$4), AND(E89='indoor club records'!$F$5, F89&gt;='indoor club records'!$G$5))), "CR", " ")</f>
        <v xml:space="preserve"> </v>
      </c>
      <c r="X89" s="2" t="str">
        <f>IF(AND(B89="long jump", OR(AND(E89='indoor club records'!$F$6, F89&gt;='indoor club records'!$G$6), AND(E89='indoor club records'!$F$7, F89&gt;='indoor club records'!$G$7), AND(E89='indoor club records'!$F$8, F89&gt;='indoor club records'!$G$8), AND(E89='indoor club records'!$F$9, F89&gt;='indoor club records'!$G$9), AND(E89='indoor club records'!$F$10, F89&gt;='indoor club records'!$G$10))), "CR", " ")</f>
        <v xml:space="preserve"> </v>
      </c>
      <c r="Y89" s="2" t="str">
        <f>IF(AND(B89="triple jump", OR(AND(E89='indoor club records'!$F$11, F89&gt;='indoor club records'!$G$11), AND(E89='indoor club records'!$F$12, F89&gt;='indoor club records'!$G$12), AND(E89='indoor club records'!$F$13, F89&gt;='indoor club records'!$G$13), AND(E89='indoor club records'!$F$14, F89&gt;='indoor club records'!$G$14), AND(E89='indoor club records'!$F$15, F89&gt;='indoor club records'!$G$15))), "CR", " ")</f>
        <v xml:space="preserve"> </v>
      </c>
      <c r="Z89" s="2" t="str">
        <f>IF(AND(B89="pole vault", OR(AND(E89='indoor club records'!$F$16, F89&gt;='indoor club records'!$G$16), AND(E89='indoor club records'!$F$17, F89&gt;='indoor club records'!$G$17), AND(E89='indoor club records'!$F$18, F89&gt;='indoor club records'!$G$18), AND(E89='indoor club records'!$F$19, F89&gt;='indoor club records'!$G$19), AND(E89='indoor club records'!$F$20, F89&gt;='indoor club records'!$G$20))), "CR", " ")</f>
        <v xml:space="preserve"> </v>
      </c>
      <c r="AA89" s="2" t="str">
        <f>IF(AND(B89="shot 2.72", AND(E89='indoor club records'!$F$36, F89&gt;='indoor club records'!$G$36)), "CR", " ")</f>
        <v xml:space="preserve"> </v>
      </c>
      <c r="AB89" s="2" t="str">
        <f>IF(AND(B89="shot 3", OR(AND(E89='indoor club records'!$F$37, F89&gt;='indoor club records'!$G$37), AND(E89='indoor club records'!$F$38, F89&gt;='indoor club records'!$G$38))), "CR", " ")</f>
        <v xml:space="preserve"> </v>
      </c>
      <c r="AC89" s="2" t="str">
        <f>IF(AND(B89="shot 4", OR(AND(E89='indoor club records'!$F$39, F89&gt;='indoor club records'!$G$39), AND(E89='indoor club records'!$F$40, F89&gt;='indoor club records'!$G$40))), "CR", " ")</f>
        <v xml:space="preserve"> </v>
      </c>
      <c r="AD89" s="5" t="str">
        <f>IF(AND(B89="4x200", OR(AND(E89='indoor club records'!$N$6, F89&lt;='indoor club records'!$O$6), AND(E89='indoor club records'!$N$7, F89&lt;='indoor club records'!$O$7), AND(E89='indoor club records'!$N$8, F89&lt;='indoor club records'!$O$8), AND(E89='indoor club records'!$N$9, F89&lt;='indoor club records'!$O$9), AND(E89='indoor club records'!$N$10, F89&lt;='indoor club records'!$O$10))), "CR", " ")</f>
        <v xml:space="preserve"> </v>
      </c>
      <c r="AE89" s="5" t="str">
        <f>IF(AND(B89="4x300", OR(AND(E89='indoor club records'!$N$11, F89&lt;='indoor club records'!$O$11), AND(E89='indoor club records'!$N$12, F89&lt;='indoor club records'!$O$12))), "CR", " ")</f>
        <v xml:space="preserve"> </v>
      </c>
      <c r="AF89" s="5" t="str">
        <f>IF(AND(B89="4x400", OR(AND(E89='indoor club records'!$N$13, F89&lt;='indoor club records'!$O$13), AND(E89='indoor club records'!$N$14, F89&lt;='indoor club records'!$O$14), AND(E89='indoor club records'!$N$15, F89&lt;='indoor club records'!$O$15))), "CR", " ")</f>
        <v xml:space="preserve"> </v>
      </c>
      <c r="AG89" s="5" t="str">
        <f>IF(AND(B89="pentathlon", OR(AND(E89='indoor club records'!$N$21, F89&gt;='indoor club records'!$O$21), AND(E89='indoor club records'!$N$22, F89&gt;='indoor club records'!$O$22), AND(E89='indoor club records'!$N$23, F89&gt;='indoor club records'!$O$23), AND(E89='indoor club records'!$N$24, F89&gt;='indoor club records'!$O$24), AND(E89='indoor club records'!$N$25, F89&gt;='indoor club records'!$O$25))), "CR", " ")</f>
        <v xml:space="preserve"> </v>
      </c>
      <c r="AH89" s="5" t="str">
        <f>IF(AND(B89="heptathlon", OR(AND(E89='indoor club records'!$N$26, F89&gt;='indoor club records'!$O$26), AND(E89='indoor club records'!$N$27, F89&gt;='indoor club records'!$O$27), AND(E89='indoor club records'!$N$28, F89&gt;='indoor club records'!$O$28), )), "CR", " ")</f>
        <v xml:space="preserve"> </v>
      </c>
    </row>
    <row r="90" spans="1:34" ht="14.5" x14ac:dyDescent="0.35">
      <c r="B90" s="2">
        <v>1500</v>
      </c>
      <c r="C90" s="2" t="s">
        <v>108</v>
      </c>
      <c r="D90" s="2" t="s">
        <v>109</v>
      </c>
      <c r="E90" s="13" t="s">
        <v>31</v>
      </c>
      <c r="F90" s="6" t="s">
        <v>270</v>
      </c>
      <c r="G90" s="8">
        <v>43866</v>
      </c>
      <c r="H90" s="9" t="s">
        <v>190</v>
      </c>
      <c r="I90" s="2" t="s">
        <v>269</v>
      </c>
      <c r="K90" s="2"/>
      <c r="P90" s="2"/>
      <c r="Q90" s="2"/>
      <c r="R90" s="2"/>
      <c r="S90" s="2"/>
      <c r="T90" s="2"/>
      <c r="U90" s="2"/>
    </row>
    <row r="91" spans="1:34" ht="14.5" x14ac:dyDescent="0.35">
      <c r="A91" s="13" t="s">
        <v>175</v>
      </c>
      <c r="B91" s="2">
        <v>1500</v>
      </c>
      <c r="C91" s="2" t="s">
        <v>6</v>
      </c>
      <c r="D91" s="2" t="s">
        <v>112</v>
      </c>
      <c r="E91" s="13" t="s">
        <v>29</v>
      </c>
      <c r="F91" s="6" t="s">
        <v>280</v>
      </c>
      <c r="G91" s="8">
        <v>43849</v>
      </c>
      <c r="H91" s="2" t="s">
        <v>256</v>
      </c>
      <c r="I91" s="2" t="s">
        <v>226</v>
      </c>
      <c r="K91" s="11" t="str">
        <f>IF(OR(L91="CR", M91="CR", N91="CR", O91="CR", P91="CR", Q91="CR", R91="CR", S91="CR", T91="CR", U91="CR",V91="CR", W91="CR", X91="CR", Y91="CR", Z91="CR", AA91="CR", AB91="CR", AC91="CR", AD91="CR", AE91="CR", AF91="CR", AG91="CR", AH91="CR"), "***CLUB RECORD***", "")</f>
        <v/>
      </c>
      <c r="L91" s="5" t="str">
        <f>IF(AND(B91=60, OR(AND(E91='indoor club records'!$B$1, F91&lt;='indoor club records'!$C$1), AND(E91='indoor club records'!$B$2, F91&lt;='indoor club records'!$C$2), AND(E91='indoor club records'!$B$3, F91&lt;='indoor club records'!$C$3), AND(E91='indoor club records'!$B$4, F91&lt;='indoor club records'!$C$4), AND(E91='indoor club records'!$B$5, F91&lt;='indoor club records'!$C$5))),"CR"," ")</f>
        <v xml:space="preserve"> </v>
      </c>
      <c r="M91" s="5" t="str">
        <f>IF(AND(B91=200, OR(AND(E91='indoor club records'!$B$11, F91&lt;='indoor club records'!$C$11), AND(E91='indoor club records'!$B$12, F91&lt;='indoor club records'!$C$12), AND(E91='indoor club records'!$B$13, F91&lt;='indoor club records'!$C$13), AND(E91='indoor club records'!$B$14, F91&lt;='indoor club records'!$C$14), AND(E91='indoor club records'!$B$15, F91&lt;='indoor club records'!$C$15))),"CR"," ")</f>
        <v xml:space="preserve"> </v>
      </c>
      <c r="N91" s="5" t="str">
        <f>IF(AND(B91=300, OR(AND(E91='indoor club records'!$B$16, F91&lt;='indoor club records'!$C$16), AND(E91='indoor club records'!$B$17, F91&lt;='indoor club records'!$C$17))),"CR"," ")</f>
        <v xml:space="preserve"> </v>
      </c>
      <c r="O91" s="5" t="str">
        <f>IF(AND(B91=400, OR(AND(E91='indoor club records'!$B$19, F91&lt;='indoor club records'!$C$19), AND(E91='indoor club records'!$B$20, F91&lt;='indoor club records'!$C$20), AND(E91='indoor club records'!$B$21, F91&lt;='indoor club records'!$C$21))),"CR"," ")</f>
        <v xml:space="preserve"> </v>
      </c>
      <c r="P91" s="5" t="str">
        <f>IF(AND(B91=800, OR(AND(E91='indoor club records'!$B$22, F91&lt;='indoor club records'!$C$22), AND(E91='indoor club records'!$B$23, F91&lt;='indoor club records'!$C$23), AND(E91='indoor club records'!$B$24, F91&lt;='indoor club records'!$C$24), AND(E91='indoor club records'!$B$25, F91&lt;='indoor club records'!$C$25), AND(E91='indoor club records'!$B$26, F91&lt;='indoor club records'!$C$26))),"CR"," ")</f>
        <v xml:space="preserve"> </v>
      </c>
      <c r="Q91" s="5" t="str">
        <f>IF(AND(B91=1200, AND(E91='indoor club records'!$B$28, F91&lt;='indoor club records'!$C$28)),"CR"," ")</f>
        <v xml:space="preserve"> </v>
      </c>
      <c r="R91" s="5" t="str">
        <f>IF(AND(B91=1500, OR(AND(E91='indoor club records'!$B$29, F91&lt;='indoor club records'!$C$29), AND(E91='indoor club records'!$B$30, F91&lt;='indoor club records'!$C$30), AND(E91='indoor club records'!$B$31, F91&lt;='indoor club records'!$C$31), AND(E91='indoor club records'!$B$32, F91&lt;='indoor club records'!$C$32), AND(E91='indoor club records'!$B$33, F91&lt;='indoor club records'!$C$33))),"CR"," ")</f>
        <v xml:space="preserve"> </v>
      </c>
      <c r="S91" s="5" t="str">
        <f>IF(AND(B91="1M", AND(E91='indoor club records'!$B$37,F91&lt;='indoor club records'!$C$37)),"CR"," ")</f>
        <v xml:space="preserve"> </v>
      </c>
      <c r="T91" s="5" t="str">
        <f>IF(AND(B91=3000, OR(AND(E91='indoor club records'!$B$39, F91&lt;='indoor club records'!$C$39), AND(E91='indoor club records'!$B$40, F91&lt;='indoor club records'!$C$40), AND(E91='indoor club records'!$B$41, F91&lt;='indoor club records'!$C$41))),"CR"," ")</f>
        <v xml:space="preserve"> </v>
      </c>
      <c r="U91" s="5" t="str">
        <f>IF(AND(B91=5000, OR(AND(E91='indoor club records'!$B$42, F91&lt;='indoor club records'!$C$42), AND(E91='indoor club records'!$B$43, F91&lt;='indoor club records'!$C$43))),"CR"," ")</f>
        <v xml:space="preserve"> </v>
      </c>
      <c r="V91" s="5" t="str">
        <f>IF(AND(B91=10000, OR(AND(E91='indoor club records'!$B$44, F91&lt;='indoor club records'!$C$44), AND(E91='indoor club records'!$B$45, F91&lt;='indoor club records'!$C$45))),"CR"," ")</f>
        <v xml:space="preserve"> </v>
      </c>
      <c r="W91" s="2" t="str">
        <f>IF(AND(B91="high jump", OR(AND(E91='indoor club records'!$F$1, F91&gt;='indoor club records'!$G$1), AND(E91='indoor club records'!$F$2, F91&gt;='indoor club records'!$G$2), AND(E91='indoor club records'!$F$3, F91&gt;='indoor club records'!$G$3),AND(E91='indoor club records'!$F$4, F91&gt;='indoor club records'!$G$4), AND(E91='indoor club records'!$F$5, F91&gt;='indoor club records'!$G$5))), "CR", " ")</f>
        <v xml:space="preserve"> </v>
      </c>
      <c r="X91" s="2" t="str">
        <f>IF(AND(B91="long jump", OR(AND(E91='indoor club records'!$F$6, F91&gt;='indoor club records'!$G$6), AND(E91='indoor club records'!$F$7, F91&gt;='indoor club records'!$G$7), AND(E91='indoor club records'!$F$8, F91&gt;='indoor club records'!$G$8), AND(E91='indoor club records'!$F$9, F91&gt;='indoor club records'!$G$9), AND(E91='indoor club records'!$F$10, F91&gt;='indoor club records'!$G$10))), "CR", " ")</f>
        <v xml:space="preserve"> </v>
      </c>
      <c r="Y91" s="2" t="str">
        <f>IF(AND(B91="triple jump", OR(AND(E91='indoor club records'!$F$11, F91&gt;='indoor club records'!$G$11), AND(E91='indoor club records'!$F$12, F91&gt;='indoor club records'!$G$12), AND(E91='indoor club records'!$F$13, F91&gt;='indoor club records'!$G$13), AND(E91='indoor club records'!$F$14, F91&gt;='indoor club records'!$G$14), AND(E91='indoor club records'!$F$15, F91&gt;='indoor club records'!$G$15))), "CR", " ")</f>
        <v xml:space="preserve"> </v>
      </c>
      <c r="Z91" s="2" t="str">
        <f>IF(AND(B91="pole vault", OR(AND(E91='indoor club records'!$F$16, F91&gt;='indoor club records'!$G$16), AND(E91='indoor club records'!$F$17, F91&gt;='indoor club records'!$G$17), AND(E91='indoor club records'!$F$18, F91&gt;='indoor club records'!$G$18), AND(E91='indoor club records'!$F$19, F91&gt;='indoor club records'!$G$19), AND(E91='indoor club records'!$F$20, F91&gt;='indoor club records'!$G$20))), "CR", " ")</f>
        <v xml:space="preserve"> </v>
      </c>
      <c r="AA91" s="2" t="str">
        <f>IF(AND(B91="shot 2.72", AND(E91='indoor club records'!$F$36, F91&gt;='indoor club records'!$G$36)), "CR", " ")</f>
        <v xml:space="preserve"> </v>
      </c>
      <c r="AB91" s="2" t="str">
        <f>IF(AND(B91="shot 3", OR(AND(E91='indoor club records'!$F$37, F91&gt;='indoor club records'!$G$37), AND(E91='indoor club records'!$F$38, F91&gt;='indoor club records'!$G$38))), "CR", " ")</f>
        <v xml:space="preserve"> </v>
      </c>
      <c r="AC91" s="2" t="str">
        <f>IF(AND(B91="shot 4", OR(AND(E91='indoor club records'!$F$39, F91&gt;='indoor club records'!$G$39), AND(E91='indoor club records'!$F$40, F91&gt;='indoor club records'!$G$40))), "CR", " ")</f>
        <v xml:space="preserve"> </v>
      </c>
      <c r="AD91" s="5" t="str">
        <f>IF(AND(B91="4x200", OR(AND(E91='indoor club records'!$N$6, F91&lt;='indoor club records'!$O$6), AND(E91='indoor club records'!$N$7, F91&lt;='indoor club records'!$O$7), AND(E91='indoor club records'!$N$8, F91&lt;='indoor club records'!$O$8), AND(E91='indoor club records'!$N$9, F91&lt;='indoor club records'!$O$9), AND(E91='indoor club records'!$N$10, F91&lt;='indoor club records'!$O$10))), "CR", " ")</f>
        <v xml:space="preserve"> </v>
      </c>
      <c r="AE91" s="5" t="str">
        <f>IF(AND(B91="4x300", OR(AND(E91='indoor club records'!$N$11, F91&lt;='indoor club records'!$O$11), AND(E91='indoor club records'!$N$12, F91&lt;='indoor club records'!$O$12))), "CR", " ")</f>
        <v xml:space="preserve"> </v>
      </c>
      <c r="AF91" s="5" t="str">
        <f>IF(AND(B91="4x400", OR(AND(E91='indoor club records'!$N$13, F91&lt;='indoor club records'!$O$13), AND(E91='indoor club records'!$N$14, F91&lt;='indoor club records'!$O$14), AND(E91='indoor club records'!$N$15, F91&lt;='indoor club records'!$O$15))), "CR", " ")</f>
        <v xml:space="preserve"> </v>
      </c>
      <c r="AG91" s="5" t="str">
        <f>IF(AND(B91="pentathlon", OR(AND(E91='indoor club records'!$N$21, F91&gt;='indoor club records'!$O$21), AND(E91='indoor club records'!$N$22, F91&gt;='indoor club records'!$O$22), AND(E91='indoor club records'!$N$23, F91&gt;='indoor club records'!$O$23), AND(E91='indoor club records'!$N$24, F91&gt;='indoor club records'!$O$24), AND(E91='indoor club records'!$N$25, F91&gt;='indoor club records'!$O$25))), "CR", " ")</f>
        <v xml:space="preserve"> </v>
      </c>
      <c r="AH91" s="5" t="str">
        <f>IF(AND(B91="heptathlon", OR(AND(E91='indoor club records'!$N$26, F91&gt;='indoor club records'!$O$26), AND(E91='indoor club records'!$N$27, F91&gt;='indoor club records'!$O$27), AND(E91='indoor club records'!$N$28, F91&gt;='indoor club records'!$O$28), )), "CR", " ")</f>
        <v xml:space="preserve"> </v>
      </c>
    </row>
    <row r="92" spans="1:34" ht="14.5" x14ac:dyDescent="0.35">
      <c r="A92" s="13" t="s">
        <v>30</v>
      </c>
      <c r="B92" s="2">
        <v>1500</v>
      </c>
      <c r="C92" s="2" t="s">
        <v>123</v>
      </c>
      <c r="D92" s="2" t="s">
        <v>117</v>
      </c>
      <c r="E92" s="13" t="s">
        <v>34</v>
      </c>
      <c r="F92" s="6" t="s">
        <v>271</v>
      </c>
      <c r="G92" s="8">
        <v>43866</v>
      </c>
      <c r="H92" s="2" t="s">
        <v>190</v>
      </c>
      <c r="I92" s="2" t="s">
        <v>269</v>
      </c>
      <c r="K92" s="11" t="str">
        <f>IF(OR(L92="CR", M92="CR", N92="CR", O92="CR", P92="CR", Q92="CR", R92="CR", S92="CR", T92="CR", U92="CR",V92="CR", W92="CR", X92="CR", Y92="CR", Z92="CR", AA92="CR", AB92="CR", AC92="CR", AD92="CR", AE92="CR", AF92="CR", AG92="CR", AH92="CR"), "***CLUB RECORD***", "")</f>
        <v/>
      </c>
      <c r="L92" s="5" t="str">
        <f>IF(AND(B92=60, OR(AND(E92='indoor club records'!$B$1, F92&lt;='indoor club records'!$C$1), AND(E92='indoor club records'!$B$2, F92&lt;='indoor club records'!$C$2), AND(E92='indoor club records'!$B$3, F92&lt;='indoor club records'!$C$3), AND(E92='indoor club records'!$B$4, F92&lt;='indoor club records'!$C$4), AND(E92='indoor club records'!$B$5, F92&lt;='indoor club records'!$C$5))),"CR"," ")</f>
        <v xml:space="preserve"> </v>
      </c>
      <c r="M92" s="5" t="str">
        <f>IF(AND(B92=200, OR(AND(E92='indoor club records'!$B$11, F92&lt;='indoor club records'!$C$11), AND(E92='indoor club records'!$B$12, F92&lt;='indoor club records'!$C$12), AND(E92='indoor club records'!$B$13, F92&lt;='indoor club records'!$C$13), AND(E92='indoor club records'!$B$14, F92&lt;='indoor club records'!$C$14), AND(E92='indoor club records'!$B$15, F92&lt;='indoor club records'!$C$15))),"CR"," ")</f>
        <v xml:space="preserve"> </v>
      </c>
      <c r="N92" s="5" t="str">
        <f>IF(AND(B92=300, OR(AND(E92='indoor club records'!$B$16, F92&lt;='indoor club records'!$C$16), AND(E92='indoor club records'!$B$17, F92&lt;='indoor club records'!$C$17))),"CR"," ")</f>
        <v xml:space="preserve"> </v>
      </c>
      <c r="O92" s="5" t="str">
        <f>IF(AND(B92=400, OR(AND(E92='indoor club records'!$B$19, F92&lt;='indoor club records'!$C$19), AND(E92='indoor club records'!$B$20, F92&lt;='indoor club records'!$C$20), AND(E92='indoor club records'!$B$21, F92&lt;='indoor club records'!$C$21))),"CR"," ")</f>
        <v xml:space="preserve"> </v>
      </c>
      <c r="P92" s="5" t="str">
        <f>IF(AND(B92=800, OR(AND(E92='indoor club records'!$B$22, F92&lt;='indoor club records'!$C$22), AND(E92='indoor club records'!$B$23, F92&lt;='indoor club records'!$C$23), AND(E92='indoor club records'!$B$24, F92&lt;='indoor club records'!$C$24), AND(E92='indoor club records'!$B$25, F92&lt;='indoor club records'!$C$25), AND(E92='indoor club records'!$B$26, F92&lt;='indoor club records'!$C$26))),"CR"," ")</f>
        <v xml:space="preserve"> </v>
      </c>
      <c r="Q92" s="5" t="str">
        <f>IF(AND(B92=1200, AND(E92='indoor club records'!$B$28, F92&lt;='indoor club records'!$C$28)),"CR"," ")</f>
        <v xml:space="preserve"> </v>
      </c>
      <c r="R92" s="5" t="str">
        <f>IF(AND(B92=1500, OR(AND(E92='indoor club records'!$B$29, F92&lt;='indoor club records'!$C$29), AND(E92='indoor club records'!$B$30, F92&lt;='indoor club records'!$C$30), AND(E92='indoor club records'!$B$31, F92&lt;='indoor club records'!$C$31), AND(E92='indoor club records'!$B$32, F92&lt;='indoor club records'!$C$32), AND(E92='indoor club records'!$B$33, F92&lt;='indoor club records'!$C$33))),"CR"," ")</f>
        <v xml:space="preserve"> </v>
      </c>
      <c r="S92" s="5" t="str">
        <f>IF(AND(B92="1M", AND(E92='indoor club records'!$B$37,F92&lt;='indoor club records'!$C$37)),"CR"," ")</f>
        <v xml:space="preserve"> </v>
      </c>
      <c r="T92" s="5" t="str">
        <f>IF(AND(B92=3000, OR(AND(E92='indoor club records'!$B$39, F92&lt;='indoor club records'!$C$39), AND(E92='indoor club records'!$B$40, F92&lt;='indoor club records'!$C$40), AND(E92='indoor club records'!$B$41, F92&lt;='indoor club records'!$C$41))),"CR"," ")</f>
        <v xml:space="preserve"> </v>
      </c>
      <c r="U92" s="5" t="str">
        <f>IF(AND(B92=5000, OR(AND(E92='indoor club records'!$B$42, F92&lt;='indoor club records'!$C$42), AND(E92='indoor club records'!$B$43, F92&lt;='indoor club records'!$C$43))),"CR"," ")</f>
        <v xml:space="preserve"> </v>
      </c>
      <c r="V92" s="5" t="str">
        <f>IF(AND(B92=10000, OR(AND(E92='indoor club records'!$B$44, F92&lt;='indoor club records'!$C$44), AND(E92='indoor club records'!$B$45, F92&lt;='indoor club records'!$C$45))),"CR"," ")</f>
        <v xml:space="preserve"> </v>
      </c>
      <c r="W92" s="2" t="str">
        <f>IF(AND(B92="high jump", OR(AND(E92='indoor club records'!$F$1, F92&gt;='indoor club records'!$G$1), AND(E92='indoor club records'!$F$2, F92&gt;='indoor club records'!$G$2), AND(E92='indoor club records'!$F$3, F92&gt;='indoor club records'!$G$3),AND(E92='indoor club records'!$F$4, F92&gt;='indoor club records'!$G$4), AND(E92='indoor club records'!$F$5, F92&gt;='indoor club records'!$G$5))), "CR", " ")</f>
        <v xml:space="preserve"> </v>
      </c>
      <c r="X92" s="2" t="str">
        <f>IF(AND(B92="long jump", OR(AND(E92='indoor club records'!$F$6, F92&gt;='indoor club records'!$G$6), AND(E92='indoor club records'!$F$7, F92&gt;='indoor club records'!$G$7), AND(E92='indoor club records'!$F$8, F92&gt;='indoor club records'!$G$8), AND(E92='indoor club records'!$F$9, F92&gt;='indoor club records'!$G$9), AND(E92='indoor club records'!$F$10, F92&gt;='indoor club records'!$G$10))), "CR", " ")</f>
        <v xml:space="preserve"> </v>
      </c>
      <c r="Y92" s="2" t="str">
        <f>IF(AND(B92="triple jump", OR(AND(E92='indoor club records'!$F$11, F92&gt;='indoor club records'!$G$11), AND(E92='indoor club records'!$F$12, F92&gt;='indoor club records'!$G$12), AND(E92='indoor club records'!$F$13, F92&gt;='indoor club records'!$G$13), AND(E92='indoor club records'!$F$14, F92&gt;='indoor club records'!$G$14), AND(E92='indoor club records'!$F$15, F92&gt;='indoor club records'!$G$15))), "CR", " ")</f>
        <v xml:space="preserve"> </v>
      </c>
      <c r="Z92" s="2" t="str">
        <f>IF(AND(B92="pole vault", OR(AND(E92='indoor club records'!$F$16, F92&gt;='indoor club records'!$G$16), AND(E92='indoor club records'!$F$17, F92&gt;='indoor club records'!$G$17), AND(E92='indoor club records'!$F$18, F92&gt;='indoor club records'!$G$18), AND(E92='indoor club records'!$F$19, F92&gt;='indoor club records'!$G$19), AND(E92='indoor club records'!$F$20, F92&gt;='indoor club records'!$G$20))), "CR", " ")</f>
        <v xml:space="preserve"> </v>
      </c>
      <c r="AA92" s="2" t="str">
        <f>IF(AND(B92="shot 2.72", AND(E92='indoor club records'!$F$36, F92&gt;='indoor club records'!$G$36)), "CR", " ")</f>
        <v xml:space="preserve"> </v>
      </c>
      <c r="AB92" s="2" t="str">
        <f>IF(AND(B92="shot 3", OR(AND(E92='indoor club records'!$F$37, F92&gt;='indoor club records'!$G$37), AND(E92='indoor club records'!$F$38, F92&gt;='indoor club records'!$G$38))), "CR", " ")</f>
        <v xml:space="preserve"> </v>
      </c>
      <c r="AC92" s="2" t="str">
        <f>IF(AND(B92="shot 4", OR(AND(E92='indoor club records'!$F$39, F92&gt;='indoor club records'!$G$39), AND(E92='indoor club records'!$F$40, F92&gt;='indoor club records'!$G$40))), "CR", " ")</f>
        <v xml:space="preserve"> </v>
      </c>
      <c r="AD92" s="5" t="str">
        <f>IF(AND(B92="4x200", OR(AND(E92='indoor club records'!$N$6, F92&lt;='indoor club records'!$O$6), AND(E92='indoor club records'!$N$7, F92&lt;='indoor club records'!$O$7), AND(E92='indoor club records'!$N$8, F92&lt;='indoor club records'!$O$8), AND(E92='indoor club records'!$N$9, F92&lt;='indoor club records'!$O$9), AND(E92='indoor club records'!$N$10, F92&lt;='indoor club records'!$O$10))), "CR", " ")</f>
        <v xml:space="preserve"> </v>
      </c>
      <c r="AE92" s="5" t="str">
        <f>IF(AND(B92="4x300", OR(AND(E92='indoor club records'!$N$11, F92&lt;='indoor club records'!$O$11), AND(E92='indoor club records'!$N$12, F92&lt;='indoor club records'!$O$12))), "CR", " ")</f>
        <v xml:space="preserve"> </v>
      </c>
      <c r="AF92" s="5" t="str">
        <f>IF(AND(B92="4x400", OR(AND(E92='indoor club records'!$N$13, F92&lt;='indoor club records'!$O$13), AND(E92='indoor club records'!$N$14, F92&lt;='indoor club records'!$O$14), AND(E92='indoor club records'!$N$15, F92&lt;='indoor club records'!$O$15))), "CR", " ")</f>
        <v xml:space="preserve"> </v>
      </c>
      <c r="AG92" s="5" t="str">
        <f>IF(AND(B92="pentathlon", OR(AND(E92='indoor club records'!$N$21, F92&gt;='indoor club records'!$O$21), AND(E92='indoor club records'!$N$22, F92&gt;='indoor club records'!$O$22), AND(E92='indoor club records'!$N$23, F92&gt;='indoor club records'!$O$23), AND(E92='indoor club records'!$N$24, F92&gt;='indoor club records'!$O$24), AND(E92='indoor club records'!$N$25, F92&gt;='indoor club records'!$O$25))), "CR", " ")</f>
        <v xml:space="preserve"> </v>
      </c>
      <c r="AH92" s="5" t="str">
        <f>IF(AND(B92="heptathlon", OR(AND(E92='indoor club records'!$N$26, F92&gt;='indoor club records'!$O$26), AND(E92='indoor club records'!$N$27, F92&gt;='indoor club records'!$O$27), AND(E92='indoor club records'!$N$28, F92&gt;='indoor club records'!$O$28), )), "CR", " ")</f>
        <v xml:space="preserve"> </v>
      </c>
    </row>
    <row r="93" spans="1:34" ht="14.5" x14ac:dyDescent="0.35">
      <c r="A93" s="13" t="s">
        <v>32</v>
      </c>
      <c r="B93" s="2">
        <v>1500</v>
      </c>
      <c r="C93" s="2" t="s">
        <v>158</v>
      </c>
      <c r="D93" s="2" t="s">
        <v>159</v>
      </c>
      <c r="E93" s="13" t="s">
        <v>32</v>
      </c>
      <c r="F93" s="6" t="s">
        <v>296</v>
      </c>
      <c r="G93" s="8">
        <v>43890</v>
      </c>
      <c r="H93" s="2" t="s">
        <v>190</v>
      </c>
      <c r="I93" s="2" t="s">
        <v>254</v>
      </c>
      <c r="K93" s="11" t="str">
        <f>IF(OR(L93="CR", M93="CR", N93="CR", O93="CR", P93="CR", Q93="CR", R93="CR", S93="CR", T93="CR", U93="CR",V93="CR", W93="CR", X93="CR", Y93="CR", Z93="CR", AA93="CR", AB93="CR", AC93="CR", AD93="CR", AE93="CR", AF93="CR", AG93="CR", AH93="CR"), "***CLUB RECORD***", "")</f>
        <v/>
      </c>
      <c r="L93" s="5" t="str">
        <f>IF(AND(B93=60, OR(AND(E93='indoor club records'!$B$1, F93&lt;='indoor club records'!$C$1), AND(E93='indoor club records'!$B$2, F93&lt;='indoor club records'!$C$2), AND(E93='indoor club records'!$B$3, F93&lt;='indoor club records'!$C$3), AND(E93='indoor club records'!$B$4, F93&lt;='indoor club records'!$C$4), AND(E93='indoor club records'!$B$5, F93&lt;='indoor club records'!$C$5))),"CR"," ")</f>
        <v xml:space="preserve"> </v>
      </c>
      <c r="M93" s="5" t="str">
        <f>IF(AND(B93=200, OR(AND(E93='indoor club records'!$B$11, F93&lt;='indoor club records'!$C$11), AND(E93='indoor club records'!$B$12, F93&lt;='indoor club records'!$C$12), AND(E93='indoor club records'!$B$13, F93&lt;='indoor club records'!$C$13), AND(E93='indoor club records'!$B$14, F93&lt;='indoor club records'!$C$14), AND(E93='indoor club records'!$B$15, F93&lt;='indoor club records'!$C$15))),"CR"," ")</f>
        <v xml:space="preserve"> </v>
      </c>
      <c r="N93" s="5" t="str">
        <f>IF(AND(B93=300, OR(AND(E93='indoor club records'!$B$16, F93&lt;='indoor club records'!$C$16), AND(E93='indoor club records'!$B$17, F93&lt;='indoor club records'!$C$17))),"CR"," ")</f>
        <v xml:space="preserve"> </v>
      </c>
      <c r="O93" s="5" t="str">
        <f>IF(AND(B93=400, OR(AND(E93='indoor club records'!$B$19, F93&lt;='indoor club records'!$C$19), AND(E93='indoor club records'!$B$20, F93&lt;='indoor club records'!$C$20), AND(E93='indoor club records'!$B$21, F93&lt;='indoor club records'!$C$21))),"CR"," ")</f>
        <v xml:space="preserve"> </v>
      </c>
      <c r="P93" s="5" t="str">
        <f>IF(AND(B93=800, OR(AND(E93='indoor club records'!$B$22, F93&lt;='indoor club records'!$C$22), AND(E93='indoor club records'!$B$23, F93&lt;='indoor club records'!$C$23), AND(E93='indoor club records'!$B$24, F93&lt;='indoor club records'!$C$24), AND(E93='indoor club records'!$B$25, F93&lt;='indoor club records'!$C$25), AND(E93='indoor club records'!$B$26, F93&lt;='indoor club records'!$C$26))),"CR"," ")</f>
        <v xml:space="preserve"> </v>
      </c>
      <c r="Q93" s="5" t="str">
        <f>IF(AND(B93=1200, AND(E93='indoor club records'!$B$28, F93&lt;='indoor club records'!$C$28)),"CR"," ")</f>
        <v xml:space="preserve"> </v>
      </c>
      <c r="R93" s="5" t="str">
        <f>IF(AND(B93=1500, OR(AND(E93='indoor club records'!$B$29, F93&lt;='indoor club records'!$C$29), AND(E93='indoor club records'!$B$30, F93&lt;='indoor club records'!$C$30), AND(E93='indoor club records'!$B$31, F93&lt;='indoor club records'!$C$31), AND(E93='indoor club records'!$B$32, F93&lt;='indoor club records'!$C$32), AND(E93='indoor club records'!$B$33, F93&lt;='indoor club records'!$C$33))),"CR"," ")</f>
        <v xml:space="preserve"> </v>
      </c>
      <c r="S93" s="5" t="str">
        <f>IF(AND(B93="1M", AND(E93='indoor club records'!$B$37,F93&lt;='indoor club records'!$C$37)),"CR"," ")</f>
        <v xml:space="preserve"> </v>
      </c>
      <c r="T93" s="5" t="str">
        <f>IF(AND(B93=3000, OR(AND(E93='indoor club records'!$B$39, F93&lt;='indoor club records'!$C$39), AND(E93='indoor club records'!$B$40, F93&lt;='indoor club records'!$C$40), AND(E93='indoor club records'!$B$41, F93&lt;='indoor club records'!$C$41))),"CR"," ")</f>
        <v xml:space="preserve"> </v>
      </c>
      <c r="U93" s="5" t="str">
        <f>IF(AND(B93=5000, OR(AND(E93='indoor club records'!$B$42, F93&lt;='indoor club records'!$C$42), AND(E93='indoor club records'!$B$43, F93&lt;='indoor club records'!$C$43))),"CR"," ")</f>
        <v xml:space="preserve"> </v>
      </c>
      <c r="V93" s="5" t="str">
        <f>IF(AND(B93=10000, OR(AND(E93='indoor club records'!$B$44, F93&lt;='indoor club records'!$C$44), AND(E93='indoor club records'!$B$45, F93&lt;='indoor club records'!$C$45))),"CR"," ")</f>
        <v xml:space="preserve"> </v>
      </c>
      <c r="W93" s="2" t="str">
        <f>IF(AND(B93="high jump", OR(AND(E93='indoor club records'!$F$1, F93&gt;='indoor club records'!$G$1), AND(E93='indoor club records'!$F$2, F93&gt;='indoor club records'!$G$2), AND(E93='indoor club records'!$F$3, F93&gt;='indoor club records'!$G$3),AND(E93='indoor club records'!$F$4, F93&gt;='indoor club records'!$G$4), AND(E93='indoor club records'!$F$5, F93&gt;='indoor club records'!$G$5))), "CR", " ")</f>
        <v xml:space="preserve"> </v>
      </c>
      <c r="X93" s="2" t="str">
        <f>IF(AND(B93="long jump", OR(AND(E93='indoor club records'!$F$6, F93&gt;='indoor club records'!$G$6), AND(E93='indoor club records'!$F$7, F93&gt;='indoor club records'!$G$7), AND(E93='indoor club records'!$F$8, F93&gt;='indoor club records'!$G$8), AND(E93='indoor club records'!$F$9, F93&gt;='indoor club records'!$G$9), AND(E93='indoor club records'!$F$10, F93&gt;='indoor club records'!$G$10))), "CR", " ")</f>
        <v xml:space="preserve"> </v>
      </c>
      <c r="Y93" s="2" t="str">
        <f>IF(AND(B93="triple jump", OR(AND(E93='indoor club records'!$F$11, F93&gt;='indoor club records'!$G$11), AND(E93='indoor club records'!$F$12, F93&gt;='indoor club records'!$G$12), AND(E93='indoor club records'!$F$13, F93&gt;='indoor club records'!$G$13), AND(E93='indoor club records'!$F$14, F93&gt;='indoor club records'!$G$14), AND(E93='indoor club records'!$F$15, F93&gt;='indoor club records'!$G$15))), "CR", " ")</f>
        <v xml:space="preserve"> </v>
      </c>
      <c r="Z93" s="2" t="str">
        <f>IF(AND(B93="pole vault", OR(AND(E93='indoor club records'!$F$16, F93&gt;='indoor club records'!$G$16), AND(E93='indoor club records'!$F$17, F93&gt;='indoor club records'!$G$17), AND(E93='indoor club records'!$F$18, F93&gt;='indoor club records'!$G$18), AND(E93='indoor club records'!$F$19, F93&gt;='indoor club records'!$G$19), AND(E93='indoor club records'!$F$20, F93&gt;='indoor club records'!$G$20))), "CR", " ")</f>
        <v xml:space="preserve"> </v>
      </c>
      <c r="AA93" s="2" t="str">
        <f>IF(AND(B93="shot 2.72", AND(E93='indoor club records'!$F$36, F93&gt;='indoor club records'!$G$36)), "CR", " ")</f>
        <v xml:space="preserve"> </v>
      </c>
      <c r="AB93" s="2" t="str">
        <f>IF(AND(B93="shot 3", OR(AND(E93='indoor club records'!$F$37, F93&gt;='indoor club records'!$G$37), AND(E93='indoor club records'!$F$38, F93&gt;='indoor club records'!$G$38))), "CR", " ")</f>
        <v xml:space="preserve"> </v>
      </c>
      <c r="AC93" s="2" t="str">
        <f>IF(AND(B93="shot 4", OR(AND(E93='indoor club records'!$F$39, F93&gt;='indoor club records'!$G$39), AND(E93='indoor club records'!$F$40, F93&gt;='indoor club records'!$G$40))), "CR", " ")</f>
        <v xml:space="preserve"> </v>
      </c>
      <c r="AD93" s="5" t="str">
        <f>IF(AND(B93="4x200", OR(AND(E93='indoor club records'!$N$6, F93&lt;='indoor club records'!$O$6), AND(E93='indoor club records'!$N$7, F93&lt;='indoor club records'!$O$7), AND(E93='indoor club records'!$N$8, F93&lt;='indoor club records'!$O$8), AND(E93='indoor club records'!$N$9, F93&lt;='indoor club records'!$O$9), AND(E93='indoor club records'!$N$10, F93&lt;='indoor club records'!$O$10))), "CR", " ")</f>
        <v xml:space="preserve"> </v>
      </c>
      <c r="AE93" s="5" t="str">
        <f>IF(AND(B93="4x300", OR(AND(E93='indoor club records'!$N$11, F93&lt;='indoor club records'!$O$11), AND(E93='indoor club records'!$N$12, F93&lt;='indoor club records'!$O$12))), "CR", " ")</f>
        <v xml:space="preserve"> </v>
      </c>
      <c r="AF93" s="5" t="str">
        <f>IF(AND(B93="4x400", OR(AND(E93='indoor club records'!$N$13, F93&lt;='indoor club records'!$O$13), AND(E93='indoor club records'!$N$14, F93&lt;='indoor club records'!$O$14), AND(E93='indoor club records'!$N$15, F93&lt;='indoor club records'!$O$15))), "CR", " ")</f>
        <v xml:space="preserve"> </v>
      </c>
      <c r="AG93" s="5" t="str">
        <f>IF(AND(B93="pentathlon", OR(AND(E93='indoor club records'!$N$21, F93&gt;='indoor club records'!$O$21), AND(E93='indoor club records'!$N$22, F93&gt;='indoor club records'!$O$22), AND(E93='indoor club records'!$N$23, F93&gt;='indoor club records'!$O$23), AND(E93='indoor club records'!$N$24, F93&gt;='indoor club records'!$O$24), AND(E93='indoor club records'!$N$25, F93&gt;='indoor club records'!$O$25))), "CR", " ")</f>
        <v xml:space="preserve"> </v>
      </c>
      <c r="AH93" s="5" t="str">
        <f>IF(AND(B93="heptathlon", OR(AND(E93='indoor club records'!$N$26, F93&gt;='indoor club records'!$O$26), AND(E93='indoor club records'!$N$27, F93&gt;='indoor club records'!$O$27), AND(E93='indoor club records'!$N$28, F93&gt;='indoor club records'!$O$28), )), "CR", " ")</f>
        <v xml:space="preserve"> </v>
      </c>
    </row>
    <row r="94" spans="1:34" ht="14.5" x14ac:dyDescent="0.35">
      <c r="A94" s="13" t="s">
        <v>31</v>
      </c>
      <c r="B94" s="2">
        <v>1500</v>
      </c>
      <c r="C94" s="2" t="s">
        <v>53</v>
      </c>
      <c r="D94" s="2" t="s">
        <v>2</v>
      </c>
      <c r="E94" s="13" t="s">
        <v>29</v>
      </c>
      <c r="F94" s="6" t="s">
        <v>255</v>
      </c>
      <c r="G94" s="9">
        <v>43856</v>
      </c>
      <c r="H94" s="2" t="s">
        <v>190</v>
      </c>
      <c r="I94" s="2" t="s">
        <v>254</v>
      </c>
      <c r="K94" s="11" t="str">
        <f>IF(OR(L94="CR", M94="CR", N94="CR", O94="CR", P94="CR", Q94="CR", R94="CR", S94="CR", T94="CR", U94="CR",V94="CR", W94="CR", X94="CR", Y94="CR", Z94="CR", AA94="CR", AB94="CR", AC94="CR", AD94="CR", AE94="CR", AF94="CR", AG94="CR", AH94="CR"), "***CLUB RECORD***", "")</f>
        <v/>
      </c>
      <c r="L94" s="5" t="str">
        <f>IF(AND(B94=60, OR(AND(E94='indoor club records'!$B$1, F94&lt;='indoor club records'!$C$1), AND(E94='indoor club records'!$B$2, F94&lt;='indoor club records'!$C$2), AND(E94='indoor club records'!$B$3, F94&lt;='indoor club records'!$C$3), AND(E94='indoor club records'!$B$4, F94&lt;='indoor club records'!$C$4), AND(E94='indoor club records'!$B$5, F94&lt;='indoor club records'!$C$5))),"CR"," ")</f>
        <v xml:space="preserve"> </v>
      </c>
      <c r="M94" s="5" t="str">
        <f>IF(AND(B94=200, OR(AND(E94='indoor club records'!$B$11, F94&lt;='indoor club records'!$C$11), AND(E94='indoor club records'!$B$12, F94&lt;='indoor club records'!$C$12), AND(E94='indoor club records'!$B$13, F94&lt;='indoor club records'!$C$13), AND(E94='indoor club records'!$B$14, F94&lt;='indoor club records'!$C$14), AND(E94='indoor club records'!$B$15, F94&lt;='indoor club records'!$C$15))),"CR"," ")</f>
        <v xml:space="preserve"> </v>
      </c>
      <c r="N94" s="5" t="str">
        <f>IF(AND(B94=300, OR(AND(E94='indoor club records'!$B$16, F94&lt;='indoor club records'!$C$16), AND(E94='indoor club records'!$B$17, F94&lt;='indoor club records'!$C$17))),"CR"," ")</f>
        <v xml:space="preserve"> </v>
      </c>
      <c r="O94" s="5" t="str">
        <f>IF(AND(B94=400, OR(AND(E94='indoor club records'!$B$19, F94&lt;='indoor club records'!$C$19), AND(E94='indoor club records'!$B$20, F94&lt;='indoor club records'!$C$20), AND(E94='indoor club records'!$B$21, F94&lt;='indoor club records'!$C$21))),"CR"," ")</f>
        <v xml:space="preserve"> </v>
      </c>
      <c r="P94" s="5" t="str">
        <f>IF(AND(B94=800, OR(AND(E94='indoor club records'!$B$22, F94&lt;='indoor club records'!$C$22), AND(E94='indoor club records'!$B$23, F94&lt;='indoor club records'!$C$23), AND(E94='indoor club records'!$B$24, F94&lt;='indoor club records'!$C$24), AND(E94='indoor club records'!$B$25, F94&lt;='indoor club records'!$C$25), AND(E94='indoor club records'!$B$26, F94&lt;='indoor club records'!$C$26))),"CR"," ")</f>
        <v xml:space="preserve"> </v>
      </c>
      <c r="Q94" s="5" t="str">
        <f>IF(AND(B94=1200, AND(E94='indoor club records'!$B$28, F94&lt;='indoor club records'!$C$28)),"CR"," ")</f>
        <v xml:space="preserve"> </v>
      </c>
      <c r="R94" s="5" t="str">
        <f>IF(AND(B94=1500, OR(AND(E94='indoor club records'!$B$29, F94&lt;='indoor club records'!$C$29), AND(E94='indoor club records'!$B$30, F94&lt;='indoor club records'!$C$30), AND(E94='indoor club records'!$B$31, F94&lt;='indoor club records'!$C$31), AND(E94='indoor club records'!$B$32, F94&lt;='indoor club records'!$C$32), AND(E94='indoor club records'!$B$33, F94&lt;='indoor club records'!$C$33))),"CR"," ")</f>
        <v xml:space="preserve"> </v>
      </c>
      <c r="S94" s="5" t="str">
        <f>IF(AND(B94="1M", AND(E94='indoor club records'!$B$37,F94&lt;='indoor club records'!$C$37)),"CR"," ")</f>
        <v xml:space="preserve"> </v>
      </c>
      <c r="T94" s="5" t="str">
        <f>IF(AND(B94=3000, OR(AND(E94='indoor club records'!$B$39, F94&lt;='indoor club records'!$C$39), AND(E94='indoor club records'!$B$40, F94&lt;='indoor club records'!$C$40), AND(E94='indoor club records'!$B$41, F94&lt;='indoor club records'!$C$41))),"CR"," ")</f>
        <v xml:space="preserve"> </v>
      </c>
      <c r="U94" s="5" t="str">
        <f>IF(AND(B94=5000, OR(AND(E94='indoor club records'!$B$42, F94&lt;='indoor club records'!$C$42), AND(E94='indoor club records'!$B$43, F94&lt;='indoor club records'!$C$43))),"CR"," ")</f>
        <v xml:space="preserve"> </v>
      </c>
      <c r="V94" s="5" t="str">
        <f>IF(AND(B94=10000, OR(AND(E94='indoor club records'!$B$44, F94&lt;='indoor club records'!$C$44), AND(E94='indoor club records'!$B$45, F94&lt;='indoor club records'!$C$45))),"CR"," ")</f>
        <v xml:space="preserve"> </v>
      </c>
      <c r="W94" s="2" t="str">
        <f>IF(AND(B94="high jump", OR(AND(E94='indoor club records'!$F$1, F94&gt;='indoor club records'!$G$1), AND(E94='indoor club records'!$F$2, F94&gt;='indoor club records'!$G$2), AND(E94='indoor club records'!$F$3, F94&gt;='indoor club records'!$G$3),AND(E94='indoor club records'!$F$4, F94&gt;='indoor club records'!$G$4), AND(E94='indoor club records'!$F$5, F94&gt;='indoor club records'!$G$5))), "CR", " ")</f>
        <v xml:space="preserve"> </v>
      </c>
      <c r="X94" s="2" t="str">
        <f>IF(AND(B94="long jump", OR(AND(E94='indoor club records'!$F$6, F94&gt;='indoor club records'!$G$6), AND(E94='indoor club records'!$F$7, F94&gt;='indoor club records'!$G$7), AND(E94='indoor club records'!$F$8, F94&gt;='indoor club records'!$G$8), AND(E94='indoor club records'!$F$9, F94&gt;='indoor club records'!$G$9), AND(E94='indoor club records'!$F$10, F94&gt;='indoor club records'!$G$10))), "CR", " ")</f>
        <v xml:space="preserve"> </v>
      </c>
      <c r="Y94" s="2" t="str">
        <f>IF(AND(B94="triple jump", OR(AND(E94='indoor club records'!$F$11, F94&gt;='indoor club records'!$G$11), AND(E94='indoor club records'!$F$12, F94&gt;='indoor club records'!$G$12), AND(E94='indoor club records'!$F$13, F94&gt;='indoor club records'!$G$13), AND(E94='indoor club records'!$F$14, F94&gt;='indoor club records'!$G$14), AND(E94='indoor club records'!$F$15, F94&gt;='indoor club records'!$G$15))), "CR", " ")</f>
        <v xml:space="preserve"> </v>
      </c>
      <c r="Z94" s="2" t="str">
        <f>IF(AND(B94="pole vault", OR(AND(E94='indoor club records'!$F$16, F94&gt;='indoor club records'!$G$16), AND(E94='indoor club records'!$F$17, F94&gt;='indoor club records'!$G$17), AND(E94='indoor club records'!$F$18, F94&gt;='indoor club records'!$G$18), AND(E94='indoor club records'!$F$19, F94&gt;='indoor club records'!$G$19), AND(E94='indoor club records'!$F$20, F94&gt;='indoor club records'!$G$20))), "CR", " ")</f>
        <v xml:space="preserve"> </v>
      </c>
      <c r="AA94" s="2" t="str">
        <f>IF(AND(B94="shot 2.72", AND(E94='indoor club records'!$F$36, F94&gt;='indoor club records'!$G$36)), "CR", " ")</f>
        <v xml:space="preserve"> </v>
      </c>
      <c r="AB94" s="2" t="str">
        <f>IF(AND(B94="shot 3", OR(AND(E94='indoor club records'!$F$37, F94&gt;='indoor club records'!$G$37), AND(E94='indoor club records'!$F$38, F94&gt;='indoor club records'!$G$38))), "CR", " ")</f>
        <v xml:space="preserve"> </v>
      </c>
      <c r="AC94" s="2" t="str">
        <f>IF(AND(B94="shot 4", OR(AND(E94='indoor club records'!$F$39, F94&gt;='indoor club records'!$G$39), AND(E94='indoor club records'!$F$40, F94&gt;='indoor club records'!$G$40))), "CR", " ")</f>
        <v xml:space="preserve"> </v>
      </c>
      <c r="AD94" s="5" t="str">
        <f>IF(AND(B94="4x200", OR(AND(E94='indoor club records'!$N$6, F94&lt;='indoor club records'!$O$6), AND(E94='indoor club records'!$N$7, F94&lt;='indoor club records'!$O$7), AND(E94='indoor club records'!$N$8, F94&lt;='indoor club records'!$O$8), AND(E94='indoor club records'!$N$9, F94&lt;='indoor club records'!$O$9), AND(E94='indoor club records'!$N$10, F94&lt;='indoor club records'!$O$10))), "CR", " ")</f>
        <v xml:space="preserve"> </v>
      </c>
      <c r="AE94" s="5" t="str">
        <f>IF(AND(B94="4x300", OR(AND(E94='indoor club records'!$N$11, F94&lt;='indoor club records'!$O$11), AND(E94='indoor club records'!$N$12, F94&lt;='indoor club records'!$O$12))), "CR", " ")</f>
        <v xml:space="preserve"> </v>
      </c>
      <c r="AF94" s="5" t="str">
        <f>IF(AND(B94="4x400", OR(AND(E94='indoor club records'!$N$13, F94&lt;='indoor club records'!$O$13), AND(E94='indoor club records'!$N$14, F94&lt;='indoor club records'!$O$14), AND(E94='indoor club records'!$N$15, F94&lt;='indoor club records'!$O$15))), "CR", " ")</f>
        <v xml:space="preserve"> </v>
      </c>
      <c r="AG94" s="5" t="str">
        <f>IF(AND(B94="pentathlon", OR(AND(E94='indoor club records'!$N$21, F94&gt;='indoor club records'!$O$21), AND(E94='indoor club records'!$N$22, F94&gt;='indoor club records'!$O$22), AND(E94='indoor club records'!$N$23, F94&gt;='indoor club records'!$O$23), AND(E94='indoor club records'!$N$24, F94&gt;='indoor club records'!$O$24), AND(E94='indoor club records'!$N$25, F94&gt;='indoor club records'!$O$25))), "CR", " ")</f>
        <v xml:space="preserve"> </v>
      </c>
      <c r="AH94" s="5" t="str">
        <f>IF(AND(B94="heptathlon", OR(AND(E94='indoor club records'!$N$26, F94&gt;='indoor club records'!$O$26), AND(E94='indoor club records'!$N$27, F94&gt;='indoor club records'!$O$27), AND(E94='indoor club records'!$N$28, F94&gt;='indoor club records'!$O$28), )), "CR", " ")</f>
        <v xml:space="preserve"> </v>
      </c>
    </row>
    <row r="95" spans="1:34" ht="14.5" x14ac:dyDescent="0.35">
      <c r="A95" s="13" t="s">
        <v>175</v>
      </c>
      <c r="B95" s="2">
        <v>1500</v>
      </c>
      <c r="C95" s="2" t="s">
        <v>8</v>
      </c>
      <c r="D95" s="2" t="s">
        <v>9</v>
      </c>
      <c r="E95" s="13" t="s">
        <v>83</v>
      </c>
      <c r="F95" s="6" t="s">
        <v>243</v>
      </c>
      <c r="G95" s="8">
        <v>43848</v>
      </c>
      <c r="H95" s="2" t="s">
        <v>190</v>
      </c>
      <c r="I95" s="2" t="s">
        <v>242</v>
      </c>
      <c r="K95" s="11" t="str">
        <f>IF(OR(L95="CR", M95="CR", N95="CR", O95="CR", P95="CR", Q95="CR", R95="CR", S95="CR", T95="CR", U95="CR",V95="CR", W95="CR", X95="CR", Y95="CR", Z95="CR", AA95="CR", AB95="CR", AC95="CR", AD95="CR", AE95="CR", AF95="CR", AG95="CR", AH95="CR"), "***CLUB RECORD***", "")</f>
        <v/>
      </c>
      <c r="L95" s="5" t="str">
        <f>IF(AND(B95=60, OR(AND(E95='indoor club records'!$B$1, F95&lt;='indoor club records'!$C$1), AND(E95='indoor club records'!$B$2, F95&lt;='indoor club records'!$C$2), AND(E95='indoor club records'!$B$3, F95&lt;='indoor club records'!$C$3), AND(E95='indoor club records'!$B$4, F95&lt;='indoor club records'!$C$4), AND(E95='indoor club records'!$B$5, F95&lt;='indoor club records'!$C$5))),"CR"," ")</f>
        <v xml:space="preserve"> </v>
      </c>
      <c r="M95" s="5" t="str">
        <f>IF(AND(B95=200, OR(AND(E95='indoor club records'!$B$11, F95&lt;='indoor club records'!$C$11), AND(E95='indoor club records'!$B$12, F95&lt;='indoor club records'!$C$12), AND(E95='indoor club records'!$B$13, F95&lt;='indoor club records'!$C$13), AND(E95='indoor club records'!$B$14, F95&lt;='indoor club records'!$C$14), AND(E95='indoor club records'!$B$15, F95&lt;='indoor club records'!$C$15))),"CR"," ")</f>
        <v xml:space="preserve"> </v>
      </c>
      <c r="N95" s="5" t="str">
        <f>IF(AND(B95=300, OR(AND(E95='indoor club records'!$B$16, F95&lt;='indoor club records'!$C$16), AND(E95='indoor club records'!$B$17, F95&lt;='indoor club records'!$C$17))),"CR"," ")</f>
        <v xml:space="preserve"> </v>
      </c>
      <c r="O95" s="5" t="str">
        <f>IF(AND(B95=400, OR(AND(E95='indoor club records'!$B$19, F95&lt;='indoor club records'!$C$19), AND(E95='indoor club records'!$B$20, F95&lt;='indoor club records'!$C$20), AND(E95='indoor club records'!$B$21, F95&lt;='indoor club records'!$C$21))),"CR"," ")</f>
        <v xml:space="preserve"> </v>
      </c>
      <c r="P95" s="5" t="str">
        <f>IF(AND(B95=800, OR(AND(E95='indoor club records'!$B$22, F95&lt;='indoor club records'!$C$22), AND(E95='indoor club records'!$B$23, F95&lt;='indoor club records'!$C$23), AND(E95='indoor club records'!$B$24, F95&lt;='indoor club records'!$C$24), AND(E95='indoor club records'!$B$25, F95&lt;='indoor club records'!$C$25), AND(E95='indoor club records'!$B$26, F95&lt;='indoor club records'!$C$26))),"CR"," ")</f>
        <v xml:space="preserve"> </v>
      </c>
      <c r="Q95" s="5" t="str">
        <f>IF(AND(B95=1200, AND(E95='indoor club records'!$B$28, F95&lt;='indoor club records'!$C$28)),"CR"," ")</f>
        <v xml:space="preserve"> </v>
      </c>
      <c r="R95" s="5" t="str">
        <f>IF(AND(B95=1500, OR(AND(E95='indoor club records'!$B$29, F95&lt;='indoor club records'!$C$29), AND(E95='indoor club records'!$B$30, F95&lt;='indoor club records'!$C$30), AND(E95='indoor club records'!$B$31, F95&lt;='indoor club records'!$C$31), AND(E95='indoor club records'!$B$32, F95&lt;='indoor club records'!$C$32), AND(E95='indoor club records'!$B$33, F95&lt;='indoor club records'!$C$33))),"CR"," ")</f>
        <v xml:space="preserve"> </v>
      </c>
      <c r="S95" s="5" t="str">
        <f>IF(AND(B95="1M", AND(E95='indoor club records'!$B$37,F95&lt;='indoor club records'!$C$37)),"CR"," ")</f>
        <v xml:space="preserve"> </v>
      </c>
      <c r="T95" s="5" t="str">
        <f>IF(AND(B95=3000, OR(AND(E95='indoor club records'!$B$39, F95&lt;='indoor club records'!$C$39), AND(E95='indoor club records'!$B$40, F95&lt;='indoor club records'!$C$40), AND(E95='indoor club records'!$B$41, F95&lt;='indoor club records'!$C$41))),"CR"," ")</f>
        <v xml:space="preserve"> </v>
      </c>
      <c r="U95" s="5" t="str">
        <f>IF(AND(B95=5000, OR(AND(E95='indoor club records'!$B$42, F95&lt;='indoor club records'!$C$42), AND(E95='indoor club records'!$B$43, F95&lt;='indoor club records'!$C$43))),"CR"," ")</f>
        <v xml:space="preserve"> </v>
      </c>
      <c r="V95" s="5" t="str">
        <f>IF(AND(B95=10000, OR(AND(E95='indoor club records'!$B$44, F95&lt;='indoor club records'!$C$44), AND(E95='indoor club records'!$B$45, F95&lt;='indoor club records'!$C$45))),"CR"," ")</f>
        <v xml:space="preserve"> </v>
      </c>
      <c r="W95" s="2" t="str">
        <f>IF(AND(B95="high jump", OR(AND(E95='indoor club records'!$F$1, F95&gt;='indoor club records'!$G$1), AND(E95='indoor club records'!$F$2, F95&gt;='indoor club records'!$G$2), AND(E95='indoor club records'!$F$3, F95&gt;='indoor club records'!$G$3),AND(E95='indoor club records'!$F$4, F95&gt;='indoor club records'!$G$4), AND(E95='indoor club records'!$F$5, F95&gt;='indoor club records'!$G$5))), "CR", " ")</f>
        <v xml:space="preserve"> </v>
      </c>
      <c r="X95" s="2" t="str">
        <f>IF(AND(B95="long jump", OR(AND(E95='indoor club records'!$F$6, F95&gt;='indoor club records'!$G$6), AND(E95='indoor club records'!$F$7, F95&gt;='indoor club records'!$G$7), AND(E95='indoor club records'!$F$8, F95&gt;='indoor club records'!$G$8), AND(E95='indoor club records'!$F$9, F95&gt;='indoor club records'!$G$9), AND(E95='indoor club records'!$F$10, F95&gt;='indoor club records'!$G$10))), "CR", " ")</f>
        <v xml:space="preserve"> </v>
      </c>
      <c r="Y95" s="2" t="str">
        <f>IF(AND(B95="triple jump", OR(AND(E95='indoor club records'!$F$11, F95&gt;='indoor club records'!$G$11), AND(E95='indoor club records'!$F$12, F95&gt;='indoor club records'!$G$12), AND(E95='indoor club records'!$F$13, F95&gt;='indoor club records'!$G$13), AND(E95='indoor club records'!$F$14, F95&gt;='indoor club records'!$G$14), AND(E95='indoor club records'!$F$15, F95&gt;='indoor club records'!$G$15))), "CR", " ")</f>
        <v xml:space="preserve"> </v>
      </c>
      <c r="Z95" s="2" t="str">
        <f>IF(AND(B95="pole vault", OR(AND(E95='indoor club records'!$F$16, F95&gt;='indoor club records'!$G$16), AND(E95='indoor club records'!$F$17, F95&gt;='indoor club records'!$G$17), AND(E95='indoor club records'!$F$18, F95&gt;='indoor club records'!$G$18), AND(E95='indoor club records'!$F$19, F95&gt;='indoor club records'!$G$19), AND(E95='indoor club records'!$F$20, F95&gt;='indoor club records'!$G$20))), "CR", " ")</f>
        <v xml:space="preserve"> </v>
      </c>
      <c r="AA95" s="2" t="str">
        <f>IF(AND(B95="shot 2.72", AND(E95='indoor club records'!$F$36, F95&gt;='indoor club records'!$G$36)), "CR", " ")</f>
        <v xml:space="preserve"> </v>
      </c>
      <c r="AB95" s="2" t="str">
        <f>IF(AND(B95="shot 3", OR(AND(E95='indoor club records'!$F$37, F95&gt;='indoor club records'!$G$37), AND(E95='indoor club records'!$F$38, F95&gt;='indoor club records'!$G$38))), "CR", " ")</f>
        <v xml:space="preserve"> </v>
      </c>
      <c r="AC95" s="2" t="str">
        <f>IF(AND(B95="shot 4", OR(AND(E95='indoor club records'!$F$39, F95&gt;='indoor club records'!$G$39), AND(E95='indoor club records'!$F$40, F95&gt;='indoor club records'!$G$40))), "CR", " ")</f>
        <v xml:space="preserve"> </v>
      </c>
      <c r="AD95" s="5" t="str">
        <f>IF(AND(B95="4x200", OR(AND(E95='indoor club records'!$N$6, F95&lt;='indoor club records'!$O$6), AND(E95='indoor club records'!$N$7, F95&lt;='indoor club records'!$O$7), AND(E95='indoor club records'!$N$8, F95&lt;='indoor club records'!$O$8), AND(E95='indoor club records'!$N$9, F95&lt;='indoor club records'!$O$9), AND(E95='indoor club records'!$N$10, F95&lt;='indoor club records'!$O$10))), "CR", " ")</f>
        <v xml:space="preserve"> </v>
      </c>
      <c r="AE95" s="5" t="str">
        <f>IF(AND(B95="4x300", OR(AND(E95='indoor club records'!$N$11, F95&lt;='indoor club records'!$O$11), AND(E95='indoor club records'!$N$12, F95&lt;='indoor club records'!$O$12))), "CR", " ")</f>
        <v xml:space="preserve"> </v>
      </c>
      <c r="AF95" s="5" t="str">
        <f>IF(AND(B95="4x400", OR(AND(E95='indoor club records'!$N$13, F95&lt;='indoor club records'!$O$13), AND(E95='indoor club records'!$N$14, F95&lt;='indoor club records'!$O$14), AND(E95='indoor club records'!$N$15, F95&lt;='indoor club records'!$O$15))), "CR", " ")</f>
        <v xml:space="preserve"> </v>
      </c>
      <c r="AG95" s="5" t="str">
        <f>IF(AND(B95="pentathlon", OR(AND(E95='indoor club records'!$N$21, F95&gt;='indoor club records'!$O$21), AND(E95='indoor club records'!$N$22, F95&gt;='indoor club records'!$O$22), AND(E95='indoor club records'!$N$23, F95&gt;='indoor club records'!$O$23), AND(E95='indoor club records'!$N$24, F95&gt;='indoor club records'!$O$24), AND(E95='indoor club records'!$N$25, F95&gt;='indoor club records'!$O$25))), "CR", " ")</f>
        <v xml:space="preserve"> </v>
      </c>
      <c r="AH95" s="5" t="str">
        <f>IF(AND(B95="heptathlon", OR(AND(E95='indoor club records'!$N$26, F95&gt;='indoor club records'!$O$26), AND(E95='indoor club records'!$N$27, F95&gt;='indoor club records'!$O$27), AND(E95='indoor club records'!$N$28, F95&gt;='indoor club records'!$O$28), )), "CR", " ")</f>
        <v xml:space="preserve"> </v>
      </c>
    </row>
    <row r="96" spans="1:34" ht="14.5" x14ac:dyDescent="0.35">
      <c r="A96" s="13" t="s">
        <v>175</v>
      </c>
      <c r="B96" s="2">
        <v>1500</v>
      </c>
      <c r="C96" s="2" t="s">
        <v>171</v>
      </c>
      <c r="D96" s="2" t="s">
        <v>172</v>
      </c>
      <c r="E96" s="13" t="s">
        <v>129</v>
      </c>
      <c r="F96" s="6" t="s">
        <v>266</v>
      </c>
      <c r="G96" s="8">
        <v>43863</v>
      </c>
      <c r="H96" s="9" t="s">
        <v>190</v>
      </c>
      <c r="I96" s="2" t="s">
        <v>254</v>
      </c>
      <c r="K96" s="11" t="str">
        <f>IF(OR(L96="CR", M96="CR", N96="CR", O96="CR", P96="CR", Q96="CR", R96="CR", S96="CR", T96="CR", U96="CR",V96="CR", W96="CR", X96="CR", Y96="CR", Z96="CR", AA96="CR", AB96="CR", AC96="CR", AD96="CR", AE96="CR", AF96="CR", AG96="CR", AH96="CR"), "***CLUB RECORD***", "")</f>
        <v/>
      </c>
      <c r="L96" s="5" t="str">
        <f>IF(AND(B96=60, OR(AND(E96='indoor club records'!$B$1, F96&lt;='indoor club records'!$C$1), AND(E96='indoor club records'!$B$2, F96&lt;='indoor club records'!$C$2), AND(E96='indoor club records'!$B$3, F96&lt;='indoor club records'!$C$3), AND(E96='indoor club records'!$B$4, F96&lt;='indoor club records'!$C$4), AND(E96='indoor club records'!$B$5, F96&lt;='indoor club records'!$C$5))),"CR"," ")</f>
        <v xml:space="preserve"> </v>
      </c>
      <c r="M96" s="5" t="str">
        <f>IF(AND(B96=200, OR(AND(E96='indoor club records'!$B$11, F96&lt;='indoor club records'!$C$11), AND(E96='indoor club records'!$B$12, F96&lt;='indoor club records'!$C$12), AND(E96='indoor club records'!$B$13, F96&lt;='indoor club records'!$C$13), AND(E96='indoor club records'!$B$14, F96&lt;='indoor club records'!$C$14), AND(E96='indoor club records'!$B$15, F96&lt;='indoor club records'!$C$15))),"CR"," ")</f>
        <v xml:space="preserve"> </v>
      </c>
      <c r="N96" s="5" t="str">
        <f>IF(AND(B96=300, OR(AND(E96='indoor club records'!$B$16, F96&lt;='indoor club records'!$C$16), AND(E96='indoor club records'!$B$17, F96&lt;='indoor club records'!$C$17))),"CR"," ")</f>
        <v xml:space="preserve"> </v>
      </c>
      <c r="O96" s="5" t="str">
        <f>IF(AND(B96=400, OR(AND(E96='indoor club records'!$B$19, F96&lt;='indoor club records'!$C$19), AND(E96='indoor club records'!$B$20, F96&lt;='indoor club records'!$C$20), AND(E96='indoor club records'!$B$21, F96&lt;='indoor club records'!$C$21))),"CR"," ")</f>
        <v xml:space="preserve"> </v>
      </c>
      <c r="P96" s="5" t="str">
        <f>IF(AND(B96=800, OR(AND(E96='indoor club records'!$B$22, F96&lt;='indoor club records'!$C$22), AND(E96='indoor club records'!$B$23, F96&lt;='indoor club records'!$C$23), AND(E96='indoor club records'!$B$24, F96&lt;='indoor club records'!$C$24), AND(E96='indoor club records'!$B$25, F96&lt;='indoor club records'!$C$25), AND(E96='indoor club records'!$B$26, F96&lt;='indoor club records'!$C$26))),"CR"," ")</f>
        <v xml:space="preserve"> </v>
      </c>
      <c r="Q96" s="5" t="str">
        <f>IF(AND(B96=1200, AND(E96='indoor club records'!$B$28, F96&lt;='indoor club records'!$C$28)),"CR"," ")</f>
        <v xml:space="preserve"> </v>
      </c>
      <c r="R96" s="5" t="str">
        <f>IF(AND(B96=1500, OR(AND(E96='indoor club records'!$B$29, F96&lt;='indoor club records'!$C$29), AND(E96='indoor club records'!$B$30, F96&lt;='indoor club records'!$C$30), AND(E96='indoor club records'!$B$31, F96&lt;='indoor club records'!$C$31), AND(E96='indoor club records'!$B$32, F96&lt;='indoor club records'!$C$32), AND(E96='indoor club records'!$B$33, F96&lt;='indoor club records'!$C$33))),"CR"," ")</f>
        <v xml:space="preserve"> </v>
      </c>
      <c r="S96" s="5" t="str">
        <f>IF(AND(B96="1M", AND(E96='indoor club records'!$B$37,F96&lt;='indoor club records'!$C$37)),"CR"," ")</f>
        <v xml:space="preserve"> </v>
      </c>
      <c r="T96" s="5" t="str">
        <f>IF(AND(B96=3000, OR(AND(E96='indoor club records'!$B$39, F96&lt;='indoor club records'!$C$39), AND(E96='indoor club records'!$B$40, F96&lt;='indoor club records'!$C$40), AND(E96='indoor club records'!$B$41, F96&lt;='indoor club records'!$C$41))),"CR"," ")</f>
        <v xml:space="preserve"> </v>
      </c>
      <c r="U96" s="5" t="str">
        <f>IF(AND(B96=5000, OR(AND(E96='indoor club records'!$B$42, F96&lt;='indoor club records'!$C$42), AND(E96='indoor club records'!$B$43, F96&lt;='indoor club records'!$C$43))),"CR"," ")</f>
        <v xml:space="preserve"> </v>
      </c>
      <c r="V96" s="5" t="str">
        <f>IF(AND(B96=10000, OR(AND(E96='indoor club records'!$B$44, F96&lt;='indoor club records'!$C$44), AND(E96='indoor club records'!$B$45, F96&lt;='indoor club records'!$C$45))),"CR"," ")</f>
        <v xml:space="preserve"> </v>
      </c>
      <c r="W96" s="2" t="str">
        <f>IF(AND(B96="high jump", OR(AND(E96='indoor club records'!$F$1, F96&gt;='indoor club records'!$G$1), AND(E96='indoor club records'!$F$2, F96&gt;='indoor club records'!$G$2), AND(E96='indoor club records'!$F$3, F96&gt;='indoor club records'!$G$3),AND(E96='indoor club records'!$F$4, F96&gt;='indoor club records'!$G$4), AND(E96='indoor club records'!$F$5, F96&gt;='indoor club records'!$G$5))), "CR", " ")</f>
        <v xml:space="preserve"> </v>
      </c>
      <c r="X96" s="2" t="str">
        <f>IF(AND(B96="long jump", OR(AND(E96='indoor club records'!$F$6, F96&gt;='indoor club records'!$G$6), AND(E96='indoor club records'!$F$7, F96&gt;='indoor club records'!$G$7), AND(E96='indoor club records'!$F$8, F96&gt;='indoor club records'!$G$8), AND(E96='indoor club records'!$F$9, F96&gt;='indoor club records'!$G$9), AND(E96='indoor club records'!$F$10, F96&gt;='indoor club records'!$G$10))), "CR", " ")</f>
        <v xml:space="preserve"> </v>
      </c>
      <c r="Y96" s="2" t="str">
        <f>IF(AND(B96="triple jump", OR(AND(E96='indoor club records'!$F$11, F96&gt;='indoor club records'!$G$11), AND(E96='indoor club records'!$F$12, F96&gt;='indoor club records'!$G$12), AND(E96='indoor club records'!$F$13, F96&gt;='indoor club records'!$G$13), AND(E96='indoor club records'!$F$14, F96&gt;='indoor club records'!$G$14), AND(E96='indoor club records'!$F$15, F96&gt;='indoor club records'!$G$15))), "CR", " ")</f>
        <v xml:space="preserve"> </v>
      </c>
      <c r="Z96" s="2" t="str">
        <f>IF(AND(B96="pole vault", OR(AND(E96='indoor club records'!$F$16, F96&gt;='indoor club records'!$G$16), AND(E96='indoor club records'!$F$17, F96&gt;='indoor club records'!$G$17), AND(E96='indoor club records'!$F$18, F96&gt;='indoor club records'!$G$18), AND(E96='indoor club records'!$F$19, F96&gt;='indoor club records'!$G$19), AND(E96='indoor club records'!$F$20, F96&gt;='indoor club records'!$G$20))), "CR", " ")</f>
        <v xml:space="preserve"> </v>
      </c>
      <c r="AA96" s="2" t="str">
        <f>IF(AND(B96="shot 2.72", AND(E96='indoor club records'!$F$36, F96&gt;='indoor club records'!$G$36)), "CR", " ")</f>
        <v xml:space="preserve"> </v>
      </c>
      <c r="AB96" s="2" t="str">
        <f>IF(AND(B96="shot 3", OR(AND(E96='indoor club records'!$F$37, F96&gt;='indoor club records'!$G$37), AND(E96='indoor club records'!$F$38, F96&gt;='indoor club records'!$G$38))), "CR", " ")</f>
        <v xml:space="preserve"> </v>
      </c>
      <c r="AC96" s="2" t="str">
        <f>IF(AND(B96="shot 4", OR(AND(E96='indoor club records'!$F$39, F96&gt;='indoor club records'!$G$39), AND(E96='indoor club records'!$F$40, F96&gt;='indoor club records'!$G$40))), "CR", " ")</f>
        <v xml:space="preserve"> </v>
      </c>
      <c r="AD96" s="5" t="str">
        <f>IF(AND(B96="4x200", OR(AND(E96='indoor club records'!$N$6, F96&lt;='indoor club records'!$O$6), AND(E96='indoor club records'!$N$7, F96&lt;='indoor club records'!$O$7), AND(E96='indoor club records'!$N$8, F96&lt;='indoor club records'!$O$8), AND(E96='indoor club records'!$N$9, F96&lt;='indoor club records'!$O$9), AND(E96='indoor club records'!$N$10, F96&lt;='indoor club records'!$O$10))), "CR", " ")</f>
        <v xml:space="preserve"> </v>
      </c>
      <c r="AE96" s="5" t="str">
        <f>IF(AND(B96="4x300", OR(AND(E96='indoor club records'!$N$11, F96&lt;='indoor club records'!$O$11), AND(E96='indoor club records'!$N$12, F96&lt;='indoor club records'!$O$12))), "CR", " ")</f>
        <v xml:space="preserve"> </v>
      </c>
      <c r="AF96" s="5" t="str">
        <f>IF(AND(B96="4x400", OR(AND(E96='indoor club records'!$N$13, F96&lt;='indoor club records'!$O$13), AND(E96='indoor club records'!$N$14, F96&lt;='indoor club records'!$O$14), AND(E96='indoor club records'!$N$15, F96&lt;='indoor club records'!$O$15))), "CR", " ")</f>
        <v xml:space="preserve"> </v>
      </c>
      <c r="AG96" s="5" t="str">
        <f>IF(AND(B96="pentathlon", OR(AND(E96='indoor club records'!$N$21, F96&gt;='indoor club records'!$O$21), AND(E96='indoor club records'!$N$22, F96&gt;='indoor club records'!$O$22), AND(E96='indoor club records'!$N$23, F96&gt;='indoor club records'!$O$23), AND(E96='indoor club records'!$N$24, F96&gt;='indoor club records'!$O$24), AND(E96='indoor club records'!$N$25, F96&gt;='indoor club records'!$O$25))), "CR", " ")</f>
        <v xml:space="preserve"> </v>
      </c>
      <c r="AH96" s="5" t="str">
        <f>IF(AND(B96="heptathlon", OR(AND(E96='indoor club records'!$N$26, F96&gt;='indoor club records'!$O$26), AND(E96='indoor club records'!$N$27, F96&gt;='indoor club records'!$O$27), AND(E96='indoor club records'!$N$28, F96&gt;='indoor club records'!$O$28), )), "CR", " ")</f>
        <v xml:space="preserve"> </v>
      </c>
    </row>
    <row r="97" spans="1:34" ht="14.5" x14ac:dyDescent="0.35">
      <c r="A97" s="13" t="s">
        <v>32</v>
      </c>
      <c r="B97" s="2">
        <v>1500</v>
      </c>
      <c r="C97" s="2" t="s">
        <v>4</v>
      </c>
      <c r="D97" s="2" t="s">
        <v>69</v>
      </c>
      <c r="E97" s="13" t="s">
        <v>32</v>
      </c>
      <c r="F97" s="6" t="s">
        <v>297</v>
      </c>
      <c r="G97" s="8">
        <v>43890</v>
      </c>
      <c r="H97" s="2" t="s">
        <v>190</v>
      </c>
      <c r="I97" s="2" t="s">
        <v>254</v>
      </c>
      <c r="K97" s="11" t="str">
        <f>IF(OR(L97="CR", M97="CR", N97="CR", O97="CR", P97="CR", Q97="CR", R97="CR", S97="CR", T97="CR", U97="CR",V97="CR", W97="CR", X97="CR", Y97="CR", Z97="CR", AA97="CR", AB97="CR", AC97="CR", AD97="CR", AE97="CR", AF97="CR", AG97="CR", AH97="CR"), "***CLUB RECORD***", "")</f>
        <v/>
      </c>
      <c r="L97" s="5" t="str">
        <f>IF(AND(B97=60, OR(AND(E97='indoor club records'!$B$1, F97&lt;='indoor club records'!$C$1), AND(E97='indoor club records'!$B$2, F97&lt;='indoor club records'!$C$2), AND(E97='indoor club records'!$B$3, F97&lt;='indoor club records'!$C$3), AND(E97='indoor club records'!$B$4, F97&lt;='indoor club records'!$C$4), AND(E97='indoor club records'!$B$5, F97&lt;='indoor club records'!$C$5))),"CR"," ")</f>
        <v xml:space="preserve"> </v>
      </c>
      <c r="M97" s="5" t="str">
        <f>IF(AND(B97=200, OR(AND(E97='indoor club records'!$B$11, F97&lt;='indoor club records'!$C$11), AND(E97='indoor club records'!$B$12, F97&lt;='indoor club records'!$C$12), AND(E97='indoor club records'!$B$13, F97&lt;='indoor club records'!$C$13), AND(E97='indoor club records'!$B$14, F97&lt;='indoor club records'!$C$14), AND(E97='indoor club records'!$B$15, F97&lt;='indoor club records'!$C$15))),"CR"," ")</f>
        <v xml:space="preserve"> </v>
      </c>
      <c r="N97" s="5" t="str">
        <f>IF(AND(B97=300, OR(AND(E97='indoor club records'!$B$16, F97&lt;='indoor club records'!$C$16), AND(E97='indoor club records'!$B$17, F97&lt;='indoor club records'!$C$17))),"CR"," ")</f>
        <v xml:space="preserve"> </v>
      </c>
      <c r="O97" s="5" t="str">
        <f>IF(AND(B97=400, OR(AND(E97='indoor club records'!$B$19, F97&lt;='indoor club records'!$C$19), AND(E97='indoor club records'!$B$20, F97&lt;='indoor club records'!$C$20), AND(E97='indoor club records'!$B$21, F97&lt;='indoor club records'!$C$21))),"CR"," ")</f>
        <v xml:space="preserve"> </v>
      </c>
      <c r="P97" s="5" t="str">
        <f>IF(AND(B97=800, OR(AND(E97='indoor club records'!$B$22, F97&lt;='indoor club records'!$C$22), AND(E97='indoor club records'!$B$23, F97&lt;='indoor club records'!$C$23), AND(E97='indoor club records'!$B$24, F97&lt;='indoor club records'!$C$24), AND(E97='indoor club records'!$B$25, F97&lt;='indoor club records'!$C$25), AND(E97='indoor club records'!$B$26, F97&lt;='indoor club records'!$C$26))),"CR"," ")</f>
        <v xml:space="preserve"> </v>
      </c>
      <c r="Q97" s="5" t="str">
        <f>IF(AND(B97=1200, AND(E97='indoor club records'!$B$28, F97&lt;='indoor club records'!$C$28)),"CR"," ")</f>
        <v xml:space="preserve"> </v>
      </c>
      <c r="R97" s="5" t="str">
        <f>IF(AND(B97=1500, OR(AND(E97='indoor club records'!$B$29, F97&lt;='indoor club records'!$C$29), AND(E97='indoor club records'!$B$30, F97&lt;='indoor club records'!$C$30), AND(E97='indoor club records'!$B$31, F97&lt;='indoor club records'!$C$31), AND(E97='indoor club records'!$B$32, F97&lt;='indoor club records'!$C$32), AND(E97='indoor club records'!$B$33, F97&lt;='indoor club records'!$C$33))),"CR"," ")</f>
        <v xml:space="preserve"> </v>
      </c>
      <c r="S97" s="5" t="str">
        <f>IF(AND(B97="1M", AND(E97='indoor club records'!$B$37,F97&lt;='indoor club records'!$C$37)),"CR"," ")</f>
        <v xml:space="preserve"> </v>
      </c>
      <c r="T97" s="5" t="str">
        <f>IF(AND(B97=3000, OR(AND(E97='indoor club records'!$B$39, F97&lt;='indoor club records'!$C$39), AND(E97='indoor club records'!$B$40, F97&lt;='indoor club records'!$C$40), AND(E97='indoor club records'!$B$41, F97&lt;='indoor club records'!$C$41))),"CR"," ")</f>
        <v xml:space="preserve"> </v>
      </c>
      <c r="U97" s="5" t="str">
        <f>IF(AND(B97=5000, OR(AND(E97='indoor club records'!$B$42, F97&lt;='indoor club records'!$C$42), AND(E97='indoor club records'!$B$43, F97&lt;='indoor club records'!$C$43))),"CR"," ")</f>
        <v xml:space="preserve"> </v>
      </c>
      <c r="V97" s="5" t="str">
        <f>IF(AND(B97=10000, OR(AND(E97='indoor club records'!$B$44, F97&lt;='indoor club records'!$C$44), AND(E97='indoor club records'!$B$45, F97&lt;='indoor club records'!$C$45))),"CR"," ")</f>
        <v xml:space="preserve"> </v>
      </c>
      <c r="W97" s="2" t="str">
        <f>IF(AND(B97="high jump", OR(AND(E97='indoor club records'!$F$1, F97&gt;='indoor club records'!$G$1), AND(E97='indoor club records'!$F$2, F97&gt;='indoor club records'!$G$2), AND(E97='indoor club records'!$F$3, F97&gt;='indoor club records'!$G$3),AND(E97='indoor club records'!$F$4, F97&gt;='indoor club records'!$G$4), AND(E97='indoor club records'!$F$5, F97&gt;='indoor club records'!$G$5))), "CR", " ")</f>
        <v xml:space="preserve"> </v>
      </c>
      <c r="X97" s="2" t="str">
        <f>IF(AND(B97="long jump", OR(AND(E97='indoor club records'!$F$6, F97&gt;='indoor club records'!$G$6), AND(E97='indoor club records'!$F$7, F97&gt;='indoor club records'!$G$7), AND(E97='indoor club records'!$F$8, F97&gt;='indoor club records'!$G$8), AND(E97='indoor club records'!$F$9, F97&gt;='indoor club records'!$G$9), AND(E97='indoor club records'!$F$10, F97&gt;='indoor club records'!$G$10))), "CR", " ")</f>
        <v xml:space="preserve"> </v>
      </c>
      <c r="Y97" s="2" t="str">
        <f>IF(AND(B97="triple jump", OR(AND(E97='indoor club records'!$F$11, F97&gt;='indoor club records'!$G$11), AND(E97='indoor club records'!$F$12, F97&gt;='indoor club records'!$G$12), AND(E97='indoor club records'!$F$13, F97&gt;='indoor club records'!$G$13), AND(E97='indoor club records'!$F$14, F97&gt;='indoor club records'!$G$14), AND(E97='indoor club records'!$F$15, F97&gt;='indoor club records'!$G$15))), "CR", " ")</f>
        <v xml:space="preserve"> </v>
      </c>
      <c r="Z97" s="2" t="str">
        <f>IF(AND(B97="pole vault", OR(AND(E97='indoor club records'!$F$16, F97&gt;='indoor club records'!$G$16), AND(E97='indoor club records'!$F$17, F97&gt;='indoor club records'!$G$17), AND(E97='indoor club records'!$F$18, F97&gt;='indoor club records'!$G$18), AND(E97='indoor club records'!$F$19, F97&gt;='indoor club records'!$G$19), AND(E97='indoor club records'!$F$20, F97&gt;='indoor club records'!$G$20))), "CR", " ")</f>
        <v xml:space="preserve"> </v>
      </c>
      <c r="AA97" s="2" t="str">
        <f>IF(AND(B97="shot 2.72", AND(E97='indoor club records'!$F$36, F97&gt;='indoor club records'!$G$36)), "CR", " ")</f>
        <v xml:space="preserve"> </v>
      </c>
      <c r="AB97" s="2" t="str">
        <f>IF(AND(B97="shot 3", OR(AND(E97='indoor club records'!$F$37, F97&gt;='indoor club records'!$G$37), AND(E97='indoor club records'!$F$38, F97&gt;='indoor club records'!$G$38))), "CR", " ")</f>
        <v xml:space="preserve"> </v>
      </c>
      <c r="AC97" s="2" t="str">
        <f>IF(AND(B97="shot 4", OR(AND(E97='indoor club records'!$F$39, F97&gt;='indoor club records'!$G$39), AND(E97='indoor club records'!$F$40, F97&gt;='indoor club records'!$G$40))), "CR", " ")</f>
        <v xml:space="preserve"> </v>
      </c>
      <c r="AD97" s="5" t="str">
        <f>IF(AND(B97="4x200", OR(AND(E97='indoor club records'!$N$6, F97&lt;='indoor club records'!$O$6), AND(E97='indoor club records'!$N$7, F97&lt;='indoor club records'!$O$7), AND(E97='indoor club records'!$N$8, F97&lt;='indoor club records'!$O$8), AND(E97='indoor club records'!$N$9, F97&lt;='indoor club records'!$O$9), AND(E97='indoor club records'!$N$10, F97&lt;='indoor club records'!$O$10))), "CR", " ")</f>
        <v xml:space="preserve"> </v>
      </c>
      <c r="AE97" s="5" t="str">
        <f>IF(AND(B97="4x300", OR(AND(E97='indoor club records'!$N$11, F97&lt;='indoor club records'!$O$11), AND(E97='indoor club records'!$N$12, F97&lt;='indoor club records'!$O$12))), "CR", " ")</f>
        <v xml:space="preserve"> </v>
      </c>
      <c r="AF97" s="5" t="str">
        <f>IF(AND(B97="4x400", OR(AND(E97='indoor club records'!$N$13, F97&lt;='indoor club records'!$O$13), AND(E97='indoor club records'!$N$14, F97&lt;='indoor club records'!$O$14), AND(E97='indoor club records'!$N$15, F97&lt;='indoor club records'!$O$15))), "CR", " ")</f>
        <v xml:space="preserve"> </v>
      </c>
      <c r="AG97" s="5" t="str">
        <f>IF(AND(B97="pentathlon", OR(AND(E97='indoor club records'!$N$21, F97&gt;='indoor club records'!$O$21), AND(E97='indoor club records'!$N$22, F97&gt;='indoor club records'!$O$22), AND(E97='indoor club records'!$N$23, F97&gt;='indoor club records'!$O$23), AND(E97='indoor club records'!$N$24, F97&gt;='indoor club records'!$O$24), AND(E97='indoor club records'!$N$25, F97&gt;='indoor club records'!$O$25))), "CR", " ")</f>
        <v xml:space="preserve"> </v>
      </c>
      <c r="AH97" s="5" t="str">
        <f>IF(AND(B97="heptathlon", OR(AND(E97='indoor club records'!$N$26, F97&gt;='indoor club records'!$O$26), AND(E97='indoor club records'!$N$27, F97&gt;='indoor club records'!$O$27), AND(E97='indoor club records'!$N$28, F97&gt;='indoor club records'!$O$28), )), "CR", " ")</f>
        <v xml:space="preserve"> </v>
      </c>
    </row>
    <row r="98" spans="1:34" ht="14.5" x14ac:dyDescent="0.35">
      <c r="A98" s="13" t="s">
        <v>30</v>
      </c>
      <c r="B98" s="2">
        <v>1500</v>
      </c>
      <c r="C98" s="2" t="s">
        <v>73</v>
      </c>
      <c r="D98" s="2" t="s">
        <v>299</v>
      </c>
      <c r="E98" s="13" t="s">
        <v>30</v>
      </c>
      <c r="F98" s="6" t="s">
        <v>300</v>
      </c>
      <c r="G98" s="8">
        <v>43891</v>
      </c>
      <c r="H98" s="2" t="s">
        <v>190</v>
      </c>
      <c r="I98" s="2" t="s">
        <v>254</v>
      </c>
      <c r="K98" s="11" t="str">
        <f>IF(OR(L98="CR", M98="CR", N98="CR", O98="CR", P98="CR", Q98="CR", R98="CR", S98="CR", T98="CR", U98="CR",V98="CR", W98="CR", X98="CR", Y98="CR", Z98="CR", AA98="CR", AB98="CR", AC98="CR", AD98="CR", AE98="CR", AF98="CR", AG98="CR", AH98="CR"), "***CLUB RECORD***", "")</f>
        <v/>
      </c>
      <c r="L98" s="5" t="str">
        <f>IF(AND(B98=60, OR(AND(E98='indoor club records'!$B$1, F98&lt;='indoor club records'!$C$1), AND(E98='indoor club records'!$B$2, F98&lt;='indoor club records'!$C$2), AND(E98='indoor club records'!$B$3, F98&lt;='indoor club records'!$C$3), AND(E98='indoor club records'!$B$4, F98&lt;='indoor club records'!$C$4), AND(E98='indoor club records'!$B$5, F98&lt;='indoor club records'!$C$5))),"CR"," ")</f>
        <v xml:space="preserve"> </v>
      </c>
      <c r="M98" s="5" t="str">
        <f>IF(AND(B98=200, OR(AND(E98='indoor club records'!$B$11, F98&lt;='indoor club records'!$C$11), AND(E98='indoor club records'!$B$12, F98&lt;='indoor club records'!$C$12), AND(E98='indoor club records'!$B$13, F98&lt;='indoor club records'!$C$13), AND(E98='indoor club records'!$B$14, F98&lt;='indoor club records'!$C$14), AND(E98='indoor club records'!$B$15, F98&lt;='indoor club records'!$C$15))),"CR"," ")</f>
        <v xml:space="preserve"> </v>
      </c>
      <c r="N98" s="5" t="str">
        <f>IF(AND(B98=300, OR(AND(E98='indoor club records'!$B$16, F98&lt;='indoor club records'!$C$16), AND(E98='indoor club records'!$B$17, F98&lt;='indoor club records'!$C$17))),"CR"," ")</f>
        <v xml:space="preserve"> </v>
      </c>
      <c r="O98" s="5" t="str">
        <f>IF(AND(B98=400, OR(AND(E98='indoor club records'!$B$19, F98&lt;='indoor club records'!$C$19), AND(E98='indoor club records'!$B$20, F98&lt;='indoor club records'!$C$20), AND(E98='indoor club records'!$B$21, F98&lt;='indoor club records'!$C$21))),"CR"," ")</f>
        <v xml:space="preserve"> </v>
      </c>
      <c r="P98" s="5" t="str">
        <f>IF(AND(B98=800, OR(AND(E98='indoor club records'!$B$22, F98&lt;='indoor club records'!$C$22), AND(E98='indoor club records'!$B$23, F98&lt;='indoor club records'!$C$23), AND(E98='indoor club records'!$B$24, F98&lt;='indoor club records'!$C$24), AND(E98='indoor club records'!$B$25, F98&lt;='indoor club records'!$C$25), AND(E98='indoor club records'!$B$26, F98&lt;='indoor club records'!$C$26))),"CR"," ")</f>
        <v xml:space="preserve"> </v>
      </c>
      <c r="Q98" s="5" t="str">
        <f>IF(AND(B98=1200, AND(E98='indoor club records'!$B$28, F98&lt;='indoor club records'!$C$28)),"CR"," ")</f>
        <v xml:space="preserve"> </v>
      </c>
      <c r="R98" s="5" t="str">
        <f>IF(AND(B98=1500, OR(AND(E98='indoor club records'!$B$29, F98&lt;='indoor club records'!$C$29), AND(E98='indoor club records'!$B$30, F98&lt;='indoor club records'!$C$30), AND(E98='indoor club records'!$B$31, F98&lt;='indoor club records'!$C$31), AND(E98='indoor club records'!$B$32, F98&lt;='indoor club records'!$C$32), AND(E98='indoor club records'!$B$33, F98&lt;='indoor club records'!$C$33))),"CR"," ")</f>
        <v xml:space="preserve"> </v>
      </c>
      <c r="S98" s="5" t="str">
        <f>IF(AND(B98="1M", AND(E98='indoor club records'!$B$37,F98&lt;='indoor club records'!$C$37)),"CR"," ")</f>
        <v xml:space="preserve"> </v>
      </c>
      <c r="T98" s="5" t="str">
        <f>IF(AND(B98=3000, OR(AND(E98='indoor club records'!$B$39, F98&lt;='indoor club records'!$C$39), AND(E98='indoor club records'!$B$40, F98&lt;='indoor club records'!$C$40), AND(E98='indoor club records'!$B$41, F98&lt;='indoor club records'!$C$41))),"CR"," ")</f>
        <v xml:space="preserve"> </v>
      </c>
      <c r="U98" s="5" t="str">
        <f>IF(AND(B98=5000, OR(AND(E98='indoor club records'!$B$42, F98&lt;='indoor club records'!$C$42), AND(E98='indoor club records'!$B$43, F98&lt;='indoor club records'!$C$43))),"CR"," ")</f>
        <v xml:space="preserve"> </v>
      </c>
      <c r="V98" s="5" t="str">
        <f>IF(AND(B98=10000, OR(AND(E98='indoor club records'!$B$44, F98&lt;='indoor club records'!$C$44), AND(E98='indoor club records'!$B$45, F98&lt;='indoor club records'!$C$45))),"CR"," ")</f>
        <v xml:space="preserve"> </v>
      </c>
      <c r="W98" s="2" t="str">
        <f>IF(AND(B98="high jump", OR(AND(E98='indoor club records'!$F$1, F98&gt;='indoor club records'!$G$1), AND(E98='indoor club records'!$F$2, F98&gt;='indoor club records'!$G$2), AND(E98='indoor club records'!$F$3, F98&gt;='indoor club records'!$G$3),AND(E98='indoor club records'!$F$4, F98&gt;='indoor club records'!$G$4), AND(E98='indoor club records'!$F$5, F98&gt;='indoor club records'!$G$5))), "CR", " ")</f>
        <v xml:space="preserve"> </v>
      </c>
      <c r="X98" s="2" t="str">
        <f>IF(AND(B98="long jump", OR(AND(E98='indoor club records'!$F$6, F98&gt;='indoor club records'!$G$6), AND(E98='indoor club records'!$F$7, F98&gt;='indoor club records'!$G$7), AND(E98='indoor club records'!$F$8, F98&gt;='indoor club records'!$G$8), AND(E98='indoor club records'!$F$9, F98&gt;='indoor club records'!$G$9), AND(E98='indoor club records'!$F$10, F98&gt;='indoor club records'!$G$10))), "CR", " ")</f>
        <v xml:space="preserve"> </v>
      </c>
      <c r="Y98" s="2" t="str">
        <f>IF(AND(B98="triple jump", OR(AND(E98='indoor club records'!$F$11, F98&gt;='indoor club records'!$G$11), AND(E98='indoor club records'!$F$12, F98&gt;='indoor club records'!$G$12), AND(E98='indoor club records'!$F$13, F98&gt;='indoor club records'!$G$13), AND(E98='indoor club records'!$F$14, F98&gt;='indoor club records'!$G$14), AND(E98='indoor club records'!$F$15, F98&gt;='indoor club records'!$G$15))), "CR", " ")</f>
        <v xml:space="preserve"> </v>
      </c>
      <c r="Z98" s="2" t="str">
        <f>IF(AND(B98="pole vault", OR(AND(E98='indoor club records'!$F$16, F98&gt;='indoor club records'!$G$16), AND(E98='indoor club records'!$F$17, F98&gt;='indoor club records'!$G$17), AND(E98='indoor club records'!$F$18, F98&gt;='indoor club records'!$G$18), AND(E98='indoor club records'!$F$19, F98&gt;='indoor club records'!$G$19), AND(E98='indoor club records'!$F$20, F98&gt;='indoor club records'!$G$20))), "CR", " ")</f>
        <v xml:space="preserve"> </v>
      </c>
      <c r="AA98" s="2" t="str">
        <f>IF(AND(B98="shot 2.72", AND(E98='indoor club records'!$F$36, F98&gt;='indoor club records'!$G$36)), "CR", " ")</f>
        <v xml:space="preserve"> </v>
      </c>
      <c r="AB98" s="2" t="str">
        <f>IF(AND(B98="shot 3", OR(AND(E98='indoor club records'!$F$37, F98&gt;='indoor club records'!$G$37), AND(E98='indoor club records'!$F$38, F98&gt;='indoor club records'!$G$38))), "CR", " ")</f>
        <v xml:space="preserve"> </v>
      </c>
      <c r="AC98" s="2" t="str">
        <f>IF(AND(B98="shot 4", OR(AND(E98='indoor club records'!$F$39, F98&gt;='indoor club records'!$G$39), AND(E98='indoor club records'!$F$40, F98&gt;='indoor club records'!$G$40))), "CR", " ")</f>
        <v xml:space="preserve"> </v>
      </c>
      <c r="AD98" s="5" t="str">
        <f>IF(AND(B98="4x200", OR(AND(E98='indoor club records'!$N$6, F98&lt;='indoor club records'!$O$6), AND(E98='indoor club records'!$N$7, F98&lt;='indoor club records'!$O$7), AND(E98='indoor club records'!$N$8, F98&lt;='indoor club records'!$O$8), AND(E98='indoor club records'!$N$9, F98&lt;='indoor club records'!$O$9), AND(E98='indoor club records'!$N$10, F98&lt;='indoor club records'!$O$10))), "CR", " ")</f>
        <v xml:space="preserve"> </v>
      </c>
      <c r="AE98" s="5" t="str">
        <f>IF(AND(B98="4x300", OR(AND(E98='indoor club records'!$N$11, F98&lt;='indoor club records'!$O$11), AND(E98='indoor club records'!$N$12, F98&lt;='indoor club records'!$O$12))), "CR", " ")</f>
        <v xml:space="preserve"> </v>
      </c>
      <c r="AF98" s="5" t="str">
        <f>IF(AND(B98="4x400", OR(AND(E98='indoor club records'!$N$13, F98&lt;='indoor club records'!$O$13), AND(E98='indoor club records'!$N$14, F98&lt;='indoor club records'!$O$14), AND(E98='indoor club records'!$N$15, F98&lt;='indoor club records'!$O$15))), "CR", " ")</f>
        <v xml:space="preserve"> </v>
      </c>
      <c r="AG98" s="5" t="str">
        <f>IF(AND(B98="pentathlon", OR(AND(E98='indoor club records'!$N$21, F98&gt;='indoor club records'!$O$21), AND(E98='indoor club records'!$N$22, F98&gt;='indoor club records'!$O$22), AND(E98='indoor club records'!$N$23, F98&gt;='indoor club records'!$O$23), AND(E98='indoor club records'!$N$24, F98&gt;='indoor club records'!$O$24), AND(E98='indoor club records'!$N$25, F98&gt;='indoor club records'!$O$25))), "CR", " ")</f>
        <v xml:space="preserve"> </v>
      </c>
      <c r="AH98" s="5" t="str">
        <f>IF(AND(B98="heptathlon", OR(AND(E98='indoor club records'!$N$26, F98&gt;='indoor club records'!$O$26), AND(E98='indoor club records'!$N$27, F98&gt;='indoor club records'!$O$27), AND(E98='indoor club records'!$N$28, F98&gt;='indoor club records'!$O$28), )), "CR", " ")</f>
        <v xml:space="preserve"> </v>
      </c>
    </row>
    <row r="99" spans="1:34" ht="14.5" x14ac:dyDescent="0.35">
      <c r="B99" s="24">
        <v>1500</v>
      </c>
      <c r="C99" s="24"/>
      <c r="D99" s="24"/>
      <c r="E99" s="25"/>
      <c r="F99" s="26"/>
      <c r="G99" s="27"/>
      <c r="H99" s="24"/>
      <c r="I99" s="24"/>
    </row>
    <row r="100" spans="1:34" ht="14.5" x14ac:dyDescent="0.35">
      <c r="A100" s="13" t="s">
        <v>31</v>
      </c>
      <c r="B100" s="5">
        <v>3000</v>
      </c>
      <c r="C100" s="5" t="s">
        <v>110</v>
      </c>
      <c r="D100" s="5" t="s">
        <v>111</v>
      </c>
      <c r="E100" s="7" t="s">
        <v>31</v>
      </c>
      <c r="F100" s="20" t="s">
        <v>281</v>
      </c>
      <c r="G100" s="21">
        <v>43873</v>
      </c>
      <c r="H100" s="22" t="s">
        <v>274</v>
      </c>
      <c r="I100" s="5" t="s">
        <v>275</v>
      </c>
      <c r="J100" s="5" t="s">
        <v>247</v>
      </c>
      <c r="K100" s="11" t="str">
        <f>IF(OR(L100="CR", M100="CR", N100="CR", O100="CR", P100="CR", Q100="CR", R100="CR", S100="CR", T100="CR", U100="CR",V100="CR", W100="CR", X100="CR", Y100="CR", Z100="CR", AA100="CR", AB100="CR", AC100="CR", AD100="CR", AE100="CR", AF100="CR", AG100="CR", AH100="CR"), "***CLUB RECORD***", "")</f>
        <v>***CLUB RECORD***</v>
      </c>
      <c r="L100" s="5" t="str">
        <f>IF(AND(B100=60, OR(AND(E100='indoor club records'!$B$1, F100&lt;='indoor club records'!$C$1), AND(E100='indoor club records'!$B$2, F100&lt;='indoor club records'!$C$2), AND(E100='indoor club records'!$B$3, F100&lt;='indoor club records'!$C$3), AND(E100='indoor club records'!$B$4, F100&lt;='indoor club records'!$C$4), AND(E100='indoor club records'!$B$5, F100&lt;='indoor club records'!$C$5))),"CR"," ")</f>
        <v xml:space="preserve"> </v>
      </c>
      <c r="M100" s="5" t="str">
        <f>IF(AND(B100=200, OR(AND(E100='indoor club records'!$B$11, F100&lt;='indoor club records'!$C$11), AND(E100='indoor club records'!$B$12, F100&lt;='indoor club records'!$C$12), AND(E100='indoor club records'!$B$13, F100&lt;='indoor club records'!$C$13), AND(E100='indoor club records'!$B$14, F100&lt;='indoor club records'!$C$14), AND(E100='indoor club records'!$B$15, F100&lt;='indoor club records'!$C$15))),"CR"," ")</f>
        <v xml:space="preserve"> </v>
      </c>
      <c r="N100" s="5" t="str">
        <f>IF(AND(B100=300, OR(AND(E100='indoor club records'!$B$16, F100&lt;='indoor club records'!$C$16), AND(E100='indoor club records'!$B$17, F100&lt;='indoor club records'!$C$17))),"CR"," ")</f>
        <v xml:space="preserve"> </v>
      </c>
      <c r="O100" s="5" t="str">
        <f>IF(AND(B100=400, OR(AND(E100='indoor club records'!$B$19, F100&lt;='indoor club records'!$C$19), AND(E100='indoor club records'!$B$20, F100&lt;='indoor club records'!$C$20), AND(E100='indoor club records'!$B$21, F100&lt;='indoor club records'!$C$21))),"CR"," ")</f>
        <v xml:space="preserve"> </v>
      </c>
      <c r="P100" s="5" t="str">
        <f>IF(AND(B100=800, OR(AND(E100='indoor club records'!$B$22, F100&lt;='indoor club records'!$C$22), AND(E100='indoor club records'!$B$23, F100&lt;='indoor club records'!$C$23), AND(E100='indoor club records'!$B$24, F100&lt;='indoor club records'!$C$24), AND(E100='indoor club records'!$B$25, F100&lt;='indoor club records'!$C$25), AND(E100='indoor club records'!$B$26, F100&lt;='indoor club records'!$C$26))),"CR"," ")</f>
        <v xml:space="preserve"> </v>
      </c>
      <c r="Q100" s="5" t="str">
        <f>IF(AND(B100=1200, AND(E100='indoor club records'!$B$28, F100&lt;='indoor club records'!$C$28)),"CR"," ")</f>
        <v xml:space="preserve"> </v>
      </c>
      <c r="R100" s="5" t="str">
        <f>IF(AND(B100=1500, OR(AND(E100='indoor club records'!$B$29, F100&lt;='indoor club records'!$C$29), AND(E100='indoor club records'!$B$30, F100&lt;='indoor club records'!$C$30), AND(E100='indoor club records'!$B$31, F100&lt;='indoor club records'!$C$31), AND(E100='indoor club records'!$B$32, F100&lt;='indoor club records'!$C$32), AND(E100='indoor club records'!$B$33, F100&lt;='indoor club records'!$C$33))),"CR"," ")</f>
        <v xml:space="preserve"> </v>
      </c>
      <c r="S100" s="5" t="str">
        <f>IF(AND(B100="1M", AND(E100='indoor club records'!$B$37,F100&lt;='indoor club records'!$C$37)),"CR"," ")</f>
        <v xml:space="preserve"> </v>
      </c>
      <c r="T100" s="5" t="str">
        <f>IF(AND(B100=3000, OR(AND(E100='indoor club records'!$B$39, F100&lt;='indoor club records'!$C$39), AND(E100='indoor club records'!$B$40, F100&lt;='indoor club records'!$C$40), AND(E100='indoor club records'!$B$41, F100&lt;='indoor club records'!$C$41))),"CR"," ")</f>
        <v>CR</v>
      </c>
      <c r="U100" s="5" t="str">
        <f>IF(AND(B100=5000, OR(AND(E100='indoor club records'!$B$42, F100&lt;='indoor club records'!$C$42), AND(E100='indoor club records'!$B$43, F100&lt;='indoor club records'!$C$43))),"CR"," ")</f>
        <v xml:space="preserve"> </v>
      </c>
      <c r="V100" s="5" t="str">
        <f>IF(AND(B100=10000, OR(AND(E100='indoor club records'!$B$44, F100&lt;='indoor club records'!$C$44), AND(E100='indoor club records'!$B$45, F100&lt;='indoor club records'!$C$45))),"CR"," ")</f>
        <v xml:space="preserve"> </v>
      </c>
      <c r="W100" s="2" t="str">
        <f>IF(AND(B100="high jump", OR(AND(E100='indoor club records'!$F$1, F100&gt;='indoor club records'!$G$1), AND(E100='indoor club records'!$F$2, F100&gt;='indoor club records'!$G$2), AND(E100='indoor club records'!$F$3, F100&gt;='indoor club records'!$G$3),AND(E100='indoor club records'!$F$4, F100&gt;='indoor club records'!$G$4), AND(E100='indoor club records'!$F$5, F100&gt;='indoor club records'!$G$5))), "CR", " ")</f>
        <v xml:space="preserve"> </v>
      </c>
      <c r="X100" s="2" t="str">
        <f>IF(AND(B100="long jump", OR(AND(E100='indoor club records'!$F$6, F100&gt;='indoor club records'!$G$6), AND(E100='indoor club records'!$F$7, F100&gt;='indoor club records'!$G$7), AND(E100='indoor club records'!$F$8, F100&gt;='indoor club records'!$G$8), AND(E100='indoor club records'!$F$9, F100&gt;='indoor club records'!$G$9), AND(E100='indoor club records'!$F$10, F100&gt;='indoor club records'!$G$10))), "CR", " ")</f>
        <v xml:space="preserve"> </v>
      </c>
      <c r="Y100" s="2" t="str">
        <f>IF(AND(B100="triple jump", OR(AND(E100='indoor club records'!$F$11, F100&gt;='indoor club records'!$G$11), AND(E100='indoor club records'!$F$12, F100&gt;='indoor club records'!$G$12), AND(E100='indoor club records'!$F$13, F100&gt;='indoor club records'!$G$13), AND(E100='indoor club records'!$F$14, F100&gt;='indoor club records'!$G$14), AND(E100='indoor club records'!$F$15, F100&gt;='indoor club records'!$G$15))), "CR", " ")</f>
        <v xml:space="preserve"> </v>
      </c>
      <c r="Z100" s="2" t="str">
        <f>IF(AND(B100="pole vault", OR(AND(E100='indoor club records'!$F$16, F100&gt;='indoor club records'!$G$16), AND(E100='indoor club records'!$F$17, F100&gt;='indoor club records'!$G$17), AND(E100='indoor club records'!$F$18, F100&gt;='indoor club records'!$G$18), AND(E100='indoor club records'!$F$19, F100&gt;='indoor club records'!$G$19), AND(E100='indoor club records'!$F$20, F100&gt;='indoor club records'!$G$20))), "CR", " ")</f>
        <v xml:space="preserve"> </v>
      </c>
      <c r="AA100" s="2" t="str">
        <f>IF(AND(B100="shot 2.72", AND(E100='indoor club records'!$F$36, F100&gt;='indoor club records'!$G$36)), "CR", " ")</f>
        <v xml:space="preserve"> </v>
      </c>
      <c r="AB100" s="2" t="str">
        <f>IF(AND(B100="shot 3", OR(AND(E100='indoor club records'!$F$37, F100&gt;='indoor club records'!$G$37), AND(E100='indoor club records'!$F$38, F100&gt;='indoor club records'!$G$38))), "CR", " ")</f>
        <v xml:space="preserve"> </v>
      </c>
      <c r="AC100" s="2" t="str">
        <f>IF(AND(B100="shot 4", OR(AND(E100='indoor club records'!$F$39, F100&gt;='indoor club records'!$G$39), AND(E100='indoor club records'!$F$40, F100&gt;='indoor club records'!$G$40))), "CR", " ")</f>
        <v xml:space="preserve"> </v>
      </c>
      <c r="AD100" s="5" t="str">
        <f>IF(AND(B100="4x200", OR(AND(E100='indoor club records'!$N$6, F100&lt;='indoor club records'!$O$6), AND(E100='indoor club records'!$N$7, F100&lt;='indoor club records'!$O$7), AND(E100='indoor club records'!$N$8, F100&lt;='indoor club records'!$O$8), AND(E100='indoor club records'!$N$9, F100&lt;='indoor club records'!$O$9), AND(E100='indoor club records'!$N$10, F100&lt;='indoor club records'!$O$10))), "CR", " ")</f>
        <v xml:space="preserve"> </v>
      </c>
      <c r="AE100" s="5" t="str">
        <f>IF(AND(B100="4x300", OR(AND(E100='indoor club records'!$N$11, F100&lt;='indoor club records'!$O$11), AND(E100='indoor club records'!$N$12, F100&lt;='indoor club records'!$O$12))), "CR", " ")</f>
        <v xml:space="preserve"> </v>
      </c>
      <c r="AF100" s="5" t="str">
        <f>IF(AND(B100="4x400", OR(AND(E100='indoor club records'!$N$13, F100&lt;='indoor club records'!$O$13), AND(E100='indoor club records'!$N$14, F100&lt;='indoor club records'!$O$14), AND(E100='indoor club records'!$N$15, F100&lt;='indoor club records'!$O$15))), "CR", " ")</f>
        <v xml:space="preserve"> </v>
      </c>
      <c r="AG100" s="5" t="str">
        <f>IF(AND(B100="pentathlon", OR(AND(E100='indoor club records'!$N$21, F100&gt;='indoor club records'!$O$21), AND(E100='indoor club records'!$N$22, F100&gt;='indoor club records'!$O$22), AND(E100='indoor club records'!$N$23, F100&gt;='indoor club records'!$O$23), AND(E100='indoor club records'!$N$24, F100&gt;='indoor club records'!$O$24), AND(E100='indoor club records'!$N$25, F100&gt;='indoor club records'!$O$25))), "CR", " ")</f>
        <v xml:space="preserve"> </v>
      </c>
      <c r="AH100" s="5" t="str">
        <f>IF(AND(B100="heptathlon", OR(AND(E100='indoor club records'!$N$26, F100&gt;='indoor club records'!$O$26), AND(E100='indoor club records'!$N$27, F100&gt;='indoor club records'!$O$27), AND(E100='indoor club records'!$N$28, F100&gt;='indoor club records'!$O$28), )), "CR", " ")</f>
        <v xml:space="preserve"> </v>
      </c>
    </row>
    <row r="101" spans="1:34" ht="14.5" x14ac:dyDescent="0.35">
      <c r="A101" s="13" t="s">
        <v>30</v>
      </c>
      <c r="B101" s="2">
        <v>3000</v>
      </c>
      <c r="C101" s="2" t="s">
        <v>22</v>
      </c>
      <c r="D101" s="2" t="s">
        <v>23</v>
      </c>
      <c r="E101" s="13" t="s">
        <v>34</v>
      </c>
      <c r="F101" s="6" t="s">
        <v>229</v>
      </c>
      <c r="G101" s="8">
        <v>43833</v>
      </c>
      <c r="H101" s="9" t="s">
        <v>190</v>
      </c>
      <c r="I101" s="2" t="s">
        <v>226</v>
      </c>
      <c r="K101" s="11" t="str">
        <f>IF(OR(L101="CR", M101="CR", N101="CR", O101="CR", P101="CR", Q101="CR", R101="CR", S101="CR", T101="CR", U101="CR",V101="CR", W101="CR", X101="CR", Y101="CR", Z101="CR", AA101="CR", AB101="CR", AC101="CR", AD101="CR", AE101="CR", AF101="CR", AG101="CR", AH101="CR"), "***CLUB RECORD***", "")</f>
        <v/>
      </c>
      <c r="L101" s="5" t="str">
        <f>IF(AND(B101=60, OR(AND(E101='indoor club records'!$B$1, F101&lt;='indoor club records'!$C$1), AND(E101='indoor club records'!$B$2, F101&lt;='indoor club records'!$C$2), AND(E101='indoor club records'!$B$3, F101&lt;='indoor club records'!$C$3), AND(E101='indoor club records'!$B$4, F101&lt;='indoor club records'!$C$4), AND(E101='indoor club records'!$B$5, F101&lt;='indoor club records'!$C$5))),"CR"," ")</f>
        <v xml:space="preserve"> </v>
      </c>
      <c r="M101" s="5" t="str">
        <f>IF(AND(B101=200, OR(AND(E101='indoor club records'!$B$11, F101&lt;='indoor club records'!$C$11), AND(E101='indoor club records'!$B$12, F101&lt;='indoor club records'!$C$12), AND(E101='indoor club records'!$B$13, F101&lt;='indoor club records'!$C$13), AND(E101='indoor club records'!$B$14, F101&lt;='indoor club records'!$C$14), AND(E101='indoor club records'!$B$15, F101&lt;='indoor club records'!$C$15))),"CR"," ")</f>
        <v xml:space="preserve"> </v>
      </c>
      <c r="N101" s="5" t="str">
        <f>IF(AND(B101=300, OR(AND(E101='indoor club records'!$B$16, F101&lt;='indoor club records'!$C$16), AND(E101='indoor club records'!$B$17, F101&lt;='indoor club records'!$C$17))),"CR"," ")</f>
        <v xml:space="preserve"> </v>
      </c>
      <c r="O101" s="5" t="str">
        <f>IF(AND(B101=400, OR(AND(E101='indoor club records'!$B$19, F101&lt;='indoor club records'!$C$19), AND(E101='indoor club records'!$B$20, F101&lt;='indoor club records'!$C$20), AND(E101='indoor club records'!$B$21, F101&lt;='indoor club records'!$C$21))),"CR"," ")</f>
        <v xml:space="preserve"> </v>
      </c>
      <c r="P101" s="5" t="str">
        <f>IF(AND(B101=800, OR(AND(E101='indoor club records'!$B$22, F101&lt;='indoor club records'!$C$22), AND(E101='indoor club records'!$B$23, F101&lt;='indoor club records'!$C$23), AND(E101='indoor club records'!$B$24, F101&lt;='indoor club records'!$C$24), AND(E101='indoor club records'!$B$25, F101&lt;='indoor club records'!$C$25), AND(E101='indoor club records'!$B$26, F101&lt;='indoor club records'!$C$26))),"CR"," ")</f>
        <v xml:space="preserve"> </v>
      </c>
      <c r="Q101" s="5" t="str">
        <f>IF(AND(B101=1200, AND(E101='indoor club records'!$B$28, F101&lt;='indoor club records'!$C$28)),"CR"," ")</f>
        <v xml:space="preserve"> </v>
      </c>
      <c r="R101" s="5" t="str">
        <f>IF(AND(B101=1500, OR(AND(E101='indoor club records'!$B$29, F101&lt;='indoor club records'!$C$29), AND(E101='indoor club records'!$B$30, F101&lt;='indoor club records'!$C$30), AND(E101='indoor club records'!$B$31, F101&lt;='indoor club records'!$C$31), AND(E101='indoor club records'!$B$32, F101&lt;='indoor club records'!$C$32), AND(E101='indoor club records'!$B$33, F101&lt;='indoor club records'!$C$33))),"CR"," ")</f>
        <v xml:space="preserve"> </v>
      </c>
      <c r="S101" s="5" t="str">
        <f>IF(AND(B101="1M", AND(E101='indoor club records'!$B$37,F101&lt;='indoor club records'!$C$37)),"CR"," ")</f>
        <v xml:space="preserve"> </v>
      </c>
      <c r="T101" s="5" t="str">
        <f>IF(AND(B101=3000, OR(AND(E101='indoor club records'!$B$39, F101&lt;='indoor club records'!$C$39), AND(E101='indoor club records'!$B$40, F101&lt;='indoor club records'!$C$40), AND(E101='indoor club records'!$B$41, F101&lt;='indoor club records'!$C$41))),"CR"," ")</f>
        <v xml:space="preserve"> </v>
      </c>
      <c r="U101" s="5" t="str">
        <f>IF(AND(B101=5000, OR(AND(E101='indoor club records'!$B$42, F101&lt;='indoor club records'!$C$42), AND(E101='indoor club records'!$B$43, F101&lt;='indoor club records'!$C$43))),"CR"," ")</f>
        <v xml:space="preserve"> </v>
      </c>
      <c r="V101" s="5" t="str">
        <f>IF(AND(B101=10000, OR(AND(E101='indoor club records'!$B$44, F101&lt;='indoor club records'!$C$44), AND(E101='indoor club records'!$B$45, F101&lt;='indoor club records'!$C$45))),"CR"," ")</f>
        <v xml:space="preserve"> </v>
      </c>
      <c r="W101" s="2" t="str">
        <f>IF(AND(B101="high jump", OR(AND(E101='indoor club records'!$F$1, F101&gt;='indoor club records'!$G$1), AND(E101='indoor club records'!$F$2, F101&gt;='indoor club records'!$G$2), AND(E101='indoor club records'!$F$3, F101&gt;='indoor club records'!$G$3),AND(E101='indoor club records'!$F$4, F101&gt;='indoor club records'!$G$4), AND(E101='indoor club records'!$F$5, F101&gt;='indoor club records'!$G$5))), "CR", " ")</f>
        <v xml:space="preserve"> </v>
      </c>
      <c r="X101" s="2" t="str">
        <f>IF(AND(B101="long jump", OR(AND(E101='indoor club records'!$F$6, F101&gt;='indoor club records'!$G$6), AND(E101='indoor club records'!$F$7, F101&gt;='indoor club records'!$G$7), AND(E101='indoor club records'!$F$8, F101&gt;='indoor club records'!$G$8), AND(E101='indoor club records'!$F$9, F101&gt;='indoor club records'!$G$9), AND(E101='indoor club records'!$F$10, F101&gt;='indoor club records'!$G$10))), "CR", " ")</f>
        <v xml:space="preserve"> </v>
      </c>
      <c r="Y101" s="2" t="str">
        <f>IF(AND(B101="triple jump", OR(AND(E101='indoor club records'!$F$11, F101&gt;='indoor club records'!$G$11), AND(E101='indoor club records'!$F$12, F101&gt;='indoor club records'!$G$12), AND(E101='indoor club records'!$F$13, F101&gt;='indoor club records'!$G$13), AND(E101='indoor club records'!$F$14, F101&gt;='indoor club records'!$G$14), AND(E101='indoor club records'!$F$15, F101&gt;='indoor club records'!$G$15))), "CR", " ")</f>
        <v xml:space="preserve"> </v>
      </c>
      <c r="Z101" s="2" t="str">
        <f>IF(AND(B101="pole vault", OR(AND(E101='indoor club records'!$F$16, F101&gt;='indoor club records'!$G$16), AND(E101='indoor club records'!$F$17, F101&gt;='indoor club records'!$G$17), AND(E101='indoor club records'!$F$18, F101&gt;='indoor club records'!$G$18), AND(E101='indoor club records'!$F$19, F101&gt;='indoor club records'!$G$19), AND(E101='indoor club records'!$F$20, F101&gt;='indoor club records'!$G$20))), "CR", " ")</f>
        <v xml:space="preserve"> </v>
      </c>
      <c r="AA101" s="2" t="str">
        <f>IF(AND(B101="shot 2.72", AND(E101='indoor club records'!$F$36, F101&gt;='indoor club records'!$G$36)), "CR", " ")</f>
        <v xml:space="preserve"> </v>
      </c>
      <c r="AB101" s="2" t="str">
        <f>IF(AND(B101="shot 3", OR(AND(E101='indoor club records'!$F$37, F101&gt;='indoor club records'!$G$37), AND(E101='indoor club records'!$F$38, F101&gt;='indoor club records'!$G$38))), "CR", " ")</f>
        <v xml:space="preserve"> </v>
      </c>
      <c r="AC101" s="2" t="str">
        <f>IF(AND(B101="shot 4", OR(AND(E101='indoor club records'!$F$39, F101&gt;='indoor club records'!$G$39), AND(E101='indoor club records'!$F$40, F101&gt;='indoor club records'!$G$40))), "CR", " ")</f>
        <v xml:space="preserve"> </v>
      </c>
      <c r="AD101" s="5" t="str">
        <f>IF(AND(B101="4x200", OR(AND(E101='indoor club records'!$N$6, F101&lt;='indoor club records'!$O$6), AND(E101='indoor club records'!$N$7, F101&lt;='indoor club records'!$O$7), AND(E101='indoor club records'!$N$8, F101&lt;='indoor club records'!$O$8), AND(E101='indoor club records'!$N$9, F101&lt;='indoor club records'!$O$9), AND(E101='indoor club records'!$N$10, F101&lt;='indoor club records'!$O$10))), "CR", " ")</f>
        <v xml:space="preserve"> </v>
      </c>
      <c r="AE101" s="5" t="str">
        <f>IF(AND(B101="4x300", OR(AND(E101='indoor club records'!$N$11, F101&lt;='indoor club records'!$O$11), AND(E101='indoor club records'!$N$12, F101&lt;='indoor club records'!$O$12))), "CR", " ")</f>
        <v xml:space="preserve"> </v>
      </c>
      <c r="AF101" s="5" t="str">
        <f>IF(AND(B101="4x400", OR(AND(E101='indoor club records'!$N$13, F101&lt;='indoor club records'!$O$13), AND(E101='indoor club records'!$N$14, F101&lt;='indoor club records'!$O$14), AND(E101='indoor club records'!$N$15, F101&lt;='indoor club records'!$O$15))), "CR", " ")</f>
        <v xml:space="preserve"> </v>
      </c>
      <c r="AG101" s="5" t="str">
        <f>IF(AND(B101="pentathlon", OR(AND(E101='indoor club records'!$N$21, F101&gt;='indoor club records'!$O$21), AND(E101='indoor club records'!$N$22, F101&gt;='indoor club records'!$O$22), AND(E101='indoor club records'!$N$23, F101&gt;='indoor club records'!$O$23), AND(E101='indoor club records'!$N$24, F101&gt;='indoor club records'!$O$24), AND(E101='indoor club records'!$N$25, F101&gt;='indoor club records'!$O$25))), "CR", " ")</f>
        <v xml:space="preserve"> </v>
      </c>
      <c r="AH101" s="5" t="str">
        <f>IF(AND(B101="heptathlon", OR(AND(E101='indoor club records'!$N$26, F101&gt;='indoor club records'!$O$26), AND(E101='indoor club records'!$N$27, F101&gt;='indoor club records'!$O$27), AND(E101='indoor club records'!$N$28, F101&gt;='indoor club records'!$O$28), )), "CR", " ")</f>
        <v xml:space="preserve"> </v>
      </c>
    </row>
    <row r="102" spans="1:34" ht="14.5" x14ac:dyDescent="0.35">
      <c r="A102" s="13" t="s">
        <v>175</v>
      </c>
      <c r="B102" s="2">
        <v>3000</v>
      </c>
      <c r="C102" s="2" t="s">
        <v>7</v>
      </c>
      <c r="D102" s="2" t="s">
        <v>2</v>
      </c>
      <c r="E102" s="13" t="s">
        <v>29</v>
      </c>
      <c r="F102" s="6" t="s">
        <v>230</v>
      </c>
      <c r="G102" s="8">
        <v>43833</v>
      </c>
      <c r="H102" s="9" t="s">
        <v>190</v>
      </c>
      <c r="I102" s="2" t="s">
        <v>226</v>
      </c>
      <c r="K102" s="11" t="str">
        <f>IF(OR(L102="CR", M102="CR", N102="CR", O102="CR", P102="CR", Q102="CR", R102="CR", S102="CR", T102="CR", U102="CR",V102="CR", W102="CR", X102="CR", Y102="CR", Z102="CR", AA102="CR", AB102="CR", AC102="CR", AD102="CR", AE102="CR", AF102="CR", AG102="CR", AH102="CR"), "***CLUB RECORD***", "")</f>
        <v/>
      </c>
      <c r="L102" s="5" t="str">
        <f>IF(AND(B102=60, OR(AND(E102='indoor club records'!$B$1, F102&lt;='indoor club records'!$C$1), AND(E102='indoor club records'!$B$2, F102&lt;='indoor club records'!$C$2), AND(E102='indoor club records'!$B$3, F102&lt;='indoor club records'!$C$3), AND(E102='indoor club records'!$B$4, F102&lt;='indoor club records'!$C$4), AND(E102='indoor club records'!$B$5, F102&lt;='indoor club records'!$C$5))),"CR"," ")</f>
        <v xml:space="preserve"> </v>
      </c>
      <c r="M102" s="5" t="str">
        <f>IF(AND(B102=200, OR(AND(E102='indoor club records'!$B$11, F102&lt;='indoor club records'!$C$11), AND(E102='indoor club records'!$B$12, F102&lt;='indoor club records'!$C$12), AND(E102='indoor club records'!$B$13, F102&lt;='indoor club records'!$C$13), AND(E102='indoor club records'!$B$14, F102&lt;='indoor club records'!$C$14), AND(E102='indoor club records'!$B$15, F102&lt;='indoor club records'!$C$15))),"CR"," ")</f>
        <v xml:space="preserve"> </v>
      </c>
      <c r="N102" s="5" t="str">
        <f>IF(AND(B102=300, OR(AND(E102='indoor club records'!$B$16, F102&lt;='indoor club records'!$C$16), AND(E102='indoor club records'!$B$17, F102&lt;='indoor club records'!$C$17))),"CR"," ")</f>
        <v xml:space="preserve"> </v>
      </c>
      <c r="O102" s="5" t="str">
        <f>IF(AND(B102=400, OR(AND(E102='indoor club records'!$B$19, F102&lt;='indoor club records'!$C$19), AND(E102='indoor club records'!$B$20, F102&lt;='indoor club records'!$C$20), AND(E102='indoor club records'!$B$21, F102&lt;='indoor club records'!$C$21))),"CR"," ")</f>
        <v xml:space="preserve"> </v>
      </c>
      <c r="P102" s="5" t="str">
        <f>IF(AND(B102=800, OR(AND(E102='indoor club records'!$B$22, F102&lt;='indoor club records'!$C$22), AND(E102='indoor club records'!$B$23, F102&lt;='indoor club records'!$C$23), AND(E102='indoor club records'!$B$24, F102&lt;='indoor club records'!$C$24), AND(E102='indoor club records'!$B$25, F102&lt;='indoor club records'!$C$25), AND(E102='indoor club records'!$B$26, F102&lt;='indoor club records'!$C$26))),"CR"," ")</f>
        <v xml:space="preserve"> </v>
      </c>
      <c r="Q102" s="5" t="str">
        <f>IF(AND(B102=1200, AND(E102='indoor club records'!$B$28, F102&lt;='indoor club records'!$C$28)),"CR"," ")</f>
        <v xml:space="preserve"> </v>
      </c>
      <c r="R102" s="5" t="str">
        <f>IF(AND(B102=1500, OR(AND(E102='indoor club records'!$B$29, F102&lt;='indoor club records'!$C$29), AND(E102='indoor club records'!$B$30, F102&lt;='indoor club records'!$C$30), AND(E102='indoor club records'!$B$31, F102&lt;='indoor club records'!$C$31), AND(E102='indoor club records'!$B$32, F102&lt;='indoor club records'!$C$32), AND(E102='indoor club records'!$B$33, F102&lt;='indoor club records'!$C$33))),"CR"," ")</f>
        <v xml:space="preserve"> </v>
      </c>
      <c r="S102" s="5" t="str">
        <f>IF(AND(B102="1M", AND(E102='indoor club records'!$B$37,F102&lt;='indoor club records'!$C$37)),"CR"," ")</f>
        <v xml:space="preserve"> </v>
      </c>
      <c r="T102" s="5" t="str">
        <f>IF(AND(B102=3000, OR(AND(E102='indoor club records'!$B$39, F102&lt;='indoor club records'!$C$39), AND(E102='indoor club records'!$B$40, F102&lt;='indoor club records'!$C$40), AND(E102='indoor club records'!$B$41, F102&lt;='indoor club records'!$C$41))),"CR"," ")</f>
        <v xml:space="preserve"> </v>
      </c>
      <c r="U102" s="5" t="str">
        <f>IF(AND(B102=5000, OR(AND(E102='indoor club records'!$B$42, F102&lt;='indoor club records'!$C$42), AND(E102='indoor club records'!$B$43, F102&lt;='indoor club records'!$C$43))),"CR"," ")</f>
        <v xml:space="preserve"> </v>
      </c>
      <c r="V102" s="5" t="str">
        <f>IF(AND(B102=10000, OR(AND(E102='indoor club records'!$B$44, F102&lt;='indoor club records'!$C$44), AND(E102='indoor club records'!$B$45, F102&lt;='indoor club records'!$C$45))),"CR"," ")</f>
        <v xml:space="preserve"> </v>
      </c>
      <c r="W102" s="2" t="str">
        <f>IF(AND(B102="high jump", OR(AND(E102='indoor club records'!$F$1, F102&gt;='indoor club records'!$G$1), AND(E102='indoor club records'!$F$2, F102&gt;='indoor club records'!$G$2), AND(E102='indoor club records'!$F$3, F102&gt;='indoor club records'!$G$3),AND(E102='indoor club records'!$F$4, F102&gt;='indoor club records'!$G$4), AND(E102='indoor club records'!$F$5, F102&gt;='indoor club records'!$G$5))), "CR", " ")</f>
        <v xml:space="preserve"> </v>
      </c>
      <c r="X102" s="2" t="str">
        <f>IF(AND(B102="long jump", OR(AND(E102='indoor club records'!$F$6, F102&gt;='indoor club records'!$G$6), AND(E102='indoor club records'!$F$7, F102&gt;='indoor club records'!$G$7), AND(E102='indoor club records'!$F$8, F102&gt;='indoor club records'!$G$8), AND(E102='indoor club records'!$F$9, F102&gt;='indoor club records'!$G$9), AND(E102='indoor club records'!$F$10, F102&gt;='indoor club records'!$G$10))), "CR", " ")</f>
        <v xml:space="preserve"> </v>
      </c>
      <c r="Y102" s="2" t="str">
        <f>IF(AND(B102="triple jump", OR(AND(E102='indoor club records'!$F$11, F102&gt;='indoor club records'!$G$11), AND(E102='indoor club records'!$F$12, F102&gt;='indoor club records'!$G$12), AND(E102='indoor club records'!$F$13, F102&gt;='indoor club records'!$G$13), AND(E102='indoor club records'!$F$14, F102&gt;='indoor club records'!$G$14), AND(E102='indoor club records'!$F$15, F102&gt;='indoor club records'!$G$15))), "CR", " ")</f>
        <v xml:space="preserve"> </v>
      </c>
      <c r="Z102" s="2" t="str">
        <f>IF(AND(B102="pole vault", OR(AND(E102='indoor club records'!$F$16, F102&gt;='indoor club records'!$G$16), AND(E102='indoor club records'!$F$17, F102&gt;='indoor club records'!$G$17), AND(E102='indoor club records'!$F$18, F102&gt;='indoor club records'!$G$18), AND(E102='indoor club records'!$F$19, F102&gt;='indoor club records'!$G$19), AND(E102='indoor club records'!$F$20, F102&gt;='indoor club records'!$G$20))), "CR", " ")</f>
        <v xml:space="preserve"> </v>
      </c>
      <c r="AA102" s="2" t="str">
        <f>IF(AND(B102="shot 2.72", AND(E102='indoor club records'!$F$36, F102&gt;='indoor club records'!$G$36)), "CR", " ")</f>
        <v xml:space="preserve"> </v>
      </c>
      <c r="AB102" s="2" t="str">
        <f>IF(AND(B102="shot 3", OR(AND(E102='indoor club records'!$F$37, F102&gt;='indoor club records'!$G$37), AND(E102='indoor club records'!$F$38, F102&gt;='indoor club records'!$G$38))), "CR", " ")</f>
        <v xml:space="preserve"> </v>
      </c>
      <c r="AC102" s="2" t="str">
        <f>IF(AND(B102="shot 4", OR(AND(E102='indoor club records'!$F$39, F102&gt;='indoor club records'!$G$39), AND(E102='indoor club records'!$F$40, F102&gt;='indoor club records'!$G$40))), "CR", " ")</f>
        <v xml:space="preserve"> </v>
      </c>
      <c r="AD102" s="5" t="str">
        <f>IF(AND(B102="4x200", OR(AND(E102='indoor club records'!$N$6, F102&lt;='indoor club records'!$O$6), AND(E102='indoor club records'!$N$7, F102&lt;='indoor club records'!$O$7), AND(E102='indoor club records'!$N$8, F102&lt;='indoor club records'!$O$8), AND(E102='indoor club records'!$N$9, F102&lt;='indoor club records'!$O$9), AND(E102='indoor club records'!$N$10, F102&lt;='indoor club records'!$O$10))), "CR", " ")</f>
        <v xml:space="preserve"> </v>
      </c>
      <c r="AE102" s="5" t="str">
        <f>IF(AND(B102="4x300", OR(AND(E102='indoor club records'!$N$11, F102&lt;='indoor club records'!$O$11), AND(E102='indoor club records'!$N$12, F102&lt;='indoor club records'!$O$12))), "CR", " ")</f>
        <v xml:space="preserve"> </v>
      </c>
      <c r="AF102" s="5" t="str">
        <f>IF(AND(B102="4x400", OR(AND(E102='indoor club records'!$N$13, F102&lt;='indoor club records'!$O$13), AND(E102='indoor club records'!$N$14, F102&lt;='indoor club records'!$O$14), AND(E102='indoor club records'!$N$15, F102&lt;='indoor club records'!$O$15))), "CR", " ")</f>
        <v xml:space="preserve"> </v>
      </c>
      <c r="AG102" s="5" t="str">
        <f>IF(AND(B102="pentathlon", OR(AND(E102='indoor club records'!$N$21, F102&gt;='indoor club records'!$O$21), AND(E102='indoor club records'!$N$22, F102&gt;='indoor club records'!$O$22), AND(E102='indoor club records'!$N$23, F102&gt;='indoor club records'!$O$23), AND(E102='indoor club records'!$N$24, F102&gt;='indoor club records'!$O$24), AND(E102='indoor club records'!$N$25, F102&gt;='indoor club records'!$O$25))), "CR", " ")</f>
        <v xml:space="preserve"> </v>
      </c>
      <c r="AH102" s="5" t="str">
        <f>IF(AND(B102="heptathlon", OR(AND(E102='indoor club records'!$N$26, F102&gt;='indoor club records'!$O$26), AND(E102='indoor club records'!$N$27, F102&gt;='indoor club records'!$O$27), AND(E102='indoor club records'!$N$28, F102&gt;='indoor club records'!$O$28), )), "CR", " ")</f>
        <v xml:space="preserve"> </v>
      </c>
    </row>
    <row r="103" spans="1:34" ht="14.5" x14ac:dyDescent="0.35">
      <c r="A103" s="13" t="s">
        <v>175</v>
      </c>
      <c r="B103" s="2">
        <v>3000</v>
      </c>
      <c r="C103" s="2" t="s">
        <v>6</v>
      </c>
      <c r="D103" s="2" t="s">
        <v>112</v>
      </c>
      <c r="E103" s="13" t="s">
        <v>29</v>
      </c>
      <c r="F103" s="6" t="s">
        <v>283</v>
      </c>
      <c r="G103" s="8">
        <v>43877</v>
      </c>
      <c r="H103" s="2" t="s">
        <v>276</v>
      </c>
      <c r="I103" s="2" t="s">
        <v>277</v>
      </c>
      <c r="K103" s="11" t="str">
        <f>IF(OR(L103="CR", M103="CR", N103="CR", O103="CR", P103="CR", Q103="CR", R103="CR", S103="CR", T103="CR", U103="CR",V103="CR", W103="CR", X103="CR", Y103="CR", Z103="CR", AA103="CR", AB103="CR", AC103="CR", AD103="CR", AE103="CR", AF103="CR", AG103="CR", AH103="CR"), "***CLUB RECORD***", "")</f>
        <v/>
      </c>
      <c r="L103" s="5" t="str">
        <f>IF(AND(B103=60, OR(AND(E103='indoor club records'!$B$1, F103&lt;='indoor club records'!$C$1), AND(E103='indoor club records'!$B$2, F103&lt;='indoor club records'!$C$2), AND(E103='indoor club records'!$B$3, F103&lt;='indoor club records'!$C$3), AND(E103='indoor club records'!$B$4, F103&lt;='indoor club records'!$C$4), AND(E103='indoor club records'!$B$5, F103&lt;='indoor club records'!$C$5))),"CR"," ")</f>
        <v xml:space="preserve"> </v>
      </c>
      <c r="M103" s="5" t="str">
        <f>IF(AND(B103=200, OR(AND(E103='indoor club records'!$B$11, F103&lt;='indoor club records'!$C$11), AND(E103='indoor club records'!$B$12, F103&lt;='indoor club records'!$C$12), AND(E103='indoor club records'!$B$13, F103&lt;='indoor club records'!$C$13), AND(E103='indoor club records'!$B$14, F103&lt;='indoor club records'!$C$14), AND(E103='indoor club records'!$B$15, F103&lt;='indoor club records'!$C$15))),"CR"," ")</f>
        <v xml:space="preserve"> </v>
      </c>
      <c r="N103" s="5" t="str">
        <f>IF(AND(B103=300, OR(AND(E103='indoor club records'!$B$16, F103&lt;='indoor club records'!$C$16), AND(E103='indoor club records'!$B$17, F103&lt;='indoor club records'!$C$17))),"CR"," ")</f>
        <v xml:space="preserve"> </v>
      </c>
      <c r="O103" s="5" t="str">
        <f>IF(AND(B103=400, OR(AND(E103='indoor club records'!$B$19, F103&lt;='indoor club records'!$C$19), AND(E103='indoor club records'!$B$20, F103&lt;='indoor club records'!$C$20), AND(E103='indoor club records'!$B$21, F103&lt;='indoor club records'!$C$21))),"CR"," ")</f>
        <v xml:space="preserve"> </v>
      </c>
      <c r="P103" s="5" t="str">
        <f>IF(AND(B103=800, OR(AND(E103='indoor club records'!$B$22, F103&lt;='indoor club records'!$C$22), AND(E103='indoor club records'!$B$23, F103&lt;='indoor club records'!$C$23), AND(E103='indoor club records'!$B$24, F103&lt;='indoor club records'!$C$24), AND(E103='indoor club records'!$B$25, F103&lt;='indoor club records'!$C$25), AND(E103='indoor club records'!$B$26, F103&lt;='indoor club records'!$C$26))),"CR"," ")</f>
        <v xml:space="preserve"> </v>
      </c>
      <c r="Q103" s="5" t="str">
        <f>IF(AND(B103=1200, AND(E103='indoor club records'!$B$28, F103&lt;='indoor club records'!$C$28)),"CR"," ")</f>
        <v xml:space="preserve"> </v>
      </c>
      <c r="R103" s="5" t="str">
        <f>IF(AND(B103=1500, OR(AND(E103='indoor club records'!$B$29, F103&lt;='indoor club records'!$C$29), AND(E103='indoor club records'!$B$30, F103&lt;='indoor club records'!$C$30), AND(E103='indoor club records'!$B$31, F103&lt;='indoor club records'!$C$31), AND(E103='indoor club records'!$B$32, F103&lt;='indoor club records'!$C$32), AND(E103='indoor club records'!$B$33, F103&lt;='indoor club records'!$C$33))),"CR"," ")</f>
        <v xml:space="preserve"> </v>
      </c>
      <c r="S103" s="5" t="str">
        <f>IF(AND(B103="1M", AND(E103='indoor club records'!$B$37,F103&lt;='indoor club records'!$C$37)),"CR"," ")</f>
        <v xml:space="preserve"> </v>
      </c>
      <c r="T103" s="5" t="str">
        <f>IF(AND(B103=3000, OR(AND(E103='indoor club records'!$B$39, F103&lt;='indoor club records'!$C$39), AND(E103='indoor club records'!$B$40, F103&lt;='indoor club records'!$C$40), AND(E103='indoor club records'!$B$41, F103&lt;='indoor club records'!$C$41))),"CR"," ")</f>
        <v xml:space="preserve"> </v>
      </c>
      <c r="U103" s="5" t="str">
        <f>IF(AND(B103=5000, OR(AND(E103='indoor club records'!$B$42, F103&lt;='indoor club records'!$C$42), AND(E103='indoor club records'!$B$43, F103&lt;='indoor club records'!$C$43))),"CR"," ")</f>
        <v xml:space="preserve"> </v>
      </c>
      <c r="V103" s="5" t="str">
        <f>IF(AND(B103=10000, OR(AND(E103='indoor club records'!$B$44, F103&lt;='indoor club records'!$C$44), AND(E103='indoor club records'!$B$45, F103&lt;='indoor club records'!$C$45))),"CR"," ")</f>
        <v xml:space="preserve"> </v>
      </c>
      <c r="W103" s="2" t="str">
        <f>IF(AND(B103="high jump", OR(AND(E103='indoor club records'!$F$1, F103&gt;='indoor club records'!$G$1), AND(E103='indoor club records'!$F$2, F103&gt;='indoor club records'!$G$2), AND(E103='indoor club records'!$F$3, F103&gt;='indoor club records'!$G$3),AND(E103='indoor club records'!$F$4, F103&gt;='indoor club records'!$G$4), AND(E103='indoor club records'!$F$5, F103&gt;='indoor club records'!$G$5))), "CR", " ")</f>
        <v xml:space="preserve"> </v>
      </c>
      <c r="X103" s="2" t="str">
        <f>IF(AND(B103="long jump", OR(AND(E103='indoor club records'!$F$6, F103&gt;='indoor club records'!$G$6), AND(E103='indoor club records'!$F$7, F103&gt;='indoor club records'!$G$7), AND(E103='indoor club records'!$F$8, F103&gt;='indoor club records'!$G$8), AND(E103='indoor club records'!$F$9, F103&gt;='indoor club records'!$G$9), AND(E103='indoor club records'!$F$10, F103&gt;='indoor club records'!$G$10))), "CR", " ")</f>
        <v xml:space="preserve"> </v>
      </c>
      <c r="Y103" s="2" t="str">
        <f>IF(AND(B103="triple jump", OR(AND(E103='indoor club records'!$F$11, F103&gt;='indoor club records'!$G$11), AND(E103='indoor club records'!$F$12, F103&gt;='indoor club records'!$G$12), AND(E103='indoor club records'!$F$13, F103&gt;='indoor club records'!$G$13), AND(E103='indoor club records'!$F$14, F103&gt;='indoor club records'!$G$14), AND(E103='indoor club records'!$F$15, F103&gt;='indoor club records'!$G$15))), "CR", " ")</f>
        <v xml:space="preserve"> </v>
      </c>
      <c r="Z103" s="2" t="str">
        <f>IF(AND(B103="pole vault", OR(AND(E103='indoor club records'!$F$16, F103&gt;='indoor club records'!$G$16), AND(E103='indoor club records'!$F$17, F103&gt;='indoor club records'!$G$17), AND(E103='indoor club records'!$F$18, F103&gt;='indoor club records'!$G$18), AND(E103='indoor club records'!$F$19, F103&gt;='indoor club records'!$G$19), AND(E103='indoor club records'!$F$20, F103&gt;='indoor club records'!$G$20))), "CR", " ")</f>
        <v xml:space="preserve"> </v>
      </c>
      <c r="AA103" s="2" t="str">
        <f>IF(AND(B103="shot 2.72", AND(E103='indoor club records'!$F$36, F103&gt;='indoor club records'!$G$36)), "CR", " ")</f>
        <v xml:space="preserve"> </v>
      </c>
      <c r="AB103" s="2" t="str">
        <f>IF(AND(B103="shot 3", OR(AND(E103='indoor club records'!$F$37, F103&gt;='indoor club records'!$G$37), AND(E103='indoor club records'!$F$38, F103&gt;='indoor club records'!$G$38))), "CR", " ")</f>
        <v xml:space="preserve"> </v>
      </c>
      <c r="AC103" s="2" t="str">
        <f>IF(AND(B103="shot 4", OR(AND(E103='indoor club records'!$F$39, F103&gt;='indoor club records'!$G$39), AND(E103='indoor club records'!$F$40, F103&gt;='indoor club records'!$G$40))), "CR", " ")</f>
        <v xml:space="preserve"> </v>
      </c>
      <c r="AD103" s="5" t="str">
        <f>IF(AND(B103="4x200", OR(AND(E103='indoor club records'!$N$6, F103&lt;='indoor club records'!$O$6), AND(E103='indoor club records'!$N$7, F103&lt;='indoor club records'!$O$7), AND(E103='indoor club records'!$N$8, F103&lt;='indoor club records'!$O$8), AND(E103='indoor club records'!$N$9, F103&lt;='indoor club records'!$O$9), AND(E103='indoor club records'!$N$10, F103&lt;='indoor club records'!$O$10))), "CR", " ")</f>
        <v xml:space="preserve"> </v>
      </c>
      <c r="AE103" s="5" t="str">
        <f>IF(AND(B103="4x300", OR(AND(E103='indoor club records'!$N$11, F103&lt;='indoor club records'!$O$11), AND(E103='indoor club records'!$N$12, F103&lt;='indoor club records'!$O$12))), "CR", " ")</f>
        <v xml:space="preserve"> </v>
      </c>
      <c r="AF103" s="5" t="str">
        <f>IF(AND(B103="4x400", OR(AND(E103='indoor club records'!$N$13, F103&lt;='indoor club records'!$O$13), AND(E103='indoor club records'!$N$14, F103&lt;='indoor club records'!$O$14), AND(E103='indoor club records'!$N$15, F103&lt;='indoor club records'!$O$15))), "CR", " ")</f>
        <v xml:space="preserve"> </v>
      </c>
      <c r="AG103" s="5" t="str">
        <f>IF(AND(B103="pentathlon", OR(AND(E103='indoor club records'!$N$21, F103&gt;='indoor club records'!$O$21), AND(E103='indoor club records'!$N$22, F103&gt;='indoor club records'!$O$22), AND(E103='indoor club records'!$N$23, F103&gt;='indoor club records'!$O$23), AND(E103='indoor club records'!$N$24, F103&gt;='indoor club records'!$O$24), AND(E103='indoor club records'!$N$25, F103&gt;='indoor club records'!$O$25))), "CR", " ")</f>
        <v xml:space="preserve"> </v>
      </c>
      <c r="AH103" s="5" t="str">
        <f>IF(AND(B103="heptathlon", OR(AND(E103='indoor club records'!$N$26, F103&gt;='indoor club records'!$O$26), AND(E103='indoor club records'!$N$27, F103&gt;='indoor club records'!$O$27), AND(E103='indoor club records'!$N$28, F103&gt;='indoor club records'!$O$28), )), "CR", " ")</f>
        <v xml:space="preserve"> </v>
      </c>
    </row>
    <row r="104" spans="1:34" ht="14.5" x14ac:dyDescent="0.35">
      <c r="A104" s="13" t="s">
        <v>175</v>
      </c>
      <c r="B104" s="2">
        <v>3000</v>
      </c>
      <c r="C104" s="2" t="s">
        <v>173</v>
      </c>
      <c r="D104" s="2" t="s">
        <v>174</v>
      </c>
      <c r="E104" s="13" t="s">
        <v>29</v>
      </c>
      <c r="F104" s="6" t="s">
        <v>282</v>
      </c>
      <c r="G104" s="8">
        <v>43876</v>
      </c>
      <c r="H104" s="2" t="s">
        <v>276</v>
      </c>
      <c r="I104" s="2" t="s">
        <v>277</v>
      </c>
      <c r="K104" s="11" t="str">
        <f>IF(OR(L104="CR", M104="CR", N104="CR", O104="CR", P104="CR", Q104="CR", R104="CR", S104="CR", T104="CR", U104="CR",V104="CR", W104="CR", X104="CR", Y104="CR", Z104="CR", AA104="CR", AB104="CR", AC104="CR", AD104="CR", AE104="CR", AF104="CR", AG104="CR", AH104="CR"), "***CLUB RECORD***", "")</f>
        <v/>
      </c>
      <c r="L104" s="5" t="str">
        <f>IF(AND(B104=60, OR(AND(E104='indoor club records'!$B$1, F104&lt;='indoor club records'!$C$1), AND(E104='indoor club records'!$B$2, F104&lt;='indoor club records'!$C$2), AND(E104='indoor club records'!$B$3, F104&lt;='indoor club records'!$C$3), AND(E104='indoor club records'!$B$4, F104&lt;='indoor club records'!$C$4), AND(E104='indoor club records'!$B$5, F104&lt;='indoor club records'!$C$5))),"CR"," ")</f>
        <v xml:space="preserve"> </v>
      </c>
      <c r="M104" s="5" t="str">
        <f>IF(AND(B104=200, OR(AND(E104='indoor club records'!$B$11, F104&lt;='indoor club records'!$C$11), AND(E104='indoor club records'!$B$12, F104&lt;='indoor club records'!$C$12), AND(E104='indoor club records'!$B$13, F104&lt;='indoor club records'!$C$13), AND(E104='indoor club records'!$B$14, F104&lt;='indoor club records'!$C$14), AND(E104='indoor club records'!$B$15, F104&lt;='indoor club records'!$C$15))),"CR"," ")</f>
        <v xml:space="preserve"> </v>
      </c>
      <c r="N104" s="5" t="str">
        <f>IF(AND(B104=300, OR(AND(E104='indoor club records'!$B$16, F104&lt;='indoor club records'!$C$16), AND(E104='indoor club records'!$B$17, F104&lt;='indoor club records'!$C$17))),"CR"," ")</f>
        <v xml:space="preserve"> </v>
      </c>
      <c r="O104" s="5" t="str">
        <f>IF(AND(B104=400, OR(AND(E104='indoor club records'!$B$19, F104&lt;='indoor club records'!$C$19), AND(E104='indoor club records'!$B$20, F104&lt;='indoor club records'!$C$20), AND(E104='indoor club records'!$B$21, F104&lt;='indoor club records'!$C$21))),"CR"," ")</f>
        <v xml:space="preserve"> </v>
      </c>
      <c r="P104" s="5" t="str">
        <f>IF(AND(B104=800, OR(AND(E104='indoor club records'!$B$22, F104&lt;='indoor club records'!$C$22), AND(E104='indoor club records'!$B$23, F104&lt;='indoor club records'!$C$23), AND(E104='indoor club records'!$B$24, F104&lt;='indoor club records'!$C$24), AND(E104='indoor club records'!$B$25, F104&lt;='indoor club records'!$C$25), AND(E104='indoor club records'!$B$26, F104&lt;='indoor club records'!$C$26))),"CR"," ")</f>
        <v xml:space="preserve"> </v>
      </c>
      <c r="Q104" s="5" t="str">
        <f>IF(AND(B104=1200, AND(E104='indoor club records'!$B$28, F104&lt;='indoor club records'!$C$28)),"CR"," ")</f>
        <v xml:space="preserve"> </v>
      </c>
      <c r="R104" s="5" t="str">
        <f>IF(AND(B104=1500, OR(AND(E104='indoor club records'!$B$29, F104&lt;='indoor club records'!$C$29), AND(E104='indoor club records'!$B$30, F104&lt;='indoor club records'!$C$30), AND(E104='indoor club records'!$B$31, F104&lt;='indoor club records'!$C$31), AND(E104='indoor club records'!$B$32, F104&lt;='indoor club records'!$C$32), AND(E104='indoor club records'!$B$33, F104&lt;='indoor club records'!$C$33))),"CR"," ")</f>
        <v xml:space="preserve"> </v>
      </c>
      <c r="S104" s="5" t="str">
        <f>IF(AND(B104="1M", AND(E104='indoor club records'!$B$37,F104&lt;='indoor club records'!$C$37)),"CR"," ")</f>
        <v xml:space="preserve"> </v>
      </c>
      <c r="T104" s="5" t="str">
        <f>IF(AND(B104=3000, OR(AND(E104='indoor club records'!$B$39, F104&lt;='indoor club records'!$C$39), AND(E104='indoor club records'!$B$40, F104&lt;='indoor club records'!$C$40), AND(E104='indoor club records'!$B$41, F104&lt;='indoor club records'!$C$41))),"CR"," ")</f>
        <v xml:space="preserve"> </v>
      </c>
      <c r="U104" s="5" t="str">
        <f>IF(AND(B104=5000, OR(AND(E104='indoor club records'!$B$42, F104&lt;='indoor club records'!$C$42), AND(E104='indoor club records'!$B$43, F104&lt;='indoor club records'!$C$43))),"CR"," ")</f>
        <v xml:space="preserve"> </v>
      </c>
      <c r="V104" s="5" t="str">
        <f>IF(AND(B104=10000, OR(AND(E104='indoor club records'!$B$44, F104&lt;='indoor club records'!$C$44), AND(E104='indoor club records'!$B$45, F104&lt;='indoor club records'!$C$45))),"CR"," ")</f>
        <v xml:space="preserve"> </v>
      </c>
      <c r="W104" s="2" t="str">
        <f>IF(AND(B104="high jump", OR(AND(E104='indoor club records'!$F$1, F104&gt;='indoor club records'!$G$1), AND(E104='indoor club records'!$F$2, F104&gt;='indoor club records'!$G$2), AND(E104='indoor club records'!$F$3, F104&gt;='indoor club records'!$G$3),AND(E104='indoor club records'!$F$4, F104&gt;='indoor club records'!$G$4), AND(E104='indoor club records'!$F$5, F104&gt;='indoor club records'!$G$5))), "CR", " ")</f>
        <v xml:space="preserve"> </v>
      </c>
      <c r="X104" s="2" t="str">
        <f>IF(AND(B104="long jump", OR(AND(E104='indoor club records'!$F$6, F104&gt;='indoor club records'!$G$6), AND(E104='indoor club records'!$F$7, F104&gt;='indoor club records'!$G$7), AND(E104='indoor club records'!$F$8, F104&gt;='indoor club records'!$G$8), AND(E104='indoor club records'!$F$9, F104&gt;='indoor club records'!$G$9), AND(E104='indoor club records'!$F$10, F104&gt;='indoor club records'!$G$10))), "CR", " ")</f>
        <v xml:space="preserve"> </v>
      </c>
      <c r="Y104" s="2" t="str">
        <f>IF(AND(B104="triple jump", OR(AND(E104='indoor club records'!$F$11, F104&gt;='indoor club records'!$G$11), AND(E104='indoor club records'!$F$12, F104&gt;='indoor club records'!$G$12), AND(E104='indoor club records'!$F$13, F104&gt;='indoor club records'!$G$13), AND(E104='indoor club records'!$F$14, F104&gt;='indoor club records'!$G$14), AND(E104='indoor club records'!$F$15, F104&gt;='indoor club records'!$G$15))), "CR", " ")</f>
        <v xml:space="preserve"> </v>
      </c>
      <c r="Z104" s="2" t="str">
        <f>IF(AND(B104="pole vault", OR(AND(E104='indoor club records'!$F$16, F104&gt;='indoor club records'!$G$16), AND(E104='indoor club records'!$F$17, F104&gt;='indoor club records'!$G$17), AND(E104='indoor club records'!$F$18, F104&gt;='indoor club records'!$G$18), AND(E104='indoor club records'!$F$19, F104&gt;='indoor club records'!$G$19), AND(E104='indoor club records'!$F$20, F104&gt;='indoor club records'!$G$20))), "CR", " ")</f>
        <v xml:space="preserve"> </v>
      </c>
      <c r="AA104" s="2" t="str">
        <f>IF(AND(B104="shot 2.72", AND(E104='indoor club records'!$F$36, F104&gt;='indoor club records'!$G$36)), "CR", " ")</f>
        <v xml:space="preserve"> </v>
      </c>
      <c r="AB104" s="2" t="str">
        <f>IF(AND(B104="shot 3", OR(AND(E104='indoor club records'!$F$37, F104&gt;='indoor club records'!$G$37), AND(E104='indoor club records'!$F$38, F104&gt;='indoor club records'!$G$38))), "CR", " ")</f>
        <v xml:space="preserve"> </v>
      </c>
      <c r="AC104" s="2" t="str">
        <f>IF(AND(B104="shot 4", OR(AND(E104='indoor club records'!$F$39, F104&gt;='indoor club records'!$G$39), AND(E104='indoor club records'!$F$40, F104&gt;='indoor club records'!$G$40))), "CR", " ")</f>
        <v xml:space="preserve"> </v>
      </c>
      <c r="AD104" s="5" t="str">
        <f>IF(AND(B104="4x200", OR(AND(E104='indoor club records'!$N$6, F104&lt;='indoor club records'!$O$6), AND(E104='indoor club records'!$N$7, F104&lt;='indoor club records'!$O$7), AND(E104='indoor club records'!$N$8, F104&lt;='indoor club records'!$O$8), AND(E104='indoor club records'!$N$9, F104&lt;='indoor club records'!$O$9), AND(E104='indoor club records'!$N$10, F104&lt;='indoor club records'!$O$10))), "CR", " ")</f>
        <v xml:space="preserve"> </v>
      </c>
      <c r="AE104" s="5" t="str">
        <f>IF(AND(B104="4x300", OR(AND(E104='indoor club records'!$N$11, F104&lt;='indoor club records'!$O$11), AND(E104='indoor club records'!$N$12, F104&lt;='indoor club records'!$O$12))), "CR", " ")</f>
        <v xml:space="preserve"> </v>
      </c>
      <c r="AF104" s="5" t="str">
        <f>IF(AND(B104="4x400", OR(AND(E104='indoor club records'!$N$13, F104&lt;='indoor club records'!$O$13), AND(E104='indoor club records'!$N$14, F104&lt;='indoor club records'!$O$14), AND(E104='indoor club records'!$N$15, F104&lt;='indoor club records'!$O$15))), "CR", " ")</f>
        <v xml:space="preserve"> </v>
      </c>
      <c r="AG104" s="5" t="str">
        <f>IF(AND(B104="pentathlon", OR(AND(E104='indoor club records'!$N$21, F104&gt;='indoor club records'!$O$21), AND(E104='indoor club records'!$N$22, F104&gt;='indoor club records'!$O$22), AND(E104='indoor club records'!$N$23, F104&gt;='indoor club records'!$O$23), AND(E104='indoor club records'!$N$24, F104&gt;='indoor club records'!$O$24), AND(E104='indoor club records'!$N$25, F104&gt;='indoor club records'!$O$25))), "CR", " ")</f>
        <v xml:space="preserve"> </v>
      </c>
      <c r="AH104" s="5" t="str">
        <f>IF(AND(B104="heptathlon", OR(AND(E104='indoor club records'!$N$26, F104&gt;='indoor club records'!$O$26), AND(E104='indoor club records'!$N$27, F104&gt;='indoor club records'!$O$27), AND(E104='indoor club records'!$N$28, F104&gt;='indoor club records'!$O$28), )), "CR", " ")</f>
        <v xml:space="preserve"> </v>
      </c>
    </row>
    <row r="105" spans="1:34" ht="14.5" x14ac:dyDescent="0.35">
      <c r="A105" s="13" t="s">
        <v>34</v>
      </c>
      <c r="B105" s="2">
        <v>3000</v>
      </c>
      <c r="C105" s="2" t="s">
        <v>108</v>
      </c>
      <c r="D105" s="2" t="s">
        <v>109</v>
      </c>
      <c r="E105" s="13" t="s">
        <v>31</v>
      </c>
      <c r="F105" s="6" t="s">
        <v>231</v>
      </c>
      <c r="G105" s="8">
        <v>43833</v>
      </c>
      <c r="H105" s="9" t="s">
        <v>190</v>
      </c>
      <c r="I105" s="2" t="s">
        <v>226</v>
      </c>
      <c r="K105" s="11" t="str">
        <f>IF(OR(L105="CR", M105="CR", N105="CR", O105="CR", P105="CR", Q105="CR", R105="CR", S105="CR", T105="CR", U105="CR",V105="CR", W105="CR", X105="CR", Y105="CR", Z105="CR", AA105="CR", AB105="CR", AC105="CR", AD105="CR", AE105="CR", AF105="CR", AG105="CR", AH105="CR"), "***CLUB RECORD***", "")</f>
        <v/>
      </c>
      <c r="L105" s="5" t="str">
        <f>IF(AND(B105=60, OR(AND(E105='indoor club records'!$B$1, F105&lt;='indoor club records'!$C$1), AND(E105='indoor club records'!$B$2, F105&lt;='indoor club records'!$C$2), AND(E105='indoor club records'!$B$3, F105&lt;='indoor club records'!$C$3), AND(E105='indoor club records'!$B$4, F105&lt;='indoor club records'!$C$4), AND(E105='indoor club records'!$B$5, F105&lt;='indoor club records'!$C$5))),"CR"," ")</f>
        <v xml:space="preserve"> </v>
      </c>
      <c r="M105" s="5" t="str">
        <f>IF(AND(B105=200, OR(AND(E105='indoor club records'!$B$11, F105&lt;='indoor club records'!$C$11), AND(E105='indoor club records'!$B$12, F105&lt;='indoor club records'!$C$12), AND(E105='indoor club records'!$B$13, F105&lt;='indoor club records'!$C$13), AND(E105='indoor club records'!$B$14, F105&lt;='indoor club records'!$C$14), AND(E105='indoor club records'!$B$15, F105&lt;='indoor club records'!$C$15))),"CR"," ")</f>
        <v xml:space="preserve"> </v>
      </c>
      <c r="N105" s="5" t="str">
        <f>IF(AND(B105=300, OR(AND(E105='indoor club records'!$B$16, F105&lt;='indoor club records'!$C$16), AND(E105='indoor club records'!$B$17, F105&lt;='indoor club records'!$C$17))),"CR"," ")</f>
        <v xml:space="preserve"> </v>
      </c>
      <c r="O105" s="5" t="str">
        <f>IF(AND(B105=400, OR(AND(E105='indoor club records'!$B$19, F105&lt;='indoor club records'!$C$19), AND(E105='indoor club records'!$B$20, F105&lt;='indoor club records'!$C$20), AND(E105='indoor club records'!$B$21, F105&lt;='indoor club records'!$C$21))),"CR"," ")</f>
        <v xml:space="preserve"> </v>
      </c>
      <c r="P105" s="5" t="str">
        <f>IF(AND(B105=800, OR(AND(E105='indoor club records'!$B$22, F105&lt;='indoor club records'!$C$22), AND(E105='indoor club records'!$B$23, F105&lt;='indoor club records'!$C$23), AND(E105='indoor club records'!$B$24, F105&lt;='indoor club records'!$C$24), AND(E105='indoor club records'!$B$25, F105&lt;='indoor club records'!$C$25), AND(E105='indoor club records'!$B$26, F105&lt;='indoor club records'!$C$26))),"CR"," ")</f>
        <v xml:space="preserve"> </v>
      </c>
      <c r="Q105" s="5" t="str">
        <f>IF(AND(B105=1200, AND(E105='indoor club records'!$B$28, F105&lt;='indoor club records'!$C$28)),"CR"," ")</f>
        <v xml:space="preserve"> </v>
      </c>
      <c r="R105" s="5" t="str">
        <f>IF(AND(B105=1500, OR(AND(E105='indoor club records'!$B$29, F105&lt;='indoor club records'!$C$29), AND(E105='indoor club records'!$B$30, F105&lt;='indoor club records'!$C$30), AND(E105='indoor club records'!$B$31, F105&lt;='indoor club records'!$C$31), AND(E105='indoor club records'!$B$32, F105&lt;='indoor club records'!$C$32), AND(E105='indoor club records'!$B$33, F105&lt;='indoor club records'!$C$33))),"CR"," ")</f>
        <v xml:space="preserve"> </v>
      </c>
      <c r="S105" s="5" t="str">
        <f>IF(AND(B105="1M", AND(E105='indoor club records'!$B$37,F105&lt;='indoor club records'!$C$37)),"CR"," ")</f>
        <v xml:space="preserve"> </v>
      </c>
      <c r="T105" s="5" t="str">
        <f>IF(AND(B105=3000, OR(AND(E105='indoor club records'!$B$39, F105&lt;='indoor club records'!$C$39), AND(E105='indoor club records'!$B$40, F105&lt;='indoor club records'!$C$40), AND(E105='indoor club records'!$B$41, F105&lt;='indoor club records'!$C$41))),"CR"," ")</f>
        <v xml:space="preserve"> </v>
      </c>
      <c r="U105" s="5" t="str">
        <f>IF(AND(B105=5000, OR(AND(E105='indoor club records'!$B$42, F105&lt;='indoor club records'!$C$42), AND(E105='indoor club records'!$B$43, F105&lt;='indoor club records'!$C$43))),"CR"," ")</f>
        <v xml:space="preserve"> </v>
      </c>
      <c r="V105" s="5" t="str">
        <f>IF(AND(B105=10000, OR(AND(E105='indoor club records'!$B$44, F105&lt;='indoor club records'!$C$44), AND(E105='indoor club records'!$B$45, F105&lt;='indoor club records'!$C$45))),"CR"," ")</f>
        <v xml:space="preserve"> </v>
      </c>
      <c r="W105" s="2" t="str">
        <f>IF(AND(B105="high jump", OR(AND(E105='indoor club records'!$F$1, F105&gt;='indoor club records'!$G$1), AND(E105='indoor club records'!$F$2, F105&gt;='indoor club records'!$G$2), AND(E105='indoor club records'!$F$3, F105&gt;='indoor club records'!$G$3),AND(E105='indoor club records'!$F$4, F105&gt;='indoor club records'!$G$4), AND(E105='indoor club records'!$F$5, F105&gt;='indoor club records'!$G$5))), "CR", " ")</f>
        <v xml:space="preserve"> </v>
      </c>
      <c r="X105" s="2" t="str">
        <f>IF(AND(B105="long jump", OR(AND(E105='indoor club records'!$F$6, F105&gt;='indoor club records'!$G$6), AND(E105='indoor club records'!$F$7, F105&gt;='indoor club records'!$G$7), AND(E105='indoor club records'!$F$8, F105&gt;='indoor club records'!$G$8), AND(E105='indoor club records'!$F$9, F105&gt;='indoor club records'!$G$9), AND(E105='indoor club records'!$F$10, F105&gt;='indoor club records'!$G$10))), "CR", " ")</f>
        <v xml:space="preserve"> </v>
      </c>
      <c r="Y105" s="2" t="str">
        <f>IF(AND(B105="triple jump", OR(AND(E105='indoor club records'!$F$11, F105&gt;='indoor club records'!$G$11), AND(E105='indoor club records'!$F$12, F105&gt;='indoor club records'!$G$12), AND(E105='indoor club records'!$F$13, F105&gt;='indoor club records'!$G$13), AND(E105='indoor club records'!$F$14, F105&gt;='indoor club records'!$G$14), AND(E105='indoor club records'!$F$15, F105&gt;='indoor club records'!$G$15))), "CR", " ")</f>
        <v xml:space="preserve"> </v>
      </c>
      <c r="Z105" s="2" t="str">
        <f>IF(AND(B105="pole vault", OR(AND(E105='indoor club records'!$F$16, F105&gt;='indoor club records'!$G$16), AND(E105='indoor club records'!$F$17, F105&gt;='indoor club records'!$G$17), AND(E105='indoor club records'!$F$18, F105&gt;='indoor club records'!$G$18), AND(E105='indoor club records'!$F$19, F105&gt;='indoor club records'!$G$19), AND(E105='indoor club records'!$F$20, F105&gt;='indoor club records'!$G$20))), "CR", " ")</f>
        <v xml:space="preserve"> </v>
      </c>
      <c r="AA105" s="2" t="str">
        <f>IF(AND(B105="shot 2.72", AND(E105='indoor club records'!$F$36, F105&gt;='indoor club records'!$G$36)), "CR", " ")</f>
        <v xml:space="preserve"> </v>
      </c>
      <c r="AB105" s="2" t="str">
        <f>IF(AND(B105="shot 3", OR(AND(E105='indoor club records'!$F$37, F105&gt;='indoor club records'!$G$37), AND(E105='indoor club records'!$F$38, F105&gt;='indoor club records'!$G$38))), "CR", " ")</f>
        <v xml:space="preserve"> </v>
      </c>
      <c r="AC105" s="2" t="str">
        <f>IF(AND(B105="shot 4", OR(AND(E105='indoor club records'!$F$39, F105&gt;='indoor club records'!$G$39), AND(E105='indoor club records'!$F$40, F105&gt;='indoor club records'!$G$40))), "CR", " ")</f>
        <v xml:space="preserve"> </v>
      </c>
      <c r="AD105" s="5" t="str">
        <f>IF(AND(B105="4x200", OR(AND(E105='indoor club records'!$N$6, F105&lt;='indoor club records'!$O$6), AND(E105='indoor club records'!$N$7, F105&lt;='indoor club records'!$O$7), AND(E105='indoor club records'!$N$8, F105&lt;='indoor club records'!$O$8), AND(E105='indoor club records'!$N$9, F105&lt;='indoor club records'!$O$9), AND(E105='indoor club records'!$N$10, F105&lt;='indoor club records'!$O$10))), "CR", " ")</f>
        <v xml:space="preserve"> </v>
      </c>
      <c r="AE105" s="5" t="str">
        <f>IF(AND(B105="4x300", OR(AND(E105='indoor club records'!$N$11, F105&lt;='indoor club records'!$O$11), AND(E105='indoor club records'!$N$12, F105&lt;='indoor club records'!$O$12))), "CR", " ")</f>
        <v xml:space="preserve"> </v>
      </c>
      <c r="AF105" s="5" t="str">
        <f>IF(AND(B105="4x400", OR(AND(E105='indoor club records'!$N$13, F105&lt;='indoor club records'!$O$13), AND(E105='indoor club records'!$N$14, F105&lt;='indoor club records'!$O$14), AND(E105='indoor club records'!$N$15, F105&lt;='indoor club records'!$O$15))), "CR", " ")</f>
        <v xml:space="preserve"> </v>
      </c>
      <c r="AG105" s="5" t="str">
        <f>IF(AND(B105="pentathlon", OR(AND(E105='indoor club records'!$N$21, F105&gt;='indoor club records'!$O$21), AND(E105='indoor club records'!$N$22, F105&gt;='indoor club records'!$O$22), AND(E105='indoor club records'!$N$23, F105&gt;='indoor club records'!$O$23), AND(E105='indoor club records'!$N$24, F105&gt;='indoor club records'!$O$24), AND(E105='indoor club records'!$N$25, F105&gt;='indoor club records'!$O$25))), "CR", " ")</f>
        <v xml:space="preserve"> </v>
      </c>
      <c r="AH105" s="5" t="str">
        <f>IF(AND(B105="heptathlon", OR(AND(E105='indoor club records'!$N$26, F105&gt;='indoor club records'!$O$26), AND(E105='indoor club records'!$N$27, F105&gt;='indoor club records'!$O$27), AND(E105='indoor club records'!$N$28, F105&gt;='indoor club records'!$O$28), )), "CR", " ")</f>
        <v xml:space="preserve"> </v>
      </c>
    </row>
    <row r="106" spans="1:34" ht="14.5" x14ac:dyDescent="0.35">
      <c r="A106" s="13" t="s">
        <v>34</v>
      </c>
      <c r="B106" s="2">
        <v>3000</v>
      </c>
      <c r="C106" s="2" t="s">
        <v>232</v>
      </c>
      <c r="D106" s="2" t="s">
        <v>233</v>
      </c>
      <c r="E106" s="13" t="s">
        <v>31</v>
      </c>
      <c r="F106" s="6" t="s">
        <v>234</v>
      </c>
      <c r="G106" s="8">
        <v>43833</v>
      </c>
      <c r="H106" s="9" t="s">
        <v>190</v>
      </c>
      <c r="I106" s="2" t="s">
        <v>226</v>
      </c>
      <c r="K106" s="11" t="str">
        <f>IF(OR(L106="CR", M106="CR", N106="CR", O106="CR", P106="CR", Q106="CR", R106="CR", S106="CR", T106="CR", U106="CR",V106="CR", W106="CR", X106="CR", Y106="CR", Z106="CR", AA106="CR", AB106="CR", AC106="CR", AD106="CR", AE106="CR", AF106="CR", AG106="CR", AH106="CR"), "***CLUB RECORD***", "")</f>
        <v/>
      </c>
      <c r="L106" s="5" t="str">
        <f>IF(AND(B106=60, OR(AND(E106='indoor club records'!$B$1, F106&lt;='indoor club records'!$C$1), AND(E106='indoor club records'!$B$2, F106&lt;='indoor club records'!$C$2), AND(E106='indoor club records'!$B$3, F106&lt;='indoor club records'!$C$3), AND(E106='indoor club records'!$B$4, F106&lt;='indoor club records'!$C$4), AND(E106='indoor club records'!$B$5, F106&lt;='indoor club records'!$C$5))),"CR"," ")</f>
        <v xml:space="preserve"> </v>
      </c>
      <c r="M106" s="5" t="str">
        <f>IF(AND(B106=200, OR(AND(E106='indoor club records'!$B$11, F106&lt;='indoor club records'!$C$11), AND(E106='indoor club records'!$B$12, F106&lt;='indoor club records'!$C$12), AND(E106='indoor club records'!$B$13, F106&lt;='indoor club records'!$C$13), AND(E106='indoor club records'!$B$14, F106&lt;='indoor club records'!$C$14), AND(E106='indoor club records'!$B$15, F106&lt;='indoor club records'!$C$15))),"CR"," ")</f>
        <v xml:space="preserve"> </v>
      </c>
      <c r="N106" s="5" t="str">
        <f>IF(AND(B106=300, OR(AND(E106='indoor club records'!$B$16, F106&lt;='indoor club records'!$C$16), AND(E106='indoor club records'!$B$17, F106&lt;='indoor club records'!$C$17))),"CR"," ")</f>
        <v xml:space="preserve"> </v>
      </c>
      <c r="O106" s="5" t="str">
        <f>IF(AND(B106=400, OR(AND(E106='indoor club records'!$B$19, F106&lt;='indoor club records'!$C$19), AND(E106='indoor club records'!$B$20, F106&lt;='indoor club records'!$C$20), AND(E106='indoor club records'!$B$21, F106&lt;='indoor club records'!$C$21))),"CR"," ")</f>
        <v xml:space="preserve"> </v>
      </c>
      <c r="P106" s="5" t="str">
        <f>IF(AND(B106=800, OR(AND(E106='indoor club records'!$B$22, F106&lt;='indoor club records'!$C$22), AND(E106='indoor club records'!$B$23, F106&lt;='indoor club records'!$C$23), AND(E106='indoor club records'!$B$24, F106&lt;='indoor club records'!$C$24), AND(E106='indoor club records'!$B$25, F106&lt;='indoor club records'!$C$25), AND(E106='indoor club records'!$B$26, F106&lt;='indoor club records'!$C$26))),"CR"," ")</f>
        <v xml:space="preserve"> </v>
      </c>
      <c r="Q106" s="5" t="str">
        <f>IF(AND(B106=1200, AND(E106='indoor club records'!$B$28, F106&lt;='indoor club records'!$C$28)),"CR"," ")</f>
        <v xml:space="preserve"> </v>
      </c>
      <c r="R106" s="5" t="str">
        <f>IF(AND(B106=1500, OR(AND(E106='indoor club records'!$B$29, F106&lt;='indoor club records'!$C$29), AND(E106='indoor club records'!$B$30, F106&lt;='indoor club records'!$C$30), AND(E106='indoor club records'!$B$31, F106&lt;='indoor club records'!$C$31), AND(E106='indoor club records'!$B$32, F106&lt;='indoor club records'!$C$32), AND(E106='indoor club records'!$B$33, F106&lt;='indoor club records'!$C$33))),"CR"," ")</f>
        <v xml:space="preserve"> </v>
      </c>
      <c r="S106" s="5" t="str">
        <f>IF(AND(B106="1M", AND(E106='indoor club records'!$B$37,F106&lt;='indoor club records'!$C$37)),"CR"," ")</f>
        <v xml:space="preserve"> </v>
      </c>
      <c r="T106" s="5" t="str">
        <f>IF(AND(B106=3000, OR(AND(E106='indoor club records'!$B$39, F106&lt;='indoor club records'!$C$39), AND(E106='indoor club records'!$B$40, F106&lt;='indoor club records'!$C$40), AND(E106='indoor club records'!$B$41, F106&lt;='indoor club records'!$C$41))),"CR"," ")</f>
        <v xml:space="preserve"> </v>
      </c>
      <c r="U106" s="5" t="str">
        <f>IF(AND(B106=5000, OR(AND(E106='indoor club records'!$B$42, F106&lt;='indoor club records'!$C$42), AND(E106='indoor club records'!$B$43, F106&lt;='indoor club records'!$C$43))),"CR"," ")</f>
        <v xml:space="preserve"> </v>
      </c>
      <c r="V106" s="5" t="str">
        <f>IF(AND(B106=10000, OR(AND(E106='indoor club records'!$B$44, F106&lt;='indoor club records'!$C$44), AND(E106='indoor club records'!$B$45, F106&lt;='indoor club records'!$C$45))),"CR"," ")</f>
        <v xml:space="preserve"> </v>
      </c>
      <c r="W106" s="2" t="str">
        <f>IF(AND(B106="high jump", OR(AND(E106='indoor club records'!$F$1, F106&gt;='indoor club records'!$G$1), AND(E106='indoor club records'!$F$2, F106&gt;='indoor club records'!$G$2), AND(E106='indoor club records'!$F$3, F106&gt;='indoor club records'!$G$3),AND(E106='indoor club records'!$F$4, F106&gt;='indoor club records'!$G$4), AND(E106='indoor club records'!$F$5, F106&gt;='indoor club records'!$G$5))), "CR", " ")</f>
        <v xml:space="preserve"> </v>
      </c>
      <c r="X106" s="2" t="str">
        <f>IF(AND(B106="long jump", OR(AND(E106='indoor club records'!$F$6, F106&gt;='indoor club records'!$G$6), AND(E106='indoor club records'!$F$7, F106&gt;='indoor club records'!$G$7), AND(E106='indoor club records'!$F$8, F106&gt;='indoor club records'!$G$8), AND(E106='indoor club records'!$F$9, F106&gt;='indoor club records'!$G$9), AND(E106='indoor club records'!$F$10, F106&gt;='indoor club records'!$G$10))), "CR", " ")</f>
        <v xml:space="preserve"> </v>
      </c>
      <c r="Y106" s="2" t="str">
        <f>IF(AND(B106="triple jump", OR(AND(E106='indoor club records'!$F$11, F106&gt;='indoor club records'!$G$11), AND(E106='indoor club records'!$F$12, F106&gt;='indoor club records'!$G$12), AND(E106='indoor club records'!$F$13, F106&gt;='indoor club records'!$G$13), AND(E106='indoor club records'!$F$14, F106&gt;='indoor club records'!$G$14), AND(E106='indoor club records'!$F$15, F106&gt;='indoor club records'!$G$15))), "CR", " ")</f>
        <v xml:space="preserve"> </v>
      </c>
      <c r="Z106" s="2" t="str">
        <f>IF(AND(B106="pole vault", OR(AND(E106='indoor club records'!$F$16, F106&gt;='indoor club records'!$G$16), AND(E106='indoor club records'!$F$17, F106&gt;='indoor club records'!$G$17), AND(E106='indoor club records'!$F$18, F106&gt;='indoor club records'!$G$18), AND(E106='indoor club records'!$F$19, F106&gt;='indoor club records'!$G$19), AND(E106='indoor club records'!$F$20, F106&gt;='indoor club records'!$G$20))), "CR", " ")</f>
        <v xml:space="preserve"> </v>
      </c>
      <c r="AA106" s="2" t="str">
        <f>IF(AND(B106="shot 2.72", AND(E106='indoor club records'!$F$36, F106&gt;='indoor club records'!$G$36)), "CR", " ")</f>
        <v xml:space="preserve"> </v>
      </c>
      <c r="AB106" s="2" t="str">
        <f>IF(AND(B106="shot 3", OR(AND(E106='indoor club records'!$F$37, F106&gt;='indoor club records'!$G$37), AND(E106='indoor club records'!$F$38, F106&gt;='indoor club records'!$G$38))), "CR", " ")</f>
        <v xml:space="preserve"> </v>
      </c>
      <c r="AC106" s="2" t="str">
        <f>IF(AND(B106="shot 4", OR(AND(E106='indoor club records'!$F$39, F106&gt;='indoor club records'!$G$39), AND(E106='indoor club records'!$F$40, F106&gt;='indoor club records'!$G$40))), "CR", " ")</f>
        <v xml:space="preserve"> </v>
      </c>
      <c r="AD106" s="5" t="str">
        <f>IF(AND(B106="4x200", OR(AND(E106='indoor club records'!$N$6, F106&lt;='indoor club records'!$O$6), AND(E106='indoor club records'!$N$7, F106&lt;='indoor club records'!$O$7), AND(E106='indoor club records'!$N$8, F106&lt;='indoor club records'!$O$8), AND(E106='indoor club records'!$N$9, F106&lt;='indoor club records'!$O$9), AND(E106='indoor club records'!$N$10, F106&lt;='indoor club records'!$O$10))), "CR", " ")</f>
        <v xml:space="preserve"> </v>
      </c>
      <c r="AE106" s="5" t="str">
        <f>IF(AND(B106="4x300", OR(AND(E106='indoor club records'!$N$11, F106&lt;='indoor club records'!$O$11), AND(E106='indoor club records'!$N$12, F106&lt;='indoor club records'!$O$12))), "CR", " ")</f>
        <v xml:space="preserve"> </v>
      </c>
      <c r="AF106" s="5" t="str">
        <f>IF(AND(B106="4x400", OR(AND(E106='indoor club records'!$N$13, F106&lt;='indoor club records'!$O$13), AND(E106='indoor club records'!$N$14, F106&lt;='indoor club records'!$O$14), AND(E106='indoor club records'!$N$15, F106&lt;='indoor club records'!$O$15))), "CR", " ")</f>
        <v xml:space="preserve"> </v>
      </c>
      <c r="AG106" s="5" t="str">
        <f>IF(AND(B106="pentathlon", OR(AND(E106='indoor club records'!$N$21, F106&gt;='indoor club records'!$O$21), AND(E106='indoor club records'!$N$22, F106&gt;='indoor club records'!$O$22), AND(E106='indoor club records'!$N$23, F106&gt;='indoor club records'!$O$23), AND(E106='indoor club records'!$N$24, F106&gt;='indoor club records'!$O$24), AND(E106='indoor club records'!$N$25, F106&gt;='indoor club records'!$O$25))), "CR", " ")</f>
        <v xml:space="preserve"> </v>
      </c>
      <c r="AH106" s="5" t="str">
        <f>IF(AND(B106="heptathlon", OR(AND(E106='indoor club records'!$N$26, F106&gt;='indoor club records'!$O$26), AND(E106='indoor club records'!$N$27, F106&gt;='indoor club records'!$O$27), AND(E106='indoor club records'!$N$28, F106&gt;='indoor club records'!$O$28), )), "CR", " ")</f>
        <v xml:space="preserve"> </v>
      </c>
    </row>
    <row r="107" spans="1:34" ht="14.5" x14ac:dyDescent="0.35">
      <c r="A107" s="13" t="s">
        <v>34</v>
      </c>
      <c r="B107" s="2">
        <v>3000</v>
      </c>
      <c r="C107" s="2" t="s">
        <v>58</v>
      </c>
      <c r="D107" s="2" t="s">
        <v>233</v>
      </c>
      <c r="E107" s="13" t="s">
        <v>31</v>
      </c>
      <c r="F107" s="6" t="s">
        <v>235</v>
      </c>
      <c r="G107" s="8">
        <v>43833</v>
      </c>
      <c r="H107" s="9" t="s">
        <v>190</v>
      </c>
      <c r="I107" s="2" t="s">
        <v>226</v>
      </c>
      <c r="K107" s="11" t="str">
        <f>IF(OR(L107="CR", M107="CR", N107="CR", O107="CR", P107="CR", Q107="CR", R107="CR", S107="CR", T107="CR", U107="CR",V107="CR", W107="CR", X107="CR", Y107="CR", Z107="CR", AA107="CR", AB107="CR", AC107="CR", AD107="CR", AE107="CR", AF107="CR", AG107="CR", AH107="CR"), "***CLUB RECORD***", "")</f>
        <v/>
      </c>
      <c r="L107" s="5" t="str">
        <f>IF(AND(B107=60, OR(AND(E107='indoor club records'!$B$1, F107&lt;='indoor club records'!$C$1), AND(E107='indoor club records'!$B$2, F107&lt;='indoor club records'!$C$2), AND(E107='indoor club records'!$B$3, F107&lt;='indoor club records'!$C$3), AND(E107='indoor club records'!$B$4, F107&lt;='indoor club records'!$C$4), AND(E107='indoor club records'!$B$5, F107&lt;='indoor club records'!$C$5))),"CR"," ")</f>
        <v xml:space="preserve"> </v>
      </c>
      <c r="M107" s="5" t="str">
        <f>IF(AND(B107=200, OR(AND(E107='indoor club records'!$B$11, F107&lt;='indoor club records'!$C$11), AND(E107='indoor club records'!$B$12, F107&lt;='indoor club records'!$C$12), AND(E107='indoor club records'!$B$13, F107&lt;='indoor club records'!$C$13), AND(E107='indoor club records'!$B$14, F107&lt;='indoor club records'!$C$14), AND(E107='indoor club records'!$B$15, F107&lt;='indoor club records'!$C$15))),"CR"," ")</f>
        <v xml:space="preserve"> </v>
      </c>
      <c r="N107" s="5" t="str">
        <f>IF(AND(B107=300, OR(AND(E107='indoor club records'!$B$16, F107&lt;='indoor club records'!$C$16), AND(E107='indoor club records'!$B$17, F107&lt;='indoor club records'!$C$17))),"CR"," ")</f>
        <v xml:space="preserve"> </v>
      </c>
      <c r="O107" s="5" t="str">
        <f>IF(AND(B107=400, OR(AND(E107='indoor club records'!$B$19, F107&lt;='indoor club records'!$C$19), AND(E107='indoor club records'!$B$20, F107&lt;='indoor club records'!$C$20), AND(E107='indoor club records'!$B$21, F107&lt;='indoor club records'!$C$21))),"CR"," ")</f>
        <v xml:space="preserve"> </v>
      </c>
      <c r="P107" s="5" t="str">
        <f>IF(AND(B107=800, OR(AND(E107='indoor club records'!$B$22, F107&lt;='indoor club records'!$C$22), AND(E107='indoor club records'!$B$23, F107&lt;='indoor club records'!$C$23), AND(E107='indoor club records'!$B$24, F107&lt;='indoor club records'!$C$24), AND(E107='indoor club records'!$B$25, F107&lt;='indoor club records'!$C$25), AND(E107='indoor club records'!$B$26, F107&lt;='indoor club records'!$C$26))),"CR"," ")</f>
        <v xml:space="preserve"> </v>
      </c>
      <c r="Q107" s="5" t="str">
        <f>IF(AND(B107=1200, AND(E107='indoor club records'!$B$28, F107&lt;='indoor club records'!$C$28)),"CR"," ")</f>
        <v xml:space="preserve"> </v>
      </c>
      <c r="R107" s="5" t="str">
        <f>IF(AND(B107=1500, OR(AND(E107='indoor club records'!$B$29, F107&lt;='indoor club records'!$C$29), AND(E107='indoor club records'!$B$30, F107&lt;='indoor club records'!$C$30), AND(E107='indoor club records'!$B$31, F107&lt;='indoor club records'!$C$31), AND(E107='indoor club records'!$B$32, F107&lt;='indoor club records'!$C$32), AND(E107='indoor club records'!$B$33, F107&lt;='indoor club records'!$C$33))),"CR"," ")</f>
        <v xml:space="preserve"> </v>
      </c>
      <c r="S107" s="5" t="str">
        <f>IF(AND(B107="1M", AND(E107='indoor club records'!$B$37,F107&lt;='indoor club records'!$C$37)),"CR"," ")</f>
        <v xml:space="preserve"> </v>
      </c>
      <c r="T107" s="5" t="str">
        <f>IF(AND(B107=3000, OR(AND(E107='indoor club records'!$B$39, F107&lt;='indoor club records'!$C$39), AND(E107='indoor club records'!$B$40, F107&lt;='indoor club records'!$C$40), AND(E107='indoor club records'!$B$41, F107&lt;='indoor club records'!$C$41))),"CR"," ")</f>
        <v xml:space="preserve"> </v>
      </c>
      <c r="U107" s="5" t="str">
        <f>IF(AND(B107=5000, OR(AND(E107='indoor club records'!$B$42, F107&lt;='indoor club records'!$C$42), AND(E107='indoor club records'!$B$43, F107&lt;='indoor club records'!$C$43))),"CR"," ")</f>
        <v xml:space="preserve"> </v>
      </c>
      <c r="V107" s="5" t="str">
        <f>IF(AND(B107=10000, OR(AND(E107='indoor club records'!$B$44, F107&lt;='indoor club records'!$C$44), AND(E107='indoor club records'!$B$45, F107&lt;='indoor club records'!$C$45))),"CR"," ")</f>
        <v xml:space="preserve"> </v>
      </c>
      <c r="W107" s="2" t="str">
        <f>IF(AND(B107="high jump", OR(AND(E107='indoor club records'!$F$1, F107&gt;='indoor club records'!$G$1), AND(E107='indoor club records'!$F$2, F107&gt;='indoor club records'!$G$2), AND(E107='indoor club records'!$F$3, F107&gt;='indoor club records'!$G$3),AND(E107='indoor club records'!$F$4, F107&gt;='indoor club records'!$G$4), AND(E107='indoor club records'!$F$5, F107&gt;='indoor club records'!$G$5))), "CR", " ")</f>
        <v xml:space="preserve"> </v>
      </c>
      <c r="X107" s="2" t="str">
        <f>IF(AND(B107="long jump", OR(AND(E107='indoor club records'!$F$6, F107&gt;='indoor club records'!$G$6), AND(E107='indoor club records'!$F$7, F107&gt;='indoor club records'!$G$7), AND(E107='indoor club records'!$F$8, F107&gt;='indoor club records'!$G$8), AND(E107='indoor club records'!$F$9, F107&gt;='indoor club records'!$G$9), AND(E107='indoor club records'!$F$10, F107&gt;='indoor club records'!$G$10))), "CR", " ")</f>
        <v xml:space="preserve"> </v>
      </c>
      <c r="Y107" s="2" t="str">
        <f>IF(AND(B107="triple jump", OR(AND(E107='indoor club records'!$F$11, F107&gt;='indoor club records'!$G$11), AND(E107='indoor club records'!$F$12, F107&gt;='indoor club records'!$G$12), AND(E107='indoor club records'!$F$13, F107&gt;='indoor club records'!$G$13), AND(E107='indoor club records'!$F$14, F107&gt;='indoor club records'!$G$14), AND(E107='indoor club records'!$F$15, F107&gt;='indoor club records'!$G$15))), "CR", " ")</f>
        <v xml:space="preserve"> </v>
      </c>
      <c r="Z107" s="2" t="str">
        <f>IF(AND(B107="pole vault", OR(AND(E107='indoor club records'!$F$16, F107&gt;='indoor club records'!$G$16), AND(E107='indoor club records'!$F$17, F107&gt;='indoor club records'!$G$17), AND(E107='indoor club records'!$F$18, F107&gt;='indoor club records'!$G$18), AND(E107='indoor club records'!$F$19, F107&gt;='indoor club records'!$G$19), AND(E107='indoor club records'!$F$20, F107&gt;='indoor club records'!$G$20))), "CR", " ")</f>
        <v xml:space="preserve"> </v>
      </c>
      <c r="AA107" s="2" t="str">
        <f>IF(AND(B107="shot 2.72", AND(E107='indoor club records'!$F$36, F107&gt;='indoor club records'!$G$36)), "CR", " ")</f>
        <v xml:space="preserve"> </v>
      </c>
      <c r="AB107" s="2" t="str">
        <f>IF(AND(B107="shot 3", OR(AND(E107='indoor club records'!$F$37, F107&gt;='indoor club records'!$G$37), AND(E107='indoor club records'!$F$38, F107&gt;='indoor club records'!$G$38))), "CR", " ")</f>
        <v xml:space="preserve"> </v>
      </c>
      <c r="AC107" s="2" t="str">
        <f>IF(AND(B107="shot 4", OR(AND(E107='indoor club records'!$F$39, F107&gt;='indoor club records'!$G$39), AND(E107='indoor club records'!$F$40, F107&gt;='indoor club records'!$G$40))), "CR", " ")</f>
        <v xml:space="preserve"> </v>
      </c>
      <c r="AD107" s="5" t="str">
        <f>IF(AND(B107="4x200", OR(AND(E107='indoor club records'!$N$6, F107&lt;='indoor club records'!$O$6), AND(E107='indoor club records'!$N$7, F107&lt;='indoor club records'!$O$7), AND(E107='indoor club records'!$N$8, F107&lt;='indoor club records'!$O$8), AND(E107='indoor club records'!$N$9, F107&lt;='indoor club records'!$O$9), AND(E107='indoor club records'!$N$10, F107&lt;='indoor club records'!$O$10))), "CR", " ")</f>
        <v xml:space="preserve"> </v>
      </c>
      <c r="AE107" s="5" t="str">
        <f>IF(AND(B107="4x300", OR(AND(E107='indoor club records'!$N$11, F107&lt;='indoor club records'!$O$11), AND(E107='indoor club records'!$N$12, F107&lt;='indoor club records'!$O$12))), "CR", " ")</f>
        <v xml:space="preserve"> </v>
      </c>
      <c r="AF107" s="5" t="str">
        <f>IF(AND(B107="4x400", OR(AND(E107='indoor club records'!$N$13, F107&lt;='indoor club records'!$O$13), AND(E107='indoor club records'!$N$14, F107&lt;='indoor club records'!$O$14), AND(E107='indoor club records'!$N$15, F107&lt;='indoor club records'!$O$15))), "CR", " ")</f>
        <v xml:space="preserve"> </v>
      </c>
      <c r="AG107" s="5" t="str">
        <f>IF(AND(B107="pentathlon", OR(AND(E107='indoor club records'!$N$21, F107&gt;='indoor club records'!$O$21), AND(E107='indoor club records'!$N$22, F107&gt;='indoor club records'!$O$22), AND(E107='indoor club records'!$N$23, F107&gt;='indoor club records'!$O$23), AND(E107='indoor club records'!$N$24, F107&gt;='indoor club records'!$O$24), AND(E107='indoor club records'!$N$25, F107&gt;='indoor club records'!$O$25))), "CR", " ")</f>
        <v xml:space="preserve"> </v>
      </c>
      <c r="AH107" s="5" t="str">
        <f>IF(AND(B107="heptathlon", OR(AND(E107='indoor club records'!$N$26, F107&gt;='indoor club records'!$O$26), AND(E107='indoor club records'!$N$27, F107&gt;='indoor club records'!$O$27), AND(E107='indoor club records'!$N$28, F107&gt;='indoor club records'!$O$28), )), "CR", " ")</f>
        <v xml:space="preserve"> </v>
      </c>
    </row>
    <row r="108" spans="1:34" ht="14.5" x14ac:dyDescent="0.35">
      <c r="A108" s="13" t="s">
        <v>175</v>
      </c>
      <c r="B108" s="2">
        <v>3000</v>
      </c>
      <c r="C108" s="2" t="s">
        <v>184</v>
      </c>
      <c r="D108" s="2" t="s">
        <v>185</v>
      </c>
      <c r="E108" s="13" t="s">
        <v>29</v>
      </c>
      <c r="F108" s="6" t="s">
        <v>279</v>
      </c>
      <c r="G108" s="8">
        <v>43869</v>
      </c>
      <c r="H108" s="9" t="s">
        <v>190</v>
      </c>
      <c r="I108" s="2" t="s">
        <v>273</v>
      </c>
      <c r="K108" s="11" t="str">
        <f>IF(OR(L108="CR", M108="CR", N108="CR", O108="CR", P108="CR", Q108="CR", R108="CR", S108="CR", T108="CR", U108="CR",V108="CR", W108="CR", X108="CR", Y108="CR", Z108="CR", AA108="CR", AB108="CR", AC108="CR", AD108="CR", AE108="CR", AF108="CR", AG108="CR", AH108="CR"), "***CLUB RECORD***", "")</f>
        <v/>
      </c>
      <c r="L108" s="5" t="str">
        <f>IF(AND(B108=60, OR(AND(E108='indoor club records'!$B$1, F108&lt;='indoor club records'!$C$1), AND(E108='indoor club records'!$B$2, F108&lt;='indoor club records'!$C$2), AND(E108='indoor club records'!$B$3, F108&lt;='indoor club records'!$C$3), AND(E108='indoor club records'!$B$4, F108&lt;='indoor club records'!$C$4), AND(E108='indoor club records'!$B$5, F108&lt;='indoor club records'!$C$5))),"CR"," ")</f>
        <v xml:space="preserve"> </v>
      </c>
      <c r="M108" s="5" t="str">
        <f>IF(AND(B108=200, OR(AND(E108='indoor club records'!$B$11, F108&lt;='indoor club records'!$C$11), AND(E108='indoor club records'!$B$12, F108&lt;='indoor club records'!$C$12), AND(E108='indoor club records'!$B$13, F108&lt;='indoor club records'!$C$13), AND(E108='indoor club records'!$B$14, F108&lt;='indoor club records'!$C$14), AND(E108='indoor club records'!$B$15, F108&lt;='indoor club records'!$C$15))),"CR"," ")</f>
        <v xml:space="preserve"> </v>
      </c>
      <c r="N108" s="5" t="str">
        <f>IF(AND(B108=300, OR(AND(E108='indoor club records'!$B$16, F108&lt;='indoor club records'!$C$16), AND(E108='indoor club records'!$B$17, F108&lt;='indoor club records'!$C$17))),"CR"," ")</f>
        <v xml:space="preserve"> </v>
      </c>
      <c r="O108" s="5" t="str">
        <f>IF(AND(B108=400, OR(AND(E108='indoor club records'!$B$19, F108&lt;='indoor club records'!$C$19), AND(E108='indoor club records'!$B$20, F108&lt;='indoor club records'!$C$20), AND(E108='indoor club records'!$B$21, F108&lt;='indoor club records'!$C$21))),"CR"," ")</f>
        <v xml:space="preserve"> </v>
      </c>
      <c r="P108" s="5" t="str">
        <f>IF(AND(B108=800, OR(AND(E108='indoor club records'!$B$22, F108&lt;='indoor club records'!$C$22), AND(E108='indoor club records'!$B$23, F108&lt;='indoor club records'!$C$23), AND(E108='indoor club records'!$B$24, F108&lt;='indoor club records'!$C$24), AND(E108='indoor club records'!$B$25, F108&lt;='indoor club records'!$C$25), AND(E108='indoor club records'!$B$26, F108&lt;='indoor club records'!$C$26))),"CR"," ")</f>
        <v xml:space="preserve"> </v>
      </c>
      <c r="Q108" s="5" t="str">
        <f>IF(AND(B108=1200, AND(E108='indoor club records'!$B$28, F108&lt;='indoor club records'!$C$28)),"CR"," ")</f>
        <v xml:space="preserve"> </v>
      </c>
      <c r="R108" s="5" t="str">
        <f>IF(AND(B108=1500, OR(AND(E108='indoor club records'!$B$29, F108&lt;='indoor club records'!$C$29), AND(E108='indoor club records'!$B$30, F108&lt;='indoor club records'!$C$30), AND(E108='indoor club records'!$B$31, F108&lt;='indoor club records'!$C$31), AND(E108='indoor club records'!$B$32, F108&lt;='indoor club records'!$C$32), AND(E108='indoor club records'!$B$33, F108&lt;='indoor club records'!$C$33))),"CR"," ")</f>
        <v xml:space="preserve"> </v>
      </c>
      <c r="S108" s="5" t="str">
        <f>IF(AND(B108="1M", AND(E108='indoor club records'!$B$37,F108&lt;='indoor club records'!$C$37)),"CR"," ")</f>
        <v xml:space="preserve"> </v>
      </c>
      <c r="T108" s="5" t="str">
        <f>IF(AND(B108=3000, OR(AND(E108='indoor club records'!$B$39, F108&lt;='indoor club records'!$C$39), AND(E108='indoor club records'!$B$40, F108&lt;='indoor club records'!$C$40), AND(E108='indoor club records'!$B$41, F108&lt;='indoor club records'!$C$41))),"CR"," ")</f>
        <v xml:space="preserve"> </v>
      </c>
      <c r="U108" s="5" t="str">
        <f>IF(AND(B108=5000, OR(AND(E108='indoor club records'!$B$42, F108&lt;='indoor club records'!$C$42), AND(E108='indoor club records'!$B$43, F108&lt;='indoor club records'!$C$43))),"CR"," ")</f>
        <v xml:space="preserve"> </v>
      </c>
      <c r="V108" s="5" t="str">
        <f>IF(AND(B108=10000, OR(AND(E108='indoor club records'!$B$44, F108&lt;='indoor club records'!$C$44), AND(E108='indoor club records'!$B$45, F108&lt;='indoor club records'!$C$45))),"CR"," ")</f>
        <v xml:space="preserve"> </v>
      </c>
      <c r="W108" s="2" t="str">
        <f>IF(AND(B108="high jump", OR(AND(E108='indoor club records'!$F$1, F108&gt;='indoor club records'!$G$1), AND(E108='indoor club records'!$F$2, F108&gt;='indoor club records'!$G$2), AND(E108='indoor club records'!$F$3, F108&gt;='indoor club records'!$G$3),AND(E108='indoor club records'!$F$4, F108&gt;='indoor club records'!$G$4), AND(E108='indoor club records'!$F$5, F108&gt;='indoor club records'!$G$5))), "CR", " ")</f>
        <v xml:space="preserve"> </v>
      </c>
      <c r="X108" s="2" t="str">
        <f>IF(AND(B108="long jump", OR(AND(E108='indoor club records'!$F$6, F108&gt;='indoor club records'!$G$6), AND(E108='indoor club records'!$F$7, F108&gt;='indoor club records'!$G$7), AND(E108='indoor club records'!$F$8, F108&gt;='indoor club records'!$G$8), AND(E108='indoor club records'!$F$9, F108&gt;='indoor club records'!$G$9), AND(E108='indoor club records'!$F$10, F108&gt;='indoor club records'!$G$10))), "CR", " ")</f>
        <v xml:space="preserve"> </v>
      </c>
      <c r="Y108" s="2" t="str">
        <f>IF(AND(B108="triple jump", OR(AND(E108='indoor club records'!$F$11, F108&gt;='indoor club records'!$G$11), AND(E108='indoor club records'!$F$12, F108&gt;='indoor club records'!$G$12), AND(E108='indoor club records'!$F$13, F108&gt;='indoor club records'!$G$13), AND(E108='indoor club records'!$F$14, F108&gt;='indoor club records'!$G$14), AND(E108='indoor club records'!$F$15, F108&gt;='indoor club records'!$G$15))), "CR", " ")</f>
        <v xml:space="preserve"> </v>
      </c>
      <c r="Z108" s="2" t="str">
        <f>IF(AND(B108="pole vault", OR(AND(E108='indoor club records'!$F$16, F108&gt;='indoor club records'!$G$16), AND(E108='indoor club records'!$F$17, F108&gt;='indoor club records'!$G$17), AND(E108='indoor club records'!$F$18, F108&gt;='indoor club records'!$G$18), AND(E108='indoor club records'!$F$19, F108&gt;='indoor club records'!$G$19), AND(E108='indoor club records'!$F$20, F108&gt;='indoor club records'!$G$20))), "CR", " ")</f>
        <v xml:space="preserve"> </v>
      </c>
      <c r="AA108" s="2" t="str">
        <f>IF(AND(B108="shot 2.72", AND(E108='indoor club records'!$F$36, F108&gt;='indoor club records'!$G$36)), "CR", " ")</f>
        <v xml:space="preserve"> </v>
      </c>
      <c r="AB108" s="2" t="str">
        <f>IF(AND(B108="shot 3", OR(AND(E108='indoor club records'!$F$37, F108&gt;='indoor club records'!$G$37), AND(E108='indoor club records'!$F$38, F108&gt;='indoor club records'!$G$38))), "CR", " ")</f>
        <v xml:space="preserve"> </v>
      </c>
      <c r="AC108" s="2" t="str">
        <f>IF(AND(B108="shot 4", OR(AND(E108='indoor club records'!$F$39, F108&gt;='indoor club records'!$G$39), AND(E108='indoor club records'!$F$40, F108&gt;='indoor club records'!$G$40))), "CR", " ")</f>
        <v xml:space="preserve"> </v>
      </c>
      <c r="AD108" s="5" t="str">
        <f>IF(AND(B108="4x200", OR(AND(E108='indoor club records'!$N$6, F108&lt;='indoor club records'!$O$6), AND(E108='indoor club records'!$N$7, F108&lt;='indoor club records'!$O$7), AND(E108='indoor club records'!$N$8, F108&lt;='indoor club records'!$O$8), AND(E108='indoor club records'!$N$9, F108&lt;='indoor club records'!$O$9), AND(E108='indoor club records'!$N$10, F108&lt;='indoor club records'!$O$10))), "CR", " ")</f>
        <v xml:space="preserve"> </v>
      </c>
      <c r="AE108" s="5" t="str">
        <f>IF(AND(B108="4x300", OR(AND(E108='indoor club records'!$N$11, F108&lt;='indoor club records'!$O$11), AND(E108='indoor club records'!$N$12, F108&lt;='indoor club records'!$O$12))), "CR", " ")</f>
        <v xml:space="preserve"> </v>
      </c>
      <c r="AF108" s="5" t="str">
        <f>IF(AND(B108="4x400", OR(AND(E108='indoor club records'!$N$13, F108&lt;='indoor club records'!$O$13), AND(E108='indoor club records'!$N$14, F108&lt;='indoor club records'!$O$14), AND(E108='indoor club records'!$N$15, F108&lt;='indoor club records'!$O$15))), "CR", " ")</f>
        <v xml:space="preserve"> </v>
      </c>
      <c r="AG108" s="5" t="str">
        <f>IF(AND(B108="pentathlon", OR(AND(E108='indoor club records'!$N$21, F108&gt;='indoor club records'!$O$21), AND(E108='indoor club records'!$N$22, F108&gt;='indoor club records'!$O$22), AND(E108='indoor club records'!$N$23, F108&gt;='indoor club records'!$O$23), AND(E108='indoor club records'!$N$24, F108&gt;='indoor club records'!$O$24), AND(E108='indoor club records'!$N$25, F108&gt;='indoor club records'!$O$25))), "CR", " ")</f>
        <v xml:space="preserve"> </v>
      </c>
      <c r="AH108" s="5" t="str">
        <f>IF(AND(B108="heptathlon", OR(AND(E108='indoor club records'!$N$26, F108&gt;='indoor club records'!$O$26), AND(E108='indoor club records'!$N$27, F108&gt;='indoor club records'!$O$27), AND(E108='indoor club records'!$N$28, F108&gt;='indoor club records'!$O$28), )), "CR", " ")</f>
        <v xml:space="preserve"> </v>
      </c>
    </row>
    <row r="109" spans="1:34" ht="14.5" x14ac:dyDescent="0.35">
      <c r="A109" s="13" t="s">
        <v>31</v>
      </c>
      <c r="B109" s="2">
        <v>3000</v>
      </c>
      <c r="C109" s="2" t="s">
        <v>53</v>
      </c>
      <c r="D109" s="2" t="s">
        <v>2</v>
      </c>
      <c r="E109" s="13" t="s">
        <v>29</v>
      </c>
      <c r="F109" s="6" t="s">
        <v>278</v>
      </c>
      <c r="G109" s="9">
        <v>43869</v>
      </c>
      <c r="H109" s="2" t="s">
        <v>190</v>
      </c>
      <c r="I109" s="2" t="s">
        <v>273</v>
      </c>
      <c r="K109" s="11" t="str">
        <f>IF(OR(L109="CR", M109="CR", N109="CR", O109="CR", P109="CR", Q109="CR", R109="CR", S109="CR", T109="CR", U109="CR",V109="CR", W109="CR", X109="CR", Y109="CR", Z109="CR", AA109="CR", AB109="CR", AC109="CR", AD109="CR", AE109="CR", AF109="CR", AG109="CR", AH109="CR"), "***CLUB RECORD***", "")</f>
        <v/>
      </c>
      <c r="L109" s="5" t="str">
        <f>IF(AND(B109=60, OR(AND(E109='indoor club records'!$B$1, F109&lt;='indoor club records'!$C$1), AND(E109='indoor club records'!$B$2, F109&lt;='indoor club records'!$C$2), AND(E109='indoor club records'!$B$3, F109&lt;='indoor club records'!$C$3), AND(E109='indoor club records'!$B$4, F109&lt;='indoor club records'!$C$4), AND(E109='indoor club records'!$B$5, F109&lt;='indoor club records'!$C$5))),"CR"," ")</f>
        <v xml:space="preserve"> </v>
      </c>
      <c r="M109" s="5" t="str">
        <f>IF(AND(B109=200, OR(AND(E109='indoor club records'!$B$11, F109&lt;='indoor club records'!$C$11), AND(E109='indoor club records'!$B$12, F109&lt;='indoor club records'!$C$12), AND(E109='indoor club records'!$B$13, F109&lt;='indoor club records'!$C$13), AND(E109='indoor club records'!$B$14, F109&lt;='indoor club records'!$C$14), AND(E109='indoor club records'!$B$15, F109&lt;='indoor club records'!$C$15))),"CR"," ")</f>
        <v xml:space="preserve"> </v>
      </c>
      <c r="N109" s="5" t="str">
        <f>IF(AND(B109=300, OR(AND(E109='indoor club records'!$B$16, F109&lt;='indoor club records'!$C$16), AND(E109='indoor club records'!$B$17, F109&lt;='indoor club records'!$C$17))),"CR"," ")</f>
        <v xml:space="preserve"> </v>
      </c>
      <c r="O109" s="5" t="str">
        <f>IF(AND(B109=400, OR(AND(E109='indoor club records'!$B$19, F109&lt;='indoor club records'!$C$19), AND(E109='indoor club records'!$B$20, F109&lt;='indoor club records'!$C$20), AND(E109='indoor club records'!$B$21, F109&lt;='indoor club records'!$C$21))),"CR"," ")</f>
        <v xml:space="preserve"> </v>
      </c>
      <c r="P109" s="5" t="str">
        <f>IF(AND(B109=800, OR(AND(E109='indoor club records'!$B$22, F109&lt;='indoor club records'!$C$22), AND(E109='indoor club records'!$B$23, F109&lt;='indoor club records'!$C$23), AND(E109='indoor club records'!$B$24, F109&lt;='indoor club records'!$C$24), AND(E109='indoor club records'!$B$25, F109&lt;='indoor club records'!$C$25), AND(E109='indoor club records'!$B$26, F109&lt;='indoor club records'!$C$26))),"CR"," ")</f>
        <v xml:space="preserve"> </v>
      </c>
      <c r="Q109" s="5" t="str">
        <f>IF(AND(B109=1200, AND(E109='indoor club records'!$B$28, F109&lt;='indoor club records'!$C$28)),"CR"," ")</f>
        <v xml:space="preserve"> </v>
      </c>
      <c r="R109" s="5" t="str">
        <f>IF(AND(B109=1500, OR(AND(E109='indoor club records'!$B$29, F109&lt;='indoor club records'!$C$29), AND(E109='indoor club records'!$B$30, F109&lt;='indoor club records'!$C$30), AND(E109='indoor club records'!$B$31, F109&lt;='indoor club records'!$C$31), AND(E109='indoor club records'!$B$32, F109&lt;='indoor club records'!$C$32), AND(E109='indoor club records'!$B$33, F109&lt;='indoor club records'!$C$33))),"CR"," ")</f>
        <v xml:space="preserve"> </v>
      </c>
      <c r="S109" s="5" t="str">
        <f>IF(AND(B109="1M", AND(E109='indoor club records'!$B$37,F109&lt;='indoor club records'!$C$37)),"CR"," ")</f>
        <v xml:space="preserve"> </v>
      </c>
      <c r="T109" s="5" t="str">
        <f>IF(AND(B109=3000, OR(AND(E109='indoor club records'!$B$39, F109&lt;='indoor club records'!$C$39), AND(E109='indoor club records'!$B$40, F109&lt;='indoor club records'!$C$40), AND(E109='indoor club records'!$B$41, F109&lt;='indoor club records'!$C$41))),"CR"," ")</f>
        <v xml:space="preserve"> </v>
      </c>
      <c r="U109" s="5" t="str">
        <f>IF(AND(B109=5000, OR(AND(E109='indoor club records'!$B$42, F109&lt;='indoor club records'!$C$42), AND(E109='indoor club records'!$B$43, F109&lt;='indoor club records'!$C$43))),"CR"," ")</f>
        <v xml:space="preserve"> </v>
      </c>
      <c r="V109" s="5" t="str">
        <f>IF(AND(B109=10000, OR(AND(E109='indoor club records'!$B$44, F109&lt;='indoor club records'!$C$44), AND(E109='indoor club records'!$B$45, F109&lt;='indoor club records'!$C$45))),"CR"," ")</f>
        <v xml:space="preserve"> </v>
      </c>
      <c r="W109" s="2" t="str">
        <f>IF(AND(B109="high jump", OR(AND(E109='indoor club records'!$F$1, F109&gt;='indoor club records'!$G$1), AND(E109='indoor club records'!$F$2, F109&gt;='indoor club records'!$G$2), AND(E109='indoor club records'!$F$3, F109&gt;='indoor club records'!$G$3),AND(E109='indoor club records'!$F$4, F109&gt;='indoor club records'!$G$4), AND(E109='indoor club records'!$F$5, F109&gt;='indoor club records'!$G$5))), "CR", " ")</f>
        <v xml:space="preserve"> </v>
      </c>
      <c r="X109" s="2" t="str">
        <f>IF(AND(B109="long jump", OR(AND(E109='indoor club records'!$F$6, F109&gt;='indoor club records'!$G$6), AND(E109='indoor club records'!$F$7, F109&gt;='indoor club records'!$G$7), AND(E109='indoor club records'!$F$8, F109&gt;='indoor club records'!$G$8), AND(E109='indoor club records'!$F$9, F109&gt;='indoor club records'!$G$9), AND(E109='indoor club records'!$F$10, F109&gt;='indoor club records'!$G$10))), "CR", " ")</f>
        <v xml:space="preserve"> </v>
      </c>
      <c r="Y109" s="2" t="str">
        <f>IF(AND(B109="triple jump", OR(AND(E109='indoor club records'!$F$11, F109&gt;='indoor club records'!$G$11), AND(E109='indoor club records'!$F$12, F109&gt;='indoor club records'!$G$12), AND(E109='indoor club records'!$F$13, F109&gt;='indoor club records'!$G$13), AND(E109='indoor club records'!$F$14, F109&gt;='indoor club records'!$G$14), AND(E109='indoor club records'!$F$15, F109&gt;='indoor club records'!$G$15))), "CR", " ")</f>
        <v xml:space="preserve"> </v>
      </c>
      <c r="Z109" s="2" t="str">
        <f>IF(AND(B109="pole vault", OR(AND(E109='indoor club records'!$F$16, F109&gt;='indoor club records'!$G$16), AND(E109='indoor club records'!$F$17, F109&gt;='indoor club records'!$G$17), AND(E109='indoor club records'!$F$18, F109&gt;='indoor club records'!$G$18), AND(E109='indoor club records'!$F$19, F109&gt;='indoor club records'!$G$19), AND(E109='indoor club records'!$F$20, F109&gt;='indoor club records'!$G$20))), "CR", " ")</f>
        <v xml:space="preserve"> </v>
      </c>
      <c r="AA109" s="2" t="str">
        <f>IF(AND(B109="shot 2.72", AND(E109='indoor club records'!$F$36, F109&gt;='indoor club records'!$G$36)), "CR", " ")</f>
        <v xml:space="preserve"> </v>
      </c>
      <c r="AB109" s="2" t="str">
        <f>IF(AND(B109="shot 3", OR(AND(E109='indoor club records'!$F$37, F109&gt;='indoor club records'!$G$37), AND(E109='indoor club records'!$F$38, F109&gt;='indoor club records'!$G$38))), "CR", " ")</f>
        <v xml:space="preserve"> </v>
      </c>
      <c r="AC109" s="2" t="str">
        <f>IF(AND(B109="shot 4", OR(AND(E109='indoor club records'!$F$39, F109&gt;='indoor club records'!$G$39), AND(E109='indoor club records'!$F$40, F109&gt;='indoor club records'!$G$40))), "CR", " ")</f>
        <v xml:space="preserve"> </v>
      </c>
      <c r="AD109" s="5" t="str">
        <f>IF(AND(B109="4x200", OR(AND(E109='indoor club records'!$N$6, F109&lt;='indoor club records'!$O$6), AND(E109='indoor club records'!$N$7, F109&lt;='indoor club records'!$O$7), AND(E109='indoor club records'!$N$8, F109&lt;='indoor club records'!$O$8), AND(E109='indoor club records'!$N$9, F109&lt;='indoor club records'!$O$9), AND(E109='indoor club records'!$N$10, F109&lt;='indoor club records'!$O$10))), "CR", " ")</f>
        <v xml:space="preserve"> </v>
      </c>
      <c r="AE109" s="5" t="str">
        <f>IF(AND(B109="4x300", OR(AND(E109='indoor club records'!$N$11, F109&lt;='indoor club records'!$O$11), AND(E109='indoor club records'!$N$12, F109&lt;='indoor club records'!$O$12))), "CR", " ")</f>
        <v xml:space="preserve"> </v>
      </c>
      <c r="AF109" s="5" t="str">
        <f>IF(AND(B109="4x400", OR(AND(E109='indoor club records'!$N$13, F109&lt;='indoor club records'!$O$13), AND(E109='indoor club records'!$N$14, F109&lt;='indoor club records'!$O$14), AND(E109='indoor club records'!$N$15, F109&lt;='indoor club records'!$O$15))), "CR", " ")</f>
        <v xml:space="preserve"> </v>
      </c>
      <c r="AG109" s="5" t="str">
        <f>IF(AND(B109="pentathlon", OR(AND(E109='indoor club records'!$N$21, F109&gt;='indoor club records'!$O$21), AND(E109='indoor club records'!$N$22, F109&gt;='indoor club records'!$O$22), AND(E109='indoor club records'!$N$23, F109&gt;='indoor club records'!$O$23), AND(E109='indoor club records'!$N$24, F109&gt;='indoor club records'!$O$24), AND(E109='indoor club records'!$N$25, F109&gt;='indoor club records'!$O$25))), "CR", " ")</f>
        <v xml:space="preserve"> </v>
      </c>
      <c r="AH109" s="5" t="str">
        <f>IF(AND(B109="heptathlon", OR(AND(E109='indoor club records'!$N$26, F109&gt;='indoor club records'!$O$26), AND(E109='indoor club records'!$N$27, F109&gt;='indoor club records'!$O$27), AND(E109='indoor club records'!$N$28, F109&gt;='indoor club records'!$O$28), )), "CR", " ")</f>
        <v xml:space="preserve"> </v>
      </c>
    </row>
    <row r="110" spans="1:34" ht="14.5" x14ac:dyDescent="0.35">
      <c r="A110" s="13" t="s">
        <v>34</v>
      </c>
      <c r="B110" s="2">
        <v>3000</v>
      </c>
      <c r="C110" s="2" t="s">
        <v>236</v>
      </c>
      <c r="D110" s="2" t="s">
        <v>233</v>
      </c>
      <c r="E110" s="13" t="s">
        <v>34</v>
      </c>
      <c r="F110" s="6" t="s">
        <v>237</v>
      </c>
      <c r="G110" s="8">
        <v>43833</v>
      </c>
      <c r="H110" s="9" t="s">
        <v>190</v>
      </c>
      <c r="I110" s="2" t="s">
        <v>226</v>
      </c>
      <c r="K110" s="11" t="str">
        <f>IF(OR(L110="CR", M110="CR", N110="CR", O110="CR", P110="CR", Q110="CR", R110="CR", S110="CR", T110="CR", U110="CR",V110="CR", W110="CR", X110="CR", Y110="CR", Z110="CR", AA110="CR", AB110="CR", AC110="CR", AD110="CR", AE110="CR", AF110="CR", AG110="CR", AH110="CR"), "***CLUB RECORD***", "")</f>
        <v/>
      </c>
      <c r="L110" s="5" t="str">
        <f>IF(AND(B110=60, OR(AND(E110='indoor club records'!$B$1, F110&lt;='indoor club records'!$C$1), AND(E110='indoor club records'!$B$2, F110&lt;='indoor club records'!$C$2), AND(E110='indoor club records'!$B$3, F110&lt;='indoor club records'!$C$3), AND(E110='indoor club records'!$B$4, F110&lt;='indoor club records'!$C$4), AND(E110='indoor club records'!$B$5, F110&lt;='indoor club records'!$C$5))),"CR"," ")</f>
        <v xml:space="preserve"> </v>
      </c>
      <c r="M110" s="5" t="str">
        <f>IF(AND(B110=200, OR(AND(E110='indoor club records'!$B$11, F110&lt;='indoor club records'!$C$11), AND(E110='indoor club records'!$B$12, F110&lt;='indoor club records'!$C$12), AND(E110='indoor club records'!$B$13, F110&lt;='indoor club records'!$C$13), AND(E110='indoor club records'!$B$14, F110&lt;='indoor club records'!$C$14), AND(E110='indoor club records'!$B$15, F110&lt;='indoor club records'!$C$15))),"CR"," ")</f>
        <v xml:space="preserve"> </v>
      </c>
      <c r="N110" s="5" t="str">
        <f>IF(AND(B110=300, OR(AND(E110='indoor club records'!$B$16, F110&lt;='indoor club records'!$C$16), AND(E110='indoor club records'!$B$17, F110&lt;='indoor club records'!$C$17))),"CR"," ")</f>
        <v xml:space="preserve"> </v>
      </c>
      <c r="O110" s="5" t="str">
        <f>IF(AND(B110=400, OR(AND(E110='indoor club records'!$B$19, F110&lt;='indoor club records'!$C$19), AND(E110='indoor club records'!$B$20, F110&lt;='indoor club records'!$C$20), AND(E110='indoor club records'!$B$21, F110&lt;='indoor club records'!$C$21))),"CR"," ")</f>
        <v xml:space="preserve"> </v>
      </c>
      <c r="P110" s="5" t="str">
        <f>IF(AND(B110=800, OR(AND(E110='indoor club records'!$B$22, F110&lt;='indoor club records'!$C$22), AND(E110='indoor club records'!$B$23, F110&lt;='indoor club records'!$C$23), AND(E110='indoor club records'!$B$24, F110&lt;='indoor club records'!$C$24), AND(E110='indoor club records'!$B$25, F110&lt;='indoor club records'!$C$25), AND(E110='indoor club records'!$B$26, F110&lt;='indoor club records'!$C$26))),"CR"," ")</f>
        <v xml:space="preserve"> </v>
      </c>
      <c r="Q110" s="5" t="str">
        <f>IF(AND(B110=1200, AND(E110='indoor club records'!$B$28, F110&lt;='indoor club records'!$C$28)),"CR"," ")</f>
        <v xml:space="preserve"> </v>
      </c>
      <c r="R110" s="5" t="str">
        <f>IF(AND(B110=1500, OR(AND(E110='indoor club records'!$B$29, F110&lt;='indoor club records'!$C$29), AND(E110='indoor club records'!$B$30, F110&lt;='indoor club records'!$C$30), AND(E110='indoor club records'!$B$31, F110&lt;='indoor club records'!$C$31), AND(E110='indoor club records'!$B$32, F110&lt;='indoor club records'!$C$32), AND(E110='indoor club records'!$B$33, F110&lt;='indoor club records'!$C$33))),"CR"," ")</f>
        <v xml:space="preserve"> </v>
      </c>
      <c r="S110" s="5" t="str">
        <f>IF(AND(B110="1M", AND(E110='indoor club records'!$B$37,F110&lt;='indoor club records'!$C$37)),"CR"," ")</f>
        <v xml:space="preserve"> </v>
      </c>
      <c r="T110" s="5" t="str">
        <f>IF(AND(B110=3000, OR(AND(E110='indoor club records'!$B$39, F110&lt;='indoor club records'!$C$39), AND(E110='indoor club records'!$B$40, F110&lt;='indoor club records'!$C$40), AND(E110='indoor club records'!$B$41, F110&lt;='indoor club records'!$C$41))),"CR"," ")</f>
        <v xml:space="preserve"> </v>
      </c>
      <c r="U110" s="5" t="str">
        <f>IF(AND(B110=5000, OR(AND(E110='indoor club records'!$B$42, F110&lt;='indoor club records'!$C$42), AND(E110='indoor club records'!$B$43, F110&lt;='indoor club records'!$C$43))),"CR"," ")</f>
        <v xml:space="preserve"> </v>
      </c>
      <c r="V110" s="5" t="str">
        <f>IF(AND(B110=10000, OR(AND(E110='indoor club records'!$B$44, F110&lt;='indoor club records'!$C$44), AND(E110='indoor club records'!$B$45, F110&lt;='indoor club records'!$C$45))),"CR"," ")</f>
        <v xml:space="preserve"> </v>
      </c>
      <c r="W110" s="2" t="str">
        <f>IF(AND(B110="high jump", OR(AND(E110='indoor club records'!$F$1, F110&gt;='indoor club records'!$G$1), AND(E110='indoor club records'!$F$2, F110&gt;='indoor club records'!$G$2), AND(E110='indoor club records'!$F$3, F110&gt;='indoor club records'!$G$3),AND(E110='indoor club records'!$F$4, F110&gt;='indoor club records'!$G$4), AND(E110='indoor club records'!$F$5, F110&gt;='indoor club records'!$G$5))), "CR", " ")</f>
        <v xml:space="preserve"> </v>
      </c>
      <c r="X110" s="2" t="str">
        <f>IF(AND(B110="long jump", OR(AND(E110='indoor club records'!$F$6, F110&gt;='indoor club records'!$G$6), AND(E110='indoor club records'!$F$7, F110&gt;='indoor club records'!$G$7), AND(E110='indoor club records'!$F$8, F110&gt;='indoor club records'!$G$8), AND(E110='indoor club records'!$F$9, F110&gt;='indoor club records'!$G$9), AND(E110='indoor club records'!$F$10, F110&gt;='indoor club records'!$G$10))), "CR", " ")</f>
        <v xml:space="preserve"> </v>
      </c>
      <c r="Y110" s="2" t="str">
        <f>IF(AND(B110="triple jump", OR(AND(E110='indoor club records'!$F$11, F110&gt;='indoor club records'!$G$11), AND(E110='indoor club records'!$F$12, F110&gt;='indoor club records'!$G$12), AND(E110='indoor club records'!$F$13, F110&gt;='indoor club records'!$G$13), AND(E110='indoor club records'!$F$14, F110&gt;='indoor club records'!$G$14), AND(E110='indoor club records'!$F$15, F110&gt;='indoor club records'!$G$15))), "CR", " ")</f>
        <v xml:space="preserve"> </v>
      </c>
      <c r="Z110" s="2" t="str">
        <f>IF(AND(B110="pole vault", OR(AND(E110='indoor club records'!$F$16, F110&gt;='indoor club records'!$G$16), AND(E110='indoor club records'!$F$17, F110&gt;='indoor club records'!$G$17), AND(E110='indoor club records'!$F$18, F110&gt;='indoor club records'!$G$18), AND(E110='indoor club records'!$F$19, F110&gt;='indoor club records'!$G$19), AND(E110='indoor club records'!$F$20, F110&gt;='indoor club records'!$G$20))), "CR", " ")</f>
        <v xml:space="preserve"> </v>
      </c>
      <c r="AA110" s="2" t="str">
        <f>IF(AND(B110="shot 2.72", AND(E110='indoor club records'!$F$36, F110&gt;='indoor club records'!$G$36)), "CR", " ")</f>
        <v xml:space="preserve"> </v>
      </c>
      <c r="AB110" s="2" t="str">
        <f>IF(AND(B110="shot 3", OR(AND(E110='indoor club records'!$F$37, F110&gt;='indoor club records'!$G$37), AND(E110='indoor club records'!$F$38, F110&gt;='indoor club records'!$G$38))), "CR", " ")</f>
        <v xml:space="preserve"> </v>
      </c>
      <c r="AC110" s="2" t="str">
        <f>IF(AND(B110="shot 4", OR(AND(E110='indoor club records'!$F$39, F110&gt;='indoor club records'!$G$39), AND(E110='indoor club records'!$F$40, F110&gt;='indoor club records'!$G$40))), "CR", " ")</f>
        <v xml:space="preserve"> </v>
      </c>
      <c r="AD110" s="5" t="str">
        <f>IF(AND(B110="4x200", OR(AND(E110='indoor club records'!$N$6, F110&lt;='indoor club records'!$O$6), AND(E110='indoor club records'!$N$7, F110&lt;='indoor club records'!$O$7), AND(E110='indoor club records'!$N$8, F110&lt;='indoor club records'!$O$8), AND(E110='indoor club records'!$N$9, F110&lt;='indoor club records'!$O$9), AND(E110='indoor club records'!$N$10, F110&lt;='indoor club records'!$O$10))), "CR", " ")</f>
        <v xml:space="preserve"> </v>
      </c>
      <c r="AE110" s="5" t="str">
        <f>IF(AND(B110="4x300", OR(AND(E110='indoor club records'!$N$11, F110&lt;='indoor club records'!$O$11), AND(E110='indoor club records'!$N$12, F110&lt;='indoor club records'!$O$12))), "CR", " ")</f>
        <v xml:space="preserve"> </v>
      </c>
      <c r="AF110" s="5" t="str">
        <f>IF(AND(B110="4x400", OR(AND(E110='indoor club records'!$N$13, F110&lt;='indoor club records'!$O$13), AND(E110='indoor club records'!$N$14, F110&lt;='indoor club records'!$O$14), AND(E110='indoor club records'!$N$15, F110&lt;='indoor club records'!$O$15))), "CR", " ")</f>
        <v xml:space="preserve"> </v>
      </c>
      <c r="AG110" s="5" t="str">
        <f>IF(AND(B110="pentathlon", OR(AND(E110='indoor club records'!$N$21, F110&gt;='indoor club records'!$O$21), AND(E110='indoor club records'!$N$22, F110&gt;='indoor club records'!$O$22), AND(E110='indoor club records'!$N$23, F110&gt;='indoor club records'!$O$23), AND(E110='indoor club records'!$N$24, F110&gt;='indoor club records'!$O$24), AND(E110='indoor club records'!$N$25, F110&gt;='indoor club records'!$O$25))), "CR", " ")</f>
        <v xml:space="preserve"> </v>
      </c>
      <c r="AH110" s="5" t="str">
        <f>IF(AND(B110="heptathlon", OR(AND(E110='indoor club records'!$N$26, F110&gt;='indoor club records'!$O$26), AND(E110='indoor club records'!$N$27, F110&gt;='indoor club records'!$O$27), AND(E110='indoor club records'!$N$28, F110&gt;='indoor club records'!$O$28), )), "CR", " ")</f>
        <v xml:space="preserve"> </v>
      </c>
    </row>
    <row r="111" spans="1:34" ht="14.5" x14ac:dyDescent="0.35">
      <c r="A111" s="13" t="s">
        <v>175</v>
      </c>
      <c r="B111" s="2">
        <v>3000</v>
      </c>
      <c r="C111" s="2" t="s">
        <v>8</v>
      </c>
      <c r="D111" s="2" t="s">
        <v>9</v>
      </c>
      <c r="E111" s="13" t="s">
        <v>83</v>
      </c>
      <c r="F111" s="6" t="s">
        <v>238</v>
      </c>
      <c r="G111" s="8">
        <v>43833</v>
      </c>
      <c r="H111" s="9" t="s">
        <v>190</v>
      </c>
      <c r="I111" s="2" t="s">
        <v>226</v>
      </c>
      <c r="K111" s="11" t="str">
        <f>IF(OR(L111="CR", M111="CR", N111="CR", O111="CR", P111="CR", Q111="CR", R111="CR", S111="CR", T111="CR", U111="CR",V111="CR", W111="CR", X111="CR", Y111="CR", Z111="CR", AA111="CR", AB111="CR", AC111="CR", AD111="CR", AE111="CR", AF111="CR", AG111="CR", AH111="CR"), "***CLUB RECORD***", "")</f>
        <v/>
      </c>
      <c r="L111" s="5" t="str">
        <f>IF(AND(B111=60, OR(AND(E111='indoor club records'!$B$1, F111&lt;='indoor club records'!$C$1), AND(E111='indoor club records'!$B$2, F111&lt;='indoor club records'!$C$2), AND(E111='indoor club records'!$B$3, F111&lt;='indoor club records'!$C$3), AND(E111='indoor club records'!$B$4, F111&lt;='indoor club records'!$C$4), AND(E111='indoor club records'!$B$5, F111&lt;='indoor club records'!$C$5))),"CR"," ")</f>
        <v xml:space="preserve"> </v>
      </c>
      <c r="M111" s="5" t="str">
        <f>IF(AND(B111=200, OR(AND(E111='indoor club records'!$B$11, F111&lt;='indoor club records'!$C$11), AND(E111='indoor club records'!$B$12, F111&lt;='indoor club records'!$C$12), AND(E111='indoor club records'!$B$13, F111&lt;='indoor club records'!$C$13), AND(E111='indoor club records'!$B$14, F111&lt;='indoor club records'!$C$14), AND(E111='indoor club records'!$B$15, F111&lt;='indoor club records'!$C$15))),"CR"," ")</f>
        <v xml:space="preserve"> </v>
      </c>
      <c r="N111" s="5" t="str">
        <f>IF(AND(B111=300, OR(AND(E111='indoor club records'!$B$16, F111&lt;='indoor club records'!$C$16), AND(E111='indoor club records'!$B$17, F111&lt;='indoor club records'!$C$17))),"CR"," ")</f>
        <v xml:space="preserve"> </v>
      </c>
      <c r="O111" s="5" t="str">
        <f>IF(AND(B111=400, OR(AND(E111='indoor club records'!$B$19, F111&lt;='indoor club records'!$C$19), AND(E111='indoor club records'!$B$20, F111&lt;='indoor club records'!$C$20), AND(E111='indoor club records'!$B$21, F111&lt;='indoor club records'!$C$21))),"CR"," ")</f>
        <v xml:space="preserve"> </v>
      </c>
      <c r="P111" s="5" t="str">
        <f>IF(AND(B111=800, OR(AND(E111='indoor club records'!$B$22, F111&lt;='indoor club records'!$C$22), AND(E111='indoor club records'!$B$23, F111&lt;='indoor club records'!$C$23), AND(E111='indoor club records'!$B$24, F111&lt;='indoor club records'!$C$24), AND(E111='indoor club records'!$B$25, F111&lt;='indoor club records'!$C$25), AND(E111='indoor club records'!$B$26, F111&lt;='indoor club records'!$C$26))),"CR"," ")</f>
        <v xml:space="preserve"> </v>
      </c>
      <c r="Q111" s="5" t="str">
        <f>IF(AND(B111=1200, AND(E111='indoor club records'!$B$28, F111&lt;='indoor club records'!$C$28)),"CR"," ")</f>
        <v xml:space="preserve"> </v>
      </c>
      <c r="R111" s="5" t="str">
        <f>IF(AND(B111=1500, OR(AND(E111='indoor club records'!$B$29, F111&lt;='indoor club records'!$C$29), AND(E111='indoor club records'!$B$30, F111&lt;='indoor club records'!$C$30), AND(E111='indoor club records'!$B$31, F111&lt;='indoor club records'!$C$31), AND(E111='indoor club records'!$B$32, F111&lt;='indoor club records'!$C$32), AND(E111='indoor club records'!$B$33, F111&lt;='indoor club records'!$C$33))),"CR"," ")</f>
        <v xml:space="preserve"> </v>
      </c>
      <c r="S111" s="5" t="str">
        <f>IF(AND(B111="1M", AND(E111='indoor club records'!$B$37,F111&lt;='indoor club records'!$C$37)),"CR"," ")</f>
        <v xml:space="preserve"> </v>
      </c>
      <c r="T111" s="5" t="str">
        <f>IF(AND(B111=3000, OR(AND(E111='indoor club records'!$B$39, F111&lt;='indoor club records'!$C$39), AND(E111='indoor club records'!$B$40, F111&lt;='indoor club records'!$C$40), AND(E111='indoor club records'!$B$41, F111&lt;='indoor club records'!$C$41))),"CR"," ")</f>
        <v xml:space="preserve"> </v>
      </c>
      <c r="U111" s="5" t="str">
        <f>IF(AND(B111=5000, OR(AND(E111='indoor club records'!$B$42, F111&lt;='indoor club records'!$C$42), AND(E111='indoor club records'!$B$43, F111&lt;='indoor club records'!$C$43))),"CR"," ")</f>
        <v xml:space="preserve"> </v>
      </c>
      <c r="V111" s="5" t="str">
        <f>IF(AND(B111=10000, OR(AND(E111='indoor club records'!$B$44, F111&lt;='indoor club records'!$C$44), AND(E111='indoor club records'!$B$45, F111&lt;='indoor club records'!$C$45))),"CR"," ")</f>
        <v xml:space="preserve"> </v>
      </c>
      <c r="W111" s="2" t="str">
        <f>IF(AND(B111="high jump", OR(AND(E111='indoor club records'!$F$1, F111&gt;='indoor club records'!$G$1), AND(E111='indoor club records'!$F$2, F111&gt;='indoor club records'!$G$2), AND(E111='indoor club records'!$F$3, F111&gt;='indoor club records'!$G$3),AND(E111='indoor club records'!$F$4, F111&gt;='indoor club records'!$G$4), AND(E111='indoor club records'!$F$5, F111&gt;='indoor club records'!$G$5))), "CR", " ")</f>
        <v xml:space="preserve"> </v>
      </c>
      <c r="X111" s="2" t="str">
        <f>IF(AND(B111="long jump", OR(AND(E111='indoor club records'!$F$6, F111&gt;='indoor club records'!$G$6), AND(E111='indoor club records'!$F$7, F111&gt;='indoor club records'!$G$7), AND(E111='indoor club records'!$F$8, F111&gt;='indoor club records'!$G$8), AND(E111='indoor club records'!$F$9, F111&gt;='indoor club records'!$G$9), AND(E111='indoor club records'!$F$10, F111&gt;='indoor club records'!$G$10))), "CR", " ")</f>
        <v xml:space="preserve"> </v>
      </c>
      <c r="Y111" s="2" t="str">
        <f>IF(AND(B111="triple jump", OR(AND(E111='indoor club records'!$F$11, F111&gt;='indoor club records'!$G$11), AND(E111='indoor club records'!$F$12, F111&gt;='indoor club records'!$G$12), AND(E111='indoor club records'!$F$13, F111&gt;='indoor club records'!$G$13), AND(E111='indoor club records'!$F$14, F111&gt;='indoor club records'!$G$14), AND(E111='indoor club records'!$F$15, F111&gt;='indoor club records'!$G$15))), "CR", " ")</f>
        <v xml:space="preserve"> </v>
      </c>
      <c r="Z111" s="2" t="str">
        <f>IF(AND(B111="pole vault", OR(AND(E111='indoor club records'!$F$16, F111&gt;='indoor club records'!$G$16), AND(E111='indoor club records'!$F$17, F111&gt;='indoor club records'!$G$17), AND(E111='indoor club records'!$F$18, F111&gt;='indoor club records'!$G$18), AND(E111='indoor club records'!$F$19, F111&gt;='indoor club records'!$G$19), AND(E111='indoor club records'!$F$20, F111&gt;='indoor club records'!$G$20))), "CR", " ")</f>
        <v xml:space="preserve"> </v>
      </c>
      <c r="AA111" s="2" t="str">
        <f>IF(AND(B111="shot 2.72", AND(E111='indoor club records'!$F$36, F111&gt;='indoor club records'!$G$36)), "CR", " ")</f>
        <v xml:space="preserve"> </v>
      </c>
      <c r="AB111" s="2" t="str">
        <f>IF(AND(B111="shot 3", OR(AND(E111='indoor club records'!$F$37, F111&gt;='indoor club records'!$G$37), AND(E111='indoor club records'!$F$38, F111&gt;='indoor club records'!$G$38))), "CR", " ")</f>
        <v xml:space="preserve"> </v>
      </c>
      <c r="AC111" s="2" t="str">
        <f>IF(AND(B111="shot 4", OR(AND(E111='indoor club records'!$F$39, F111&gt;='indoor club records'!$G$39), AND(E111='indoor club records'!$F$40, F111&gt;='indoor club records'!$G$40))), "CR", " ")</f>
        <v xml:space="preserve"> </v>
      </c>
      <c r="AD111" s="5" t="str">
        <f>IF(AND(B111="4x200", OR(AND(E111='indoor club records'!$N$6, F111&lt;='indoor club records'!$O$6), AND(E111='indoor club records'!$N$7, F111&lt;='indoor club records'!$O$7), AND(E111='indoor club records'!$N$8, F111&lt;='indoor club records'!$O$8), AND(E111='indoor club records'!$N$9, F111&lt;='indoor club records'!$O$9), AND(E111='indoor club records'!$N$10, F111&lt;='indoor club records'!$O$10))), "CR", " ")</f>
        <v xml:space="preserve"> </v>
      </c>
      <c r="AE111" s="5" t="str">
        <f>IF(AND(B111="4x300", OR(AND(E111='indoor club records'!$N$11, F111&lt;='indoor club records'!$O$11), AND(E111='indoor club records'!$N$12, F111&lt;='indoor club records'!$O$12))), "CR", " ")</f>
        <v xml:space="preserve"> </v>
      </c>
      <c r="AF111" s="5" t="str">
        <f>IF(AND(B111="4x400", OR(AND(E111='indoor club records'!$N$13, F111&lt;='indoor club records'!$O$13), AND(E111='indoor club records'!$N$14, F111&lt;='indoor club records'!$O$14), AND(E111='indoor club records'!$N$15, F111&lt;='indoor club records'!$O$15))), "CR", " ")</f>
        <v xml:space="preserve"> </v>
      </c>
      <c r="AG111" s="5" t="str">
        <f>IF(AND(B111="pentathlon", OR(AND(E111='indoor club records'!$N$21, F111&gt;='indoor club records'!$O$21), AND(E111='indoor club records'!$N$22, F111&gt;='indoor club records'!$O$22), AND(E111='indoor club records'!$N$23, F111&gt;='indoor club records'!$O$23), AND(E111='indoor club records'!$N$24, F111&gt;='indoor club records'!$O$24), AND(E111='indoor club records'!$N$25, F111&gt;='indoor club records'!$O$25))), "CR", " ")</f>
        <v xml:space="preserve"> </v>
      </c>
      <c r="AH111" s="5" t="str">
        <f>IF(AND(B111="heptathlon", OR(AND(E111='indoor club records'!$N$26, F111&gt;='indoor club records'!$O$26), AND(E111='indoor club records'!$N$27, F111&gt;='indoor club records'!$O$27), AND(E111='indoor club records'!$N$28, F111&gt;='indoor club records'!$O$28), )), "CR", " ")</f>
        <v xml:space="preserve"> </v>
      </c>
    </row>
    <row r="112" spans="1:34" ht="14.5" x14ac:dyDescent="0.35">
      <c r="A112" s="13" t="s">
        <v>175</v>
      </c>
      <c r="B112" s="2">
        <v>3000</v>
      </c>
      <c r="C112" s="2" t="s">
        <v>127</v>
      </c>
      <c r="D112" s="2" t="s">
        <v>128</v>
      </c>
      <c r="E112" s="13" t="s">
        <v>129</v>
      </c>
      <c r="F112" s="6" t="s">
        <v>239</v>
      </c>
      <c r="G112" s="8">
        <v>43833</v>
      </c>
      <c r="H112" s="9" t="s">
        <v>190</v>
      </c>
      <c r="I112" s="2" t="s">
        <v>226</v>
      </c>
      <c r="K112" s="11" t="str">
        <f>IF(OR(L112="CR", M112="CR", N112="CR", O112="CR", P112="CR", Q112="CR", R112="CR", S112="CR", T112="CR", U112="CR",V112="CR", W112="CR", X112="CR", Y112="CR", Z112="CR", AA112="CR", AB112="CR", AC112="CR", AD112="CR", AE112="CR", AF112="CR", AG112="CR", AH112="CR"), "***CLUB RECORD***", "")</f>
        <v/>
      </c>
      <c r="L112" s="5" t="str">
        <f>IF(AND(B112=60, OR(AND(E112='indoor club records'!$B$1, F112&lt;='indoor club records'!$C$1), AND(E112='indoor club records'!$B$2, F112&lt;='indoor club records'!$C$2), AND(E112='indoor club records'!$B$3, F112&lt;='indoor club records'!$C$3), AND(E112='indoor club records'!$B$4, F112&lt;='indoor club records'!$C$4), AND(E112='indoor club records'!$B$5, F112&lt;='indoor club records'!$C$5))),"CR"," ")</f>
        <v xml:space="preserve"> </v>
      </c>
      <c r="M112" s="5" t="str">
        <f>IF(AND(B112=200, OR(AND(E112='indoor club records'!$B$11, F112&lt;='indoor club records'!$C$11), AND(E112='indoor club records'!$B$12, F112&lt;='indoor club records'!$C$12), AND(E112='indoor club records'!$B$13, F112&lt;='indoor club records'!$C$13), AND(E112='indoor club records'!$B$14, F112&lt;='indoor club records'!$C$14), AND(E112='indoor club records'!$B$15, F112&lt;='indoor club records'!$C$15))),"CR"," ")</f>
        <v xml:space="preserve"> </v>
      </c>
      <c r="N112" s="5" t="str">
        <f>IF(AND(B112=300, OR(AND(E112='indoor club records'!$B$16, F112&lt;='indoor club records'!$C$16), AND(E112='indoor club records'!$B$17, F112&lt;='indoor club records'!$C$17))),"CR"," ")</f>
        <v xml:space="preserve"> </v>
      </c>
      <c r="O112" s="5" t="str">
        <f>IF(AND(B112=400, OR(AND(E112='indoor club records'!$B$19, F112&lt;='indoor club records'!$C$19), AND(E112='indoor club records'!$B$20, F112&lt;='indoor club records'!$C$20), AND(E112='indoor club records'!$B$21, F112&lt;='indoor club records'!$C$21))),"CR"," ")</f>
        <v xml:space="preserve"> </v>
      </c>
      <c r="P112" s="5" t="str">
        <f>IF(AND(B112=800, OR(AND(E112='indoor club records'!$B$22, F112&lt;='indoor club records'!$C$22), AND(E112='indoor club records'!$B$23, F112&lt;='indoor club records'!$C$23), AND(E112='indoor club records'!$B$24, F112&lt;='indoor club records'!$C$24), AND(E112='indoor club records'!$B$25, F112&lt;='indoor club records'!$C$25), AND(E112='indoor club records'!$B$26, F112&lt;='indoor club records'!$C$26))),"CR"," ")</f>
        <v xml:space="preserve"> </v>
      </c>
      <c r="Q112" s="5" t="str">
        <f>IF(AND(B112=1200, AND(E112='indoor club records'!$B$28, F112&lt;='indoor club records'!$C$28)),"CR"," ")</f>
        <v xml:space="preserve"> </v>
      </c>
      <c r="R112" s="5" t="str">
        <f>IF(AND(B112=1500, OR(AND(E112='indoor club records'!$B$29, F112&lt;='indoor club records'!$C$29), AND(E112='indoor club records'!$B$30, F112&lt;='indoor club records'!$C$30), AND(E112='indoor club records'!$B$31, F112&lt;='indoor club records'!$C$31), AND(E112='indoor club records'!$B$32, F112&lt;='indoor club records'!$C$32), AND(E112='indoor club records'!$B$33, F112&lt;='indoor club records'!$C$33))),"CR"," ")</f>
        <v xml:space="preserve"> </v>
      </c>
      <c r="S112" s="5" t="str">
        <f>IF(AND(B112="1M", AND(E112='indoor club records'!$B$37,F112&lt;='indoor club records'!$C$37)),"CR"," ")</f>
        <v xml:space="preserve"> </v>
      </c>
      <c r="T112" s="5" t="str">
        <f>IF(AND(B112=3000, OR(AND(E112='indoor club records'!$B$39, F112&lt;='indoor club records'!$C$39), AND(E112='indoor club records'!$B$40, F112&lt;='indoor club records'!$C$40), AND(E112='indoor club records'!$B$41, F112&lt;='indoor club records'!$C$41))),"CR"," ")</f>
        <v xml:space="preserve"> </v>
      </c>
      <c r="U112" s="5" t="str">
        <f>IF(AND(B112=5000, OR(AND(E112='indoor club records'!$B$42, F112&lt;='indoor club records'!$C$42), AND(E112='indoor club records'!$B$43, F112&lt;='indoor club records'!$C$43))),"CR"," ")</f>
        <v xml:space="preserve"> </v>
      </c>
      <c r="V112" s="5" t="str">
        <f>IF(AND(B112=10000, OR(AND(E112='indoor club records'!$B$44, F112&lt;='indoor club records'!$C$44), AND(E112='indoor club records'!$B$45, F112&lt;='indoor club records'!$C$45))),"CR"," ")</f>
        <v xml:space="preserve"> </v>
      </c>
      <c r="W112" s="2" t="str">
        <f>IF(AND(B112="high jump", OR(AND(E112='indoor club records'!$F$1, F112&gt;='indoor club records'!$G$1), AND(E112='indoor club records'!$F$2, F112&gt;='indoor club records'!$G$2), AND(E112='indoor club records'!$F$3, F112&gt;='indoor club records'!$G$3),AND(E112='indoor club records'!$F$4, F112&gt;='indoor club records'!$G$4), AND(E112='indoor club records'!$F$5, F112&gt;='indoor club records'!$G$5))), "CR", " ")</f>
        <v xml:space="preserve"> </v>
      </c>
      <c r="X112" s="2" t="str">
        <f>IF(AND(B112="long jump", OR(AND(E112='indoor club records'!$F$6, F112&gt;='indoor club records'!$G$6), AND(E112='indoor club records'!$F$7, F112&gt;='indoor club records'!$G$7), AND(E112='indoor club records'!$F$8, F112&gt;='indoor club records'!$G$8), AND(E112='indoor club records'!$F$9, F112&gt;='indoor club records'!$G$9), AND(E112='indoor club records'!$F$10, F112&gt;='indoor club records'!$G$10))), "CR", " ")</f>
        <v xml:space="preserve"> </v>
      </c>
      <c r="Y112" s="2" t="str">
        <f>IF(AND(B112="triple jump", OR(AND(E112='indoor club records'!$F$11, F112&gt;='indoor club records'!$G$11), AND(E112='indoor club records'!$F$12, F112&gt;='indoor club records'!$G$12), AND(E112='indoor club records'!$F$13, F112&gt;='indoor club records'!$G$13), AND(E112='indoor club records'!$F$14, F112&gt;='indoor club records'!$G$14), AND(E112='indoor club records'!$F$15, F112&gt;='indoor club records'!$G$15))), "CR", " ")</f>
        <v xml:space="preserve"> </v>
      </c>
      <c r="Z112" s="2" t="str">
        <f>IF(AND(B112="pole vault", OR(AND(E112='indoor club records'!$F$16, F112&gt;='indoor club records'!$G$16), AND(E112='indoor club records'!$F$17, F112&gt;='indoor club records'!$G$17), AND(E112='indoor club records'!$F$18, F112&gt;='indoor club records'!$G$18), AND(E112='indoor club records'!$F$19, F112&gt;='indoor club records'!$G$19), AND(E112='indoor club records'!$F$20, F112&gt;='indoor club records'!$G$20))), "CR", " ")</f>
        <v xml:space="preserve"> </v>
      </c>
      <c r="AA112" s="2" t="str">
        <f>IF(AND(B112="shot 2.72", AND(E112='indoor club records'!$F$36, F112&gt;='indoor club records'!$G$36)), "CR", " ")</f>
        <v xml:space="preserve"> </v>
      </c>
      <c r="AB112" s="2" t="str">
        <f>IF(AND(B112="shot 3", OR(AND(E112='indoor club records'!$F$37, F112&gt;='indoor club records'!$G$37), AND(E112='indoor club records'!$F$38, F112&gt;='indoor club records'!$G$38))), "CR", " ")</f>
        <v xml:space="preserve"> </v>
      </c>
      <c r="AC112" s="2" t="str">
        <f>IF(AND(B112="shot 4", OR(AND(E112='indoor club records'!$F$39, F112&gt;='indoor club records'!$G$39), AND(E112='indoor club records'!$F$40, F112&gt;='indoor club records'!$G$40))), "CR", " ")</f>
        <v xml:space="preserve"> </v>
      </c>
      <c r="AD112" s="5" t="str">
        <f>IF(AND(B112="4x200", OR(AND(E112='indoor club records'!$N$6, F112&lt;='indoor club records'!$O$6), AND(E112='indoor club records'!$N$7, F112&lt;='indoor club records'!$O$7), AND(E112='indoor club records'!$N$8, F112&lt;='indoor club records'!$O$8), AND(E112='indoor club records'!$N$9, F112&lt;='indoor club records'!$O$9), AND(E112='indoor club records'!$N$10, F112&lt;='indoor club records'!$O$10))), "CR", " ")</f>
        <v xml:space="preserve"> </v>
      </c>
      <c r="AE112" s="5" t="str">
        <f>IF(AND(B112="4x300", OR(AND(E112='indoor club records'!$N$11, F112&lt;='indoor club records'!$O$11), AND(E112='indoor club records'!$N$12, F112&lt;='indoor club records'!$O$12))), "CR", " ")</f>
        <v xml:space="preserve"> </v>
      </c>
      <c r="AF112" s="5" t="str">
        <f>IF(AND(B112="4x400", OR(AND(E112='indoor club records'!$N$13, F112&lt;='indoor club records'!$O$13), AND(E112='indoor club records'!$N$14, F112&lt;='indoor club records'!$O$14), AND(E112='indoor club records'!$N$15, F112&lt;='indoor club records'!$O$15))), "CR", " ")</f>
        <v xml:space="preserve"> </v>
      </c>
      <c r="AG112" s="5" t="str">
        <f>IF(AND(B112="pentathlon", OR(AND(E112='indoor club records'!$N$21, F112&gt;='indoor club records'!$O$21), AND(E112='indoor club records'!$N$22, F112&gt;='indoor club records'!$O$22), AND(E112='indoor club records'!$N$23, F112&gt;='indoor club records'!$O$23), AND(E112='indoor club records'!$N$24, F112&gt;='indoor club records'!$O$24), AND(E112='indoor club records'!$N$25, F112&gt;='indoor club records'!$O$25))), "CR", " ")</f>
        <v xml:space="preserve"> </v>
      </c>
      <c r="AH112" s="5" t="str">
        <f>IF(AND(B112="heptathlon", OR(AND(E112='indoor club records'!$N$26, F112&gt;='indoor club records'!$O$26), AND(E112='indoor club records'!$N$27, F112&gt;='indoor club records'!$O$27), AND(E112='indoor club records'!$N$28, F112&gt;='indoor club records'!$O$28), )), "CR", " ")</f>
        <v xml:space="preserve"> </v>
      </c>
    </row>
    <row r="113" spans="1:34" ht="14.5" x14ac:dyDescent="0.35">
      <c r="A113" s="13" t="s">
        <v>175</v>
      </c>
      <c r="B113" s="2">
        <v>3000</v>
      </c>
      <c r="C113" s="2" t="s">
        <v>171</v>
      </c>
      <c r="D113" s="2" t="s">
        <v>172</v>
      </c>
      <c r="E113" s="13" t="s">
        <v>129</v>
      </c>
      <c r="F113" s="6" t="s">
        <v>240</v>
      </c>
      <c r="G113" s="8">
        <v>43833</v>
      </c>
      <c r="H113" s="9" t="s">
        <v>190</v>
      </c>
      <c r="I113" s="2" t="s">
        <v>226</v>
      </c>
      <c r="K113" s="11" t="str">
        <f>IF(OR(L113="CR", M113="CR", N113="CR", O113="CR", P113="CR", Q113="CR", R113="CR", S113="CR", T113="CR", U113="CR",V113="CR", W113="CR", X113="CR", Y113="CR", Z113="CR", AA113="CR", AB113="CR", AC113="CR", AD113="CR", AE113="CR", AF113="CR", AG113="CR", AH113="CR"), "***CLUB RECORD***", "")</f>
        <v/>
      </c>
      <c r="L113" s="5" t="str">
        <f>IF(AND(B113=60, OR(AND(E113='indoor club records'!$B$1, F113&lt;='indoor club records'!$C$1), AND(E113='indoor club records'!$B$2, F113&lt;='indoor club records'!$C$2), AND(E113='indoor club records'!$B$3, F113&lt;='indoor club records'!$C$3), AND(E113='indoor club records'!$B$4, F113&lt;='indoor club records'!$C$4), AND(E113='indoor club records'!$B$5, F113&lt;='indoor club records'!$C$5))),"CR"," ")</f>
        <v xml:space="preserve"> </v>
      </c>
      <c r="M113" s="5" t="str">
        <f>IF(AND(B113=200, OR(AND(E113='indoor club records'!$B$11, F113&lt;='indoor club records'!$C$11), AND(E113='indoor club records'!$B$12, F113&lt;='indoor club records'!$C$12), AND(E113='indoor club records'!$B$13, F113&lt;='indoor club records'!$C$13), AND(E113='indoor club records'!$B$14, F113&lt;='indoor club records'!$C$14), AND(E113='indoor club records'!$B$15, F113&lt;='indoor club records'!$C$15))),"CR"," ")</f>
        <v xml:space="preserve"> </v>
      </c>
      <c r="N113" s="5" t="str">
        <f>IF(AND(B113=300, OR(AND(E113='indoor club records'!$B$16, F113&lt;='indoor club records'!$C$16), AND(E113='indoor club records'!$B$17, F113&lt;='indoor club records'!$C$17))),"CR"," ")</f>
        <v xml:space="preserve"> </v>
      </c>
      <c r="O113" s="5" t="str">
        <f>IF(AND(B113=400, OR(AND(E113='indoor club records'!$B$19, F113&lt;='indoor club records'!$C$19), AND(E113='indoor club records'!$B$20, F113&lt;='indoor club records'!$C$20), AND(E113='indoor club records'!$B$21, F113&lt;='indoor club records'!$C$21))),"CR"," ")</f>
        <v xml:space="preserve"> </v>
      </c>
      <c r="P113" s="5" t="str">
        <f>IF(AND(B113=800, OR(AND(E113='indoor club records'!$B$22, F113&lt;='indoor club records'!$C$22), AND(E113='indoor club records'!$B$23, F113&lt;='indoor club records'!$C$23), AND(E113='indoor club records'!$B$24, F113&lt;='indoor club records'!$C$24), AND(E113='indoor club records'!$B$25, F113&lt;='indoor club records'!$C$25), AND(E113='indoor club records'!$B$26, F113&lt;='indoor club records'!$C$26))),"CR"," ")</f>
        <v xml:space="preserve"> </v>
      </c>
      <c r="Q113" s="5" t="str">
        <f>IF(AND(B113=1200, AND(E113='indoor club records'!$B$28, F113&lt;='indoor club records'!$C$28)),"CR"," ")</f>
        <v xml:space="preserve"> </v>
      </c>
      <c r="R113" s="5" t="str">
        <f>IF(AND(B113=1500, OR(AND(E113='indoor club records'!$B$29, F113&lt;='indoor club records'!$C$29), AND(E113='indoor club records'!$B$30, F113&lt;='indoor club records'!$C$30), AND(E113='indoor club records'!$B$31, F113&lt;='indoor club records'!$C$31), AND(E113='indoor club records'!$B$32, F113&lt;='indoor club records'!$C$32), AND(E113='indoor club records'!$B$33, F113&lt;='indoor club records'!$C$33))),"CR"," ")</f>
        <v xml:space="preserve"> </v>
      </c>
      <c r="S113" s="5" t="str">
        <f>IF(AND(B113="1M", AND(E113='indoor club records'!$B$37,F113&lt;='indoor club records'!$C$37)),"CR"," ")</f>
        <v xml:space="preserve"> </v>
      </c>
      <c r="T113" s="5" t="str">
        <f>IF(AND(B113=3000, OR(AND(E113='indoor club records'!$B$39, F113&lt;='indoor club records'!$C$39), AND(E113='indoor club records'!$B$40, F113&lt;='indoor club records'!$C$40), AND(E113='indoor club records'!$B$41, F113&lt;='indoor club records'!$C$41))),"CR"," ")</f>
        <v xml:space="preserve"> </v>
      </c>
      <c r="U113" s="5" t="str">
        <f>IF(AND(B113=5000, OR(AND(E113='indoor club records'!$B$42, F113&lt;='indoor club records'!$C$42), AND(E113='indoor club records'!$B$43, F113&lt;='indoor club records'!$C$43))),"CR"," ")</f>
        <v xml:space="preserve"> </v>
      </c>
      <c r="V113" s="5" t="str">
        <f>IF(AND(B113=10000, OR(AND(E113='indoor club records'!$B$44, F113&lt;='indoor club records'!$C$44), AND(E113='indoor club records'!$B$45, F113&lt;='indoor club records'!$C$45))),"CR"," ")</f>
        <v xml:space="preserve"> </v>
      </c>
      <c r="W113" s="2" t="str">
        <f>IF(AND(B113="high jump", OR(AND(E113='indoor club records'!$F$1, F113&gt;='indoor club records'!$G$1), AND(E113='indoor club records'!$F$2, F113&gt;='indoor club records'!$G$2), AND(E113='indoor club records'!$F$3, F113&gt;='indoor club records'!$G$3),AND(E113='indoor club records'!$F$4, F113&gt;='indoor club records'!$G$4), AND(E113='indoor club records'!$F$5, F113&gt;='indoor club records'!$G$5))), "CR", " ")</f>
        <v xml:space="preserve"> </v>
      </c>
      <c r="X113" s="2" t="str">
        <f>IF(AND(B113="long jump", OR(AND(E113='indoor club records'!$F$6, F113&gt;='indoor club records'!$G$6), AND(E113='indoor club records'!$F$7, F113&gt;='indoor club records'!$G$7), AND(E113='indoor club records'!$F$8, F113&gt;='indoor club records'!$G$8), AND(E113='indoor club records'!$F$9, F113&gt;='indoor club records'!$G$9), AND(E113='indoor club records'!$F$10, F113&gt;='indoor club records'!$G$10))), "CR", " ")</f>
        <v xml:space="preserve"> </v>
      </c>
      <c r="Y113" s="2" t="str">
        <f>IF(AND(B113="triple jump", OR(AND(E113='indoor club records'!$F$11, F113&gt;='indoor club records'!$G$11), AND(E113='indoor club records'!$F$12, F113&gt;='indoor club records'!$G$12), AND(E113='indoor club records'!$F$13, F113&gt;='indoor club records'!$G$13), AND(E113='indoor club records'!$F$14, F113&gt;='indoor club records'!$G$14), AND(E113='indoor club records'!$F$15, F113&gt;='indoor club records'!$G$15))), "CR", " ")</f>
        <v xml:space="preserve"> </v>
      </c>
      <c r="Z113" s="2" t="str">
        <f>IF(AND(B113="pole vault", OR(AND(E113='indoor club records'!$F$16, F113&gt;='indoor club records'!$G$16), AND(E113='indoor club records'!$F$17, F113&gt;='indoor club records'!$G$17), AND(E113='indoor club records'!$F$18, F113&gt;='indoor club records'!$G$18), AND(E113='indoor club records'!$F$19, F113&gt;='indoor club records'!$G$19), AND(E113='indoor club records'!$F$20, F113&gt;='indoor club records'!$G$20))), "CR", " ")</f>
        <v xml:space="preserve"> </v>
      </c>
      <c r="AA113" s="2" t="str">
        <f>IF(AND(B113="shot 2.72", AND(E113='indoor club records'!$F$36, F113&gt;='indoor club records'!$G$36)), "CR", " ")</f>
        <v xml:space="preserve"> </v>
      </c>
      <c r="AB113" s="2" t="str">
        <f>IF(AND(B113="shot 3", OR(AND(E113='indoor club records'!$F$37, F113&gt;='indoor club records'!$G$37), AND(E113='indoor club records'!$F$38, F113&gt;='indoor club records'!$G$38))), "CR", " ")</f>
        <v xml:space="preserve"> </v>
      </c>
      <c r="AC113" s="2" t="str">
        <f>IF(AND(B113="shot 4", OR(AND(E113='indoor club records'!$F$39, F113&gt;='indoor club records'!$G$39), AND(E113='indoor club records'!$F$40, F113&gt;='indoor club records'!$G$40))), "CR", " ")</f>
        <v xml:space="preserve"> </v>
      </c>
      <c r="AD113" s="5" t="str">
        <f>IF(AND(B113="4x200", OR(AND(E113='indoor club records'!$N$6, F113&lt;='indoor club records'!$O$6), AND(E113='indoor club records'!$N$7, F113&lt;='indoor club records'!$O$7), AND(E113='indoor club records'!$N$8, F113&lt;='indoor club records'!$O$8), AND(E113='indoor club records'!$N$9, F113&lt;='indoor club records'!$O$9), AND(E113='indoor club records'!$N$10, F113&lt;='indoor club records'!$O$10))), "CR", " ")</f>
        <v xml:space="preserve"> </v>
      </c>
      <c r="AE113" s="5" t="str">
        <f>IF(AND(B113="4x300", OR(AND(E113='indoor club records'!$N$11, F113&lt;='indoor club records'!$O$11), AND(E113='indoor club records'!$N$12, F113&lt;='indoor club records'!$O$12))), "CR", " ")</f>
        <v xml:space="preserve"> </v>
      </c>
      <c r="AF113" s="5" t="str">
        <f>IF(AND(B113="4x400", OR(AND(E113='indoor club records'!$N$13, F113&lt;='indoor club records'!$O$13), AND(E113='indoor club records'!$N$14, F113&lt;='indoor club records'!$O$14), AND(E113='indoor club records'!$N$15, F113&lt;='indoor club records'!$O$15))), "CR", " ")</f>
        <v xml:space="preserve"> </v>
      </c>
      <c r="AG113" s="5" t="str">
        <f>IF(AND(B113="pentathlon", OR(AND(E113='indoor club records'!$N$21, F113&gt;='indoor club records'!$O$21), AND(E113='indoor club records'!$N$22, F113&gt;='indoor club records'!$O$22), AND(E113='indoor club records'!$N$23, F113&gt;='indoor club records'!$O$23), AND(E113='indoor club records'!$N$24, F113&gt;='indoor club records'!$O$24), AND(E113='indoor club records'!$N$25, F113&gt;='indoor club records'!$O$25))), "CR", " ")</f>
        <v xml:space="preserve"> </v>
      </c>
      <c r="AH113" s="5" t="str">
        <f>IF(AND(B113="heptathlon", OR(AND(E113='indoor club records'!$N$26, F113&gt;='indoor club records'!$O$26), AND(E113='indoor club records'!$N$27, F113&gt;='indoor club records'!$O$27), AND(E113='indoor club records'!$N$28, F113&gt;='indoor club records'!$O$28), )), "CR", " ")</f>
        <v xml:space="preserve"> </v>
      </c>
    </row>
    <row r="114" spans="1:34" ht="14.5" x14ac:dyDescent="0.35">
      <c r="A114" s="13" t="s">
        <v>175</v>
      </c>
      <c r="B114" s="2">
        <v>3000</v>
      </c>
      <c r="C114" s="2" t="s">
        <v>186</v>
      </c>
      <c r="D114" s="2" t="s">
        <v>187</v>
      </c>
      <c r="E114" s="13" t="s">
        <v>188</v>
      </c>
      <c r="F114" s="6" t="s">
        <v>241</v>
      </c>
      <c r="G114" s="8">
        <v>43833</v>
      </c>
      <c r="H114" s="9" t="s">
        <v>190</v>
      </c>
      <c r="I114" s="2" t="s">
        <v>226</v>
      </c>
      <c r="K114" s="11" t="str">
        <f>IF(OR(L114="CR", M114="CR", N114="CR", O114="CR", P114="CR", Q114="CR", R114="CR", S114="CR", T114="CR", U114="CR",V114="CR", W114="CR", X114="CR", Y114="CR", Z114="CR", AA114="CR", AB114="CR", AC114="CR", AD114="CR", AE114="CR", AF114="CR", AG114="CR", AH114="CR"), "***CLUB RECORD***", "")</f>
        <v/>
      </c>
      <c r="L114" s="5" t="str">
        <f>IF(AND(B114=60, OR(AND(E114='indoor club records'!$B$1, F114&lt;='indoor club records'!$C$1), AND(E114='indoor club records'!$B$2, F114&lt;='indoor club records'!$C$2), AND(E114='indoor club records'!$B$3, F114&lt;='indoor club records'!$C$3), AND(E114='indoor club records'!$B$4, F114&lt;='indoor club records'!$C$4), AND(E114='indoor club records'!$B$5, F114&lt;='indoor club records'!$C$5))),"CR"," ")</f>
        <v xml:space="preserve"> </v>
      </c>
      <c r="M114" s="5" t="str">
        <f>IF(AND(B114=200, OR(AND(E114='indoor club records'!$B$11, F114&lt;='indoor club records'!$C$11), AND(E114='indoor club records'!$B$12, F114&lt;='indoor club records'!$C$12), AND(E114='indoor club records'!$B$13, F114&lt;='indoor club records'!$C$13), AND(E114='indoor club records'!$B$14, F114&lt;='indoor club records'!$C$14), AND(E114='indoor club records'!$B$15, F114&lt;='indoor club records'!$C$15))),"CR"," ")</f>
        <v xml:space="preserve"> </v>
      </c>
      <c r="N114" s="5" t="str">
        <f>IF(AND(B114=300, OR(AND(E114='indoor club records'!$B$16, F114&lt;='indoor club records'!$C$16), AND(E114='indoor club records'!$B$17, F114&lt;='indoor club records'!$C$17))),"CR"," ")</f>
        <v xml:space="preserve"> </v>
      </c>
      <c r="O114" s="5" t="str">
        <f>IF(AND(B114=400, OR(AND(E114='indoor club records'!$B$19, F114&lt;='indoor club records'!$C$19), AND(E114='indoor club records'!$B$20, F114&lt;='indoor club records'!$C$20), AND(E114='indoor club records'!$B$21, F114&lt;='indoor club records'!$C$21))),"CR"," ")</f>
        <v xml:space="preserve"> </v>
      </c>
      <c r="P114" s="5" t="str">
        <f>IF(AND(B114=800, OR(AND(E114='indoor club records'!$B$22, F114&lt;='indoor club records'!$C$22), AND(E114='indoor club records'!$B$23, F114&lt;='indoor club records'!$C$23), AND(E114='indoor club records'!$B$24, F114&lt;='indoor club records'!$C$24), AND(E114='indoor club records'!$B$25, F114&lt;='indoor club records'!$C$25), AND(E114='indoor club records'!$B$26, F114&lt;='indoor club records'!$C$26))),"CR"," ")</f>
        <v xml:space="preserve"> </v>
      </c>
      <c r="Q114" s="5" t="str">
        <f>IF(AND(B114=1200, AND(E114='indoor club records'!$B$28, F114&lt;='indoor club records'!$C$28)),"CR"," ")</f>
        <v xml:space="preserve"> </v>
      </c>
      <c r="R114" s="5" t="str">
        <f>IF(AND(B114=1500, OR(AND(E114='indoor club records'!$B$29, F114&lt;='indoor club records'!$C$29), AND(E114='indoor club records'!$B$30, F114&lt;='indoor club records'!$C$30), AND(E114='indoor club records'!$B$31, F114&lt;='indoor club records'!$C$31), AND(E114='indoor club records'!$B$32, F114&lt;='indoor club records'!$C$32), AND(E114='indoor club records'!$B$33, F114&lt;='indoor club records'!$C$33))),"CR"," ")</f>
        <v xml:space="preserve"> </v>
      </c>
      <c r="S114" s="5" t="str">
        <f>IF(AND(B114="1M", AND(E114='indoor club records'!$B$37,F114&lt;='indoor club records'!$C$37)),"CR"," ")</f>
        <v xml:space="preserve"> </v>
      </c>
      <c r="T114" s="5" t="str">
        <f>IF(AND(B114=3000, OR(AND(E114='indoor club records'!$B$39, F114&lt;='indoor club records'!$C$39), AND(E114='indoor club records'!$B$40, F114&lt;='indoor club records'!$C$40), AND(E114='indoor club records'!$B$41, F114&lt;='indoor club records'!$C$41))),"CR"," ")</f>
        <v xml:space="preserve"> </v>
      </c>
      <c r="U114" s="5" t="str">
        <f>IF(AND(B114=5000, OR(AND(E114='indoor club records'!$B$42, F114&lt;='indoor club records'!$C$42), AND(E114='indoor club records'!$B$43, F114&lt;='indoor club records'!$C$43))),"CR"," ")</f>
        <v xml:space="preserve"> </v>
      </c>
      <c r="V114" s="5" t="str">
        <f>IF(AND(B114=10000, OR(AND(E114='indoor club records'!$B$44, F114&lt;='indoor club records'!$C$44), AND(E114='indoor club records'!$B$45, F114&lt;='indoor club records'!$C$45))),"CR"," ")</f>
        <v xml:space="preserve"> </v>
      </c>
      <c r="W114" s="2" t="str">
        <f>IF(AND(B114="high jump", OR(AND(E114='indoor club records'!$F$1, F114&gt;='indoor club records'!$G$1), AND(E114='indoor club records'!$F$2, F114&gt;='indoor club records'!$G$2), AND(E114='indoor club records'!$F$3, F114&gt;='indoor club records'!$G$3),AND(E114='indoor club records'!$F$4, F114&gt;='indoor club records'!$G$4), AND(E114='indoor club records'!$F$5, F114&gt;='indoor club records'!$G$5))), "CR", " ")</f>
        <v xml:space="preserve"> </v>
      </c>
      <c r="X114" s="2" t="str">
        <f>IF(AND(B114="long jump", OR(AND(E114='indoor club records'!$F$6, F114&gt;='indoor club records'!$G$6), AND(E114='indoor club records'!$F$7, F114&gt;='indoor club records'!$G$7), AND(E114='indoor club records'!$F$8, F114&gt;='indoor club records'!$G$8), AND(E114='indoor club records'!$F$9, F114&gt;='indoor club records'!$G$9), AND(E114='indoor club records'!$F$10, F114&gt;='indoor club records'!$G$10))), "CR", " ")</f>
        <v xml:space="preserve"> </v>
      </c>
      <c r="Y114" s="2" t="str">
        <f>IF(AND(B114="triple jump", OR(AND(E114='indoor club records'!$F$11, F114&gt;='indoor club records'!$G$11), AND(E114='indoor club records'!$F$12, F114&gt;='indoor club records'!$G$12), AND(E114='indoor club records'!$F$13, F114&gt;='indoor club records'!$G$13), AND(E114='indoor club records'!$F$14, F114&gt;='indoor club records'!$G$14), AND(E114='indoor club records'!$F$15, F114&gt;='indoor club records'!$G$15))), "CR", " ")</f>
        <v xml:space="preserve"> </v>
      </c>
      <c r="Z114" s="2" t="str">
        <f>IF(AND(B114="pole vault", OR(AND(E114='indoor club records'!$F$16, F114&gt;='indoor club records'!$G$16), AND(E114='indoor club records'!$F$17, F114&gt;='indoor club records'!$G$17), AND(E114='indoor club records'!$F$18, F114&gt;='indoor club records'!$G$18), AND(E114='indoor club records'!$F$19, F114&gt;='indoor club records'!$G$19), AND(E114='indoor club records'!$F$20, F114&gt;='indoor club records'!$G$20))), "CR", " ")</f>
        <v xml:space="preserve"> </v>
      </c>
      <c r="AA114" s="2" t="str">
        <f>IF(AND(B114="shot 2.72", AND(E114='indoor club records'!$F$36, F114&gt;='indoor club records'!$G$36)), "CR", " ")</f>
        <v xml:space="preserve"> </v>
      </c>
      <c r="AB114" s="2" t="str">
        <f>IF(AND(B114="shot 3", OR(AND(E114='indoor club records'!$F$37, F114&gt;='indoor club records'!$G$37), AND(E114='indoor club records'!$F$38, F114&gt;='indoor club records'!$G$38))), "CR", " ")</f>
        <v xml:space="preserve"> </v>
      </c>
      <c r="AC114" s="2" t="str">
        <f>IF(AND(B114="shot 4", OR(AND(E114='indoor club records'!$F$39, F114&gt;='indoor club records'!$G$39), AND(E114='indoor club records'!$F$40, F114&gt;='indoor club records'!$G$40))), "CR", " ")</f>
        <v xml:space="preserve"> </v>
      </c>
      <c r="AD114" s="5" t="str">
        <f>IF(AND(B114="4x200", OR(AND(E114='indoor club records'!$N$6, F114&lt;='indoor club records'!$O$6), AND(E114='indoor club records'!$N$7, F114&lt;='indoor club records'!$O$7), AND(E114='indoor club records'!$N$8, F114&lt;='indoor club records'!$O$8), AND(E114='indoor club records'!$N$9, F114&lt;='indoor club records'!$O$9), AND(E114='indoor club records'!$N$10, F114&lt;='indoor club records'!$O$10))), "CR", " ")</f>
        <v xml:space="preserve"> </v>
      </c>
      <c r="AE114" s="5" t="str">
        <f>IF(AND(B114="4x300", OR(AND(E114='indoor club records'!$N$11, F114&lt;='indoor club records'!$O$11), AND(E114='indoor club records'!$N$12, F114&lt;='indoor club records'!$O$12))), "CR", " ")</f>
        <v xml:space="preserve"> </v>
      </c>
      <c r="AF114" s="5" t="str">
        <f>IF(AND(B114="4x400", OR(AND(E114='indoor club records'!$N$13, F114&lt;='indoor club records'!$O$13), AND(E114='indoor club records'!$N$14, F114&lt;='indoor club records'!$O$14), AND(E114='indoor club records'!$N$15, F114&lt;='indoor club records'!$O$15))), "CR", " ")</f>
        <v xml:space="preserve"> </v>
      </c>
      <c r="AG114" s="5" t="str">
        <f>IF(AND(B114="pentathlon", OR(AND(E114='indoor club records'!$N$21, F114&gt;='indoor club records'!$O$21), AND(E114='indoor club records'!$N$22, F114&gt;='indoor club records'!$O$22), AND(E114='indoor club records'!$N$23, F114&gt;='indoor club records'!$O$23), AND(E114='indoor club records'!$N$24, F114&gt;='indoor club records'!$O$24), AND(E114='indoor club records'!$N$25, F114&gt;='indoor club records'!$O$25))), "CR", " ")</f>
        <v xml:space="preserve"> </v>
      </c>
      <c r="AH114" s="5" t="str">
        <f>IF(AND(B114="heptathlon", OR(AND(E114='indoor club records'!$N$26, F114&gt;='indoor club records'!$O$26), AND(E114='indoor club records'!$N$27, F114&gt;='indoor club records'!$O$27), AND(E114='indoor club records'!$N$28, F114&gt;='indoor club records'!$O$28), )), "CR", " ")</f>
        <v xml:space="preserve"> </v>
      </c>
    </row>
    <row r="115" spans="1:34" ht="14.5" x14ac:dyDescent="0.35">
      <c r="B115" s="24">
        <v>3000</v>
      </c>
      <c r="C115" s="24"/>
      <c r="D115" s="24"/>
      <c r="E115" s="25"/>
      <c r="F115" s="26"/>
      <c r="G115" s="27"/>
      <c r="H115" s="24"/>
      <c r="I115" s="24"/>
    </row>
    <row r="116" spans="1:34" ht="14.5" x14ac:dyDescent="0.35">
      <c r="A116" s="13" t="s">
        <v>175</v>
      </c>
      <c r="B116" s="2" t="s">
        <v>258</v>
      </c>
      <c r="C116" s="2" t="s">
        <v>262</v>
      </c>
      <c r="E116" s="13" t="s">
        <v>29</v>
      </c>
      <c r="F116" s="6" t="s">
        <v>261</v>
      </c>
      <c r="G116" s="8">
        <v>43862</v>
      </c>
      <c r="H116" s="2" t="s">
        <v>190</v>
      </c>
      <c r="I116" s="2" t="s">
        <v>254</v>
      </c>
      <c r="K116" s="11" t="str">
        <f>IF(OR(L116="CR", M116="CR", N116="CR", O116="CR", P116="CR", Q116="CR", R116="CR", S116="CR", T116="CR", U116="CR",V116="CR", W116="CR", X116="CR", Y116="CR", Z116="CR", AA116="CR", AB116="CR", AC116="CR", AD116="CR", AE116="CR", AF116="CR", AG116="CR", AH116="CR"), "***CLUB RECORD***", "")</f>
        <v/>
      </c>
      <c r="L116" s="5" t="str">
        <f>IF(AND(B116=60, OR(AND(E116='indoor club records'!$B$1, F116&lt;='indoor club records'!$C$1), AND(E116='indoor club records'!$B$2, F116&lt;='indoor club records'!$C$2), AND(E116='indoor club records'!$B$3, F116&lt;='indoor club records'!$C$3), AND(E116='indoor club records'!$B$4, F116&lt;='indoor club records'!$C$4), AND(E116='indoor club records'!$B$5, F116&lt;='indoor club records'!$C$5))),"CR"," ")</f>
        <v xml:space="preserve"> </v>
      </c>
      <c r="M116" s="5" t="str">
        <f>IF(AND(B116=200, OR(AND(E116='indoor club records'!$B$11, F116&lt;='indoor club records'!$C$11), AND(E116='indoor club records'!$B$12, F116&lt;='indoor club records'!$C$12), AND(E116='indoor club records'!$B$13, F116&lt;='indoor club records'!$C$13), AND(E116='indoor club records'!$B$14, F116&lt;='indoor club records'!$C$14), AND(E116='indoor club records'!$B$15, F116&lt;='indoor club records'!$C$15))),"CR"," ")</f>
        <v xml:space="preserve"> </v>
      </c>
      <c r="N116" s="5" t="str">
        <f>IF(AND(B116=300, OR(AND(E116='indoor club records'!$B$16, F116&lt;='indoor club records'!$C$16), AND(E116='indoor club records'!$B$17, F116&lt;='indoor club records'!$C$17))),"CR"," ")</f>
        <v xml:space="preserve"> </v>
      </c>
      <c r="O116" s="5" t="str">
        <f>IF(AND(B116=400, OR(AND(E116='indoor club records'!$B$19, F116&lt;='indoor club records'!$C$19), AND(E116='indoor club records'!$B$20, F116&lt;='indoor club records'!$C$20), AND(E116='indoor club records'!$B$21, F116&lt;='indoor club records'!$C$21))),"CR"," ")</f>
        <v xml:space="preserve"> </v>
      </c>
      <c r="P116" s="5" t="str">
        <f>IF(AND(B116=800, OR(AND(E116='indoor club records'!$B$22, F116&lt;='indoor club records'!$C$22), AND(E116='indoor club records'!$B$23, F116&lt;='indoor club records'!$C$23), AND(E116='indoor club records'!$B$24, F116&lt;='indoor club records'!$C$24), AND(E116='indoor club records'!$B$25, F116&lt;='indoor club records'!$C$25), AND(E116='indoor club records'!$B$26, F116&lt;='indoor club records'!$C$26))),"CR"," ")</f>
        <v xml:space="preserve"> </v>
      </c>
      <c r="Q116" s="5" t="str">
        <f>IF(AND(B116=1200, AND(E116='indoor club records'!$B$28, F116&lt;='indoor club records'!$C$28)),"CR"," ")</f>
        <v xml:space="preserve"> </v>
      </c>
      <c r="R116" s="5" t="str">
        <f>IF(AND(B116=1500, OR(AND(E116='indoor club records'!$B$29, F116&lt;='indoor club records'!$C$29), AND(E116='indoor club records'!$B$30, F116&lt;='indoor club records'!$C$30), AND(E116='indoor club records'!$B$31, F116&lt;='indoor club records'!$C$31), AND(E116='indoor club records'!$B$32, F116&lt;='indoor club records'!$C$32), AND(E116='indoor club records'!$B$33, F116&lt;='indoor club records'!$C$33))),"CR"," ")</f>
        <v xml:space="preserve"> </v>
      </c>
      <c r="S116" s="5" t="str">
        <f>IF(AND(B116="1M", AND(E116='indoor club records'!$B$37,F116&lt;='indoor club records'!$C$37)),"CR"," ")</f>
        <v xml:space="preserve"> </v>
      </c>
      <c r="T116" s="5" t="str">
        <f>IF(AND(B116=3000, OR(AND(E116='indoor club records'!$B$39, F116&lt;='indoor club records'!$C$39), AND(E116='indoor club records'!$B$40, F116&lt;='indoor club records'!$C$40), AND(E116='indoor club records'!$B$41, F116&lt;='indoor club records'!$C$41))),"CR"," ")</f>
        <v xml:space="preserve"> </v>
      </c>
      <c r="U116" s="5" t="str">
        <f>IF(AND(B116=5000, OR(AND(E116='indoor club records'!$B$42, F116&lt;='indoor club records'!$C$42), AND(E116='indoor club records'!$B$43, F116&lt;='indoor club records'!$C$43))),"CR"," ")</f>
        <v xml:space="preserve"> </v>
      </c>
      <c r="V116" s="5" t="str">
        <f>IF(AND(B116=10000, OR(AND(E116='indoor club records'!$B$44, F116&lt;='indoor club records'!$C$44), AND(E116='indoor club records'!$B$45, F116&lt;='indoor club records'!$C$45))),"CR"," ")</f>
        <v xml:space="preserve"> </v>
      </c>
      <c r="W116" s="2" t="str">
        <f>IF(AND(B116="high jump", OR(AND(E116='indoor club records'!$F$1, F116&gt;='indoor club records'!$G$1), AND(E116='indoor club records'!$F$2, F116&gt;='indoor club records'!$G$2), AND(E116='indoor club records'!$F$3, F116&gt;='indoor club records'!$G$3),AND(E116='indoor club records'!$F$4, F116&gt;='indoor club records'!$G$4), AND(E116='indoor club records'!$F$5, F116&gt;='indoor club records'!$G$5))), "CR", " ")</f>
        <v xml:space="preserve"> </v>
      </c>
      <c r="X116" s="2" t="str">
        <f>IF(AND(B116="long jump", OR(AND(E116='indoor club records'!$F$6, F116&gt;='indoor club records'!$G$6), AND(E116='indoor club records'!$F$7, F116&gt;='indoor club records'!$G$7), AND(E116='indoor club records'!$F$8, F116&gt;='indoor club records'!$G$8), AND(E116='indoor club records'!$F$9, F116&gt;='indoor club records'!$G$9), AND(E116='indoor club records'!$F$10, F116&gt;='indoor club records'!$G$10))), "CR", " ")</f>
        <v xml:space="preserve"> </v>
      </c>
      <c r="Y116" s="2" t="str">
        <f>IF(AND(B116="triple jump", OR(AND(E116='indoor club records'!$F$11, F116&gt;='indoor club records'!$G$11), AND(E116='indoor club records'!$F$12, F116&gt;='indoor club records'!$G$12), AND(E116='indoor club records'!$F$13, F116&gt;='indoor club records'!$G$13), AND(E116='indoor club records'!$F$14, F116&gt;='indoor club records'!$G$14), AND(E116='indoor club records'!$F$15, F116&gt;='indoor club records'!$G$15))), "CR", " ")</f>
        <v xml:space="preserve"> </v>
      </c>
      <c r="Z116" s="2" t="str">
        <f>IF(AND(B116="pole vault", OR(AND(E116='indoor club records'!$F$16, F116&gt;='indoor club records'!$G$16), AND(E116='indoor club records'!$F$17, F116&gt;='indoor club records'!$G$17), AND(E116='indoor club records'!$F$18, F116&gt;='indoor club records'!$G$18), AND(E116='indoor club records'!$F$19, F116&gt;='indoor club records'!$G$19), AND(E116='indoor club records'!$F$20, F116&gt;='indoor club records'!$G$20))), "CR", " ")</f>
        <v xml:space="preserve"> </v>
      </c>
      <c r="AA116" s="2" t="str">
        <f>IF(AND(B116="shot 2.72", AND(E116='indoor club records'!$F$36, F116&gt;='indoor club records'!$G$36)), "CR", " ")</f>
        <v xml:space="preserve"> </v>
      </c>
      <c r="AB116" s="2" t="str">
        <f>IF(AND(B116="shot 3", OR(AND(E116='indoor club records'!$F$37, F116&gt;='indoor club records'!$G$37), AND(E116='indoor club records'!$F$38, F116&gt;='indoor club records'!$G$38))), "CR", " ")</f>
        <v xml:space="preserve"> </v>
      </c>
      <c r="AC116" s="2" t="str">
        <f>IF(AND(B116="shot 4", OR(AND(E116='indoor club records'!$F$39, F116&gt;='indoor club records'!$G$39), AND(E116='indoor club records'!$F$40, F116&gt;='indoor club records'!$G$40))), "CR", " ")</f>
        <v xml:space="preserve"> </v>
      </c>
      <c r="AD116" s="5" t="str">
        <f>IF(AND(B116="4x200", OR(AND(E116='indoor club records'!$N$6, F116&lt;='indoor club records'!$O$6), AND(E116='indoor club records'!$N$7, F116&lt;='indoor club records'!$O$7), AND(E116='indoor club records'!$N$8, F116&lt;='indoor club records'!$O$8), AND(E116='indoor club records'!$N$9, F116&lt;='indoor club records'!$O$9), AND(E116='indoor club records'!$N$10, F116&lt;='indoor club records'!$O$10))), "CR", " ")</f>
        <v xml:space="preserve"> </v>
      </c>
      <c r="AE116" s="5" t="str">
        <f>IF(AND(B116="4x300", OR(AND(E116='indoor club records'!$N$11, F116&lt;='indoor club records'!$O$11), AND(E116='indoor club records'!$N$12, F116&lt;='indoor club records'!$O$12))), "CR", " ")</f>
        <v xml:space="preserve"> </v>
      </c>
      <c r="AF116" s="5" t="str">
        <f>IF(AND(B116="4x400", OR(AND(E116='indoor club records'!$N$13, F116&lt;='indoor club records'!$O$13), AND(E116='indoor club records'!$N$14, F116&lt;='indoor club records'!$O$14), AND(E116='indoor club records'!$N$15, F116&lt;='indoor club records'!$O$15))), "CR", " ")</f>
        <v xml:space="preserve"> </v>
      </c>
      <c r="AG116" s="5" t="str">
        <f>IF(AND(B116="pentathlon", OR(AND(E116='indoor club records'!$N$21, F116&gt;='indoor club records'!$O$21), AND(E116='indoor club records'!$N$22, F116&gt;='indoor club records'!$O$22), AND(E116='indoor club records'!$N$23, F116&gt;='indoor club records'!$O$23), AND(E116='indoor club records'!$N$24, F116&gt;='indoor club records'!$O$24), AND(E116='indoor club records'!$N$25, F116&gt;='indoor club records'!$O$25))), "CR", " ")</f>
        <v xml:space="preserve"> </v>
      </c>
      <c r="AH116" s="5" t="str">
        <f>IF(AND(B116="heptathlon", OR(AND(E116='indoor club records'!$N$26, F116&gt;='indoor club records'!$O$26), AND(E116='indoor club records'!$N$27, F116&gt;='indoor club records'!$O$27), AND(E116='indoor club records'!$N$28, F116&gt;='indoor club records'!$O$28), )), "CR", " ")</f>
        <v xml:space="preserve"> </v>
      </c>
    </row>
    <row r="117" spans="1:34" ht="14.5" x14ac:dyDescent="0.35">
      <c r="A117" s="13" t="s">
        <v>175</v>
      </c>
      <c r="B117" s="2" t="s">
        <v>258</v>
      </c>
      <c r="E117" s="13" t="s">
        <v>34</v>
      </c>
      <c r="F117" s="6" t="s">
        <v>260</v>
      </c>
      <c r="G117" s="8">
        <v>43862</v>
      </c>
      <c r="H117" s="2" t="s">
        <v>190</v>
      </c>
      <c r="I117" s="2" t="s">
        <v>254</v>
      </c>
      <c r="K117" s="11" t="str">
        <f>IF(OR(L117="CR", M117="CR", N117="CR", O117="CR", P117="CR", Q117="CR", R117="CR", S117="CR", T117="CR", U117="CR",V117="CR", W117="CR", X117="CR", Y117="CR", Z117="CR", AA117="CR", AB117="CR", AC117="CR", AD117="CR", AE117="CR", AF117="CR", AG117="CR", AH117="CR"), "***CLUB RECORD***", "")</f>
        <v/>
      </c>
      <c r="L117" s="5" t="str">
        <f>IF(AND(B117=60, OR(AND(E117='indoor club records'!$B$1, F117&lt;='indoor club records'!$C$1), AND(E117='indoor club records'!$B$2, F117&lt;='indoor club records'!$C$2), AND(E117='indoor club records'!$B$3, F117&lt;='indoor club records'!$C$3), AND(E117='indoor club records'!$B$4, F117&lt;='indoor club records'!$C$4), AND(E117='indoor club records'!$B$5, F117&lt;='indoor club records'!$C$5))),"CR"," ")</f>
        <v xml:space="preserve"> </v>
      </c>
      <c r="M117" s="5" t="str">
        <f>IF(AND(B117=200, OR(AND(E117='indoor club records'!$B$11, F117&lt;='indoor club records'!$C$11), AND(E117='indoor club records'!$B$12, F117&lt;='indoor club records'!$C$12), AND(E117='indoor club records'!$B$13, F117&lt;='indoor club records'!$C$13), AND(E117='indoor club records'!$B$14, F117&lt;='indoor club records'!$C$14), AND(E117='indoor club records'!$B$15, F117&lt;='indoor club records'!$C$15))),"CR"," ")</f>
        <v xml:space="preserve"> </v>
      </c>
      <c r="N117" s="5" t="str">
        <f>IF(AND(B117=300, OR(AND(E117='indoor club records'!$B$16, F117&lt;='indoor club records'!$C$16), AND(E117='indoor club records'!$B$17, F117&lt;='indoor club records'!$C$17))),"CR"," ")</f>
        <v xml:space="preserve"> </v>
      </c>
      <c r="O117" s="5" t="str">
        <f>IF(AND(B117=400, OR(AND(E117='indoor club records'!$B$19, F117&lt;='indoor club records'!$C$19), AND(E117='indoor club records'!$B$20, F117&lt;='indoor club records'!$C$20), AND(E117='indoor club records'!$B$21, F117&lt;='indoor club records'!$C$21))),"CR"," ")</f>
        <v xml:space="preserve"> </v>
      </c>
      <c r="P117" s="5" t="str">
        <f>IF(AND(B117=800, OR(AND(E117='indoor club records'!$B$22, F117&lt;='indoor club records'!$C$22), AND(E117='indoor club records'!$B$23, F117&lt;='indoor club records'!$C$23), AND(E117='indoor club records'!$B$24, F117&lt;='indoor club records'!$C$24), AND(E117='indoor club records'!$B$25, F117&lt;='indoor club records'!$C$25), AND(E117='indoor club records'!$B$26, F117&lt;='indoor club records'!$C$26))),"CR"," ")</f>
        <v xml:space="preserve"> </v>
      </c>
      <c r="Q117" s="5" t="str">
        <f>IF(AND(B117=1200, AND(E117='indoor club records'!$B$28, F117&lt;='indoor club records'!$C$28)),"CR"," ")</f>
        <v xml:space="preserve"> </v>
      </c>
      <c r="R117" s="5" t="str">
        <f>IF(AND(B117=1500, OR(AND(E117='indoor club records'!$B$29, F117&lt;='indoor club records'!$C$29), AND(E117='indoor club records'!$B$30, F117&lt;='indoor club records'!$C$30), AND(E117='indoor club records'!$B$31, F117&lt;='indoor club records'!$C$31), AND(E117='indoor club records'!$B$32, F117&lt;='indoor club records'!$C$32), AND(E117='indoor club records'!$B$33, F117&lt;='indoor club records'!$C$33))),"CR"," ")</f>
        <v xml:space="preserve"> </v>
      </c>
      <c r="S117" s="5" t="str">
        <f>IF(AND(B117="1M", AND(E117='indoor club records'!$B$37,F117&lt;='indoor club records'!$C$37)),"CR"," ")</f>
        <v xml:space="preserve"> </v>
      </c>
      <c r="T117" s="5" t="str">
        <f>IF(AND(B117=3000, OR(AND(E117='indoor club records'!$B$39, F117&lt;='indoor club records'!$C$39), AND(E117='indoor club records'!$B$40, F117&lt;='indoor club records'!$C$40), AND(E117='indoor club records'!$B$41, F117&lt;='indoor club records'!$C$41))),"CR"," ")</f>
        <v xml:space="preserve"> </v>
      </c>
      <c r="U117" s="5" t="str">
        <f>IF(AND(B117=5000, OR(AND(E117='indoor club records'!$B$42, F117&lt;='indoor club records'!$C$42), AND(E117='indoor club records'!$B$43, F117&lt;='indoor club records'!$C$43))),"CR"," ")</f>
        <v xml:space="preserve"> </v>
      </c>
      <c r="V117" s="5" t="str">
        <f>IF(AND(B117=10000, OR(AND(E117='indoor club records'!$B$44, F117&lt;='indoor club records'!$C$44), AND(E117='indoor club records'!$B$45, F117&lt;='indoor club records'!$C$45))),"CR"," ")</f>
        <v xml:space="preserve"> </v>
      </c>
      <c r="W117" s="2" t="str">
        <f>IF(AND(B117="high jump", OR(AND(E117='indoor club records'!$F$1, F117&gt;='indoor club records'!$G$1), AND(E117='indoor club records'!$F$2, F117&gt;='indoor club records'!$G$2), AND(E117='indoor club records'!$F$3, F117&gt;='indoor club records'!$G$3),AND(E117='indoor club records'!$F$4, F117&gt;='indoor club records'!$G$4), AND(E117='indoor club records'!$F$5, F117&gt;='indoor club records'!$G$5))), "CR", " ")</f>
        <v xml:space="preserve"> </v>
      </c>
      <c r="X117" s="2" t="str">
        <f>IF(AND(B117="long jump", OR(AND(E117='indoor club records'!$F$6, F117&gt;='indoor club records'!$G$6), AND(E117='indoor club records'!$F$7, F117&gt;='indoor club records'!$G$7), AND(E117='indoor club records'!$F$8, F117&gt;='indoor club records'!$G$8), AND(E117='indoor club records'!$F$9, F117&gt;='indoor club records'!$G$9), AND(E117='indoor club records'!$F$10, F117&gt;='indoor club records'!$G$10))), "CR", " ")</f>
        <v xml:space="preserve"> </v>
      </c>
      <c r="Y117" s="2" t="str">
        <f>IF(AND(B117="triple jump", OR(AND(E117='indoor club records'!$F$11, F117&gt;='indoor club records'!$G$11), AND(E117='indoor club records'!$F$12, F117&gt;='indoor club records'!$G$12), AND(E117='indoor club records'!$F$13, F117&gt;='indoor club records'!$G$13), AND(E117='indoor club records'!$F$14, F117&gt;='indoor club records'!$G$14), AND(E117='indoor club records'!$F$15, F117&gt;='indoor club records'!$G$15))), "CR", " ")</f>
        <v xml:space="preserve"> </v>
      </c>
      <c r="Z117" s="2" t="str">
        <f>IF(AND(B117="pole vault", OR(AND(E117='indoor club records'!$F$16, F117&gt;='indoor club records'!$G$16), AND(E117='indoor club records'!$F$17, F117&gt;='indoor club records'!$G$17), AND(E117='indoor club records'!$F$18, F117&gt;='indoor club records'!$G$18), AND(E117='indoor club records'!$F$19, F117&gt;='indoor club records'!$G$19), AND(E117='indoor club records'!$F$20, F117&gt;='indoor club records'!$G$20))), "CR", " ")</f>
        <v xml:space="preserve"> </v>
      </c>
      <c r="AA117" s="2" t="str">
        <f>IF(AND(B117="shot 2.72", AND(E117='indoor club records'!$F$36, F117&gt;='indoor club records'!$G$36)), "CR", " ")</f>
        <v xml:space="preserve"> </v>
      </c>
      <c r="AB117" s="2" t="str">
        <f>IF(AND(B117="shot 3", OR(AND(E117='indoor club records'!$F$37, F117&gt;='indoor club records'!$G$37), AND(E117='indoor club records'!$F$38, F117&gt;='indoor club records'!$G$38))), "CR", " ")</f>
        <v xml:space="preserve"> </v>
      </c>
      <c r="AC117" s="2" t="str">
        <f>IF(AND(B117="shot 4", OR(AND(E117='indoor club records'!$F$39, F117&gt;='indoor club records'!$G$39), AND(E117='indoor club records'!$F$40, F117&gt;='indoor club records'!$G$40))), "CR", " ")</f>
        <v xml:space="preserve"> </v>
      </c>
      <c r="AD117" s="5" t="str">
        <f>IF(AND(B117="4x200", OR(AND(E117='indoor club records'!$N$6, F117&lt;='indoor club records'!$O$6), AND(E117='indoor club records'!$N$7, F117&lt;='indoor club records'!$O$7), AND(E117='indoor club records'!$N$8, F117&lt;='indoor club records'!$O$8), AND(E117='indoor club records'!$N$9, F117&lt;='indoor club records'!$O$9), AND(E117='indoor club records'!$N$10, F117&lt;='indoor club records'!$O$10))), "CR", " ")</f>
        <v xml:space="preserve"> </v>
      </c>
      <c r="AE117" s="5" t="str">
        <f>IF(AND(B117="4x300", OR(AND(E117='indoor club records'!$N$11, F117&lt;='indoor club records'!$O$11), AND(E117='indoor club records'!$N$12, F117&lt;='indoor club records'!$O$12))), "CR", " ")</f>
        <v xml:space="preserve"> </v>
      </c>
      <c r="AF117" s="5" t="str">
        <f>IF(AND(B117="4x400", OR(AND(E117='indoor club records'!$N$13, F117&lt;='indoor club records'!$O$13), AND(E117='indoor club records'!$N$14, F117&lt;='indoor club records'!$O$14), AND(E117='indoor club records'!$N$15, F117&lt;='indoor club records'!$O$15))), "CR", " ")</f>
        <v xml:space="preserve"> </v>
      </c>
      <c r="AG117" s="5" t="str">
        <f>IF(AND(B117="pentathlon", OR(AND(E117='indoor club records'!$N$21, F117&gt;='indoor club records'!$O$21), AND(E117='indoor club records'!$N$22, F117&gt;='indoor club records'!$O$22), AND(E117='indoor club records'!$N$23, F117&gt;='indoor club records'!$O$23), AND(E117='indoor club records'!$N$24, F117&gt;='indoor club records'!$O$24), AND(E117='indoor club records'!$N$25, F117&gt;='indoor club records'!$O$25))), "CR", " ")</f>
        <v xml:space="preserve"> </v>
      </c>
      <c r="AH117" s="5" t="str">
        <f>IF(AND(B117="heptathlon", OR(AND(E117='indoor club records'!$N$26, F117&gt;='indoor club records'!$O$26), AND(E117='indoor club records'!$N$27, F117&gt;='indoor club records'!$O$27), AND(E117='indoor club records'!$N$28, F117&gt;='indoor club records'!$O$28), )), "CR", " ")</f>
        <v xml:space="preserve"> </v>
      </c>
    </row>
    <row r="118" spans="1:34" ht="14.5" x14ac:dyDescent="0.35">
      <c r="A118" s="13" t="s">
        <v>175</v>
      </c>
      <c r="B118" s="2" t="s">
        <v>258</v>
      </c>
      <c r="E118" s="13" t="s">
        <v>30</v>
      </c>
      <c r="F118" s="6" t="s">
        <v>263</v>
      </c>
      <c r="G118" s="8">
        <v>43862</v>
      </c>
      <c r="H118" s="2" t="s">
        <v>190</v>
      </c>
      <c r="I118" s="2" t="s">
        <v>254</v>
      </c>
      <c r="K118" s="11" t="str">
        <f>IF(OR(L118="CR", M118="CR", N118="CR", O118="CR", P118="CR", Q118="CR", R118="CR", S118="CR", T118="CR", U118="CR",V118="CR", W118="CR", X118="CR", Y118="CR", Z118="CR", AA118="CR", AB118="CR", AC118="CR", AD118="CR", AE118="CR", AF118="CR", AG118="CR", AH118="CR"), "***CLUB RECORD***", "")</f>
        <v/>
      </c>
      <c r="L118" s="5" t="str">
        <f>IF(AND(B118=60, OR(AND(E118='indoor club records'!$B$1, F118&lt;='indoor club records'!$C$1), AND(E118='indoor club records'!$B$2, F118&lt;='indoor club records'!$C$2), AND(E118='indoor club records'!$B$3, F118&lt;='indoor club records'!$C$3), AND(E118='indoor club records'!$B$4, F118&lt;='indoor club records'!$C$4), AND(E118='indoor club records'!$B$5, F118&lt;='indoor club records'!$C$5))),"CR"," ")</f>
        <v xml:space="preserve"> </v>
      </c>
      <c r="M118" s="5" t="str">
        <f>IF(AND(B118=200, OR(AND(E118='indoor club records'!$B$11, F118&lt;='indoor club records'!$C$11), AND(E118='indoor club records'!$B$12, F118&lt;='indoor club records'!$C$12), AND(E118='indoor club records'!$B$13, F118&lt;='indoor club records'!$C$13), AND(E118='indoor club records'!$B$14, F118&lt;='indoor club records'!$C$14), AND(E118='indoor club records'!$B$15, F118&lt;='indoor club records'!$C$15))),"CR"," ")</f>
        <v xml:space="preserve"> </v>
      </c>
      <c r="N118" s="5" t="str">
        <f>IF(AND(B118=300, OR(AND(E118='indoor club records'!$B$16, F118&lt;='indoor club records'!$C$16), AND(E118='indoor club records'!$B$17, F118&lt;='indoor club records'!$C$17))),"CR"," ")</f>
        <v xml:space="preserve"> </v>
      </c>
      <c r="O118" s="5" t="str">
        <f>IF(AND(B118=400, OR(AND(E118='indoor club records'!$B$19, F118&lt;='indoor club records'!$C$19), AND(E118='indoor club records'!$B$20, F118&lt;='indoor club records'!$C$20), AND(E118='indoor club records'!$B$21, F118&lt;='indoor club records'!$C$21))),"CR"," ")</f>
        <v xml:space="preserve"> </v>
      </c>
      <c r="P118" s="5" t="str">
        <f>IF(AND(B118=800, OR(AND(E118='indoor club records'!$B$22, F118&lt;='indoor club records'!$C$22), AND(E118='indoor club records'!$B$23, F118&lt;='indoor club records'!$C$23), AND(E118='indoor club records'!$B$24, F118&lt;='indoor club records'!$C$24), AND(E118='indoor club records'!$B$25, F118&lt;='indoor club records'!$C$25), AND(E118='indoor club records'!$B$26, F118&lt;='indoor club records'!$C$26))),"CR"," ")</f>
        <v xml:space="preserve"> </v>
      </c>
      <c r="Q118" s="5" t="str">
        <f>IF(AND(B118=1200, AND(E118='indoor club records'!$B$28, F118&lt;='indoor club records'!$C$28)),"CR"," ")</f>
        <v xml:space="preserve"> </v>
      </c>
      <c r="R118" s="5" t="str">
        <f>IF(AND(B118=1500, OR(AND(E118='indoor club records'!$B$29, F118&lt;='indoor club records'!$C$29), AND(E118='indoor club records'!$B$30, F118&lt;='indoor club records'!$C$30), AND(E118='indoor club records'!$B$31, F118&lt;='indoor club records'!$C$31), AND(E118='indoor club records'!$B$32, F118&lt;='indoor club records'!$C$32), AND(E118='indoor club records'!$B$33, F118&lt;='indoor club records'!$C$33))),"CR"," ")</f>
        <v xml:space="preserve"> </v>
      </c>
      <c r="S118" s="5" t="str">
        <f>IF(AND(B118="1M", AND(E118='indoor club records'!$B$37,F118&lt;='indoor club records'!$C$37)),"CR"," ")</f>
        <v xml:space="preserve"> </v>
      </c>
      <c r="T118" s="5" t="str">
        <f>IF(AND(B118=3000, OR(AND(E118='indoor club records'!$B$39, F118&lt;='indoor club records'!$C$39), AND(E118='indoor club records'!$B$40, F118&lt;='indoor club records'!$C$40), AND(E118='indoor club records'!$B$41, F118&lt;='indoor club records'!$C$41))),"CR"," ")</f>
        <v xml:space="preserve"> </v>
      </c>
      <c r="U118" s="5" t="str">
        <f>IF(AND(B118=5000, OR(AND(E118='indoor club records'!$B$42, F118&lt;='indoor club records'!$C$42), AND(E118='indoor club records'!$B$43, F118&lt;='indoor club records'!$C$43))),"CR"," ")</f>
        <v xml:space="preserve"> </v>
      </c>
      <c r="V118" s="5" t="str">
        <f>IF(AND(B118=10000, OR(AND(E118='indoor club records'!$B$44, F118&lt;='indoor club records'!$C$44), AND(E118='indoor club records'!$B$45, F118&lt;='indoor club records'!$C$45))),"CR"," ")</f>
        <v xml:space="preserve"> </v>
      </c>
      <c r="W118" s="2" t="str">
        <f>IF(AND(B118="high jump", OR(AND(E118='indoor club records'!$F$1, F118&gt;='indoor club records'!$G$1), AND(E118='indoor club records'!$F$2, F118&gt;='indoor club records'!$G$2), AND(E118='indoor club records'!$F$3, F118&gt;='indoor club records'!$G$3),AND(E118='indoor club records'!$F$4, F118&gt;='indoor club records'!$G$4), AND(E118='indoor club records'!$F$5, F118&gt;='indoor club records'!$G$5))), "CR", " ")</f>
        <v xml:space="preserve"> </v>
      </c>
      <c r="X118" s="2" t="str">
        <f>IF(AND(B118="long jump", OR(AND(E118='indoor club records'!$F$6, F118&gt;='indoor club records'!$G$6), AND(E118='indoor club records'!$F$7, F118&gt;='indoor club records'!$G$7), AND(E118='indoor club records'!$F$8, F118&gt;='indoor club records'!$G$8), AND(E118='indoor club records'!$F$9, F118&gt;='indoor club records'!$G$9), AND(E118='indoor club records'!$F$10, F118&gt;='indoor club records'!$G$10))), "CR", " ")</f>
        <v xml:space="preserve"> </v>
      </c>
      <c r="Y118" s="2" t="str">
        <f>IF(AND(B118="triple jump", OR(AND(E118='indoor club records'!$F$11, F118&gt;='indoor club records'!$G$11), AND(E118='indoor club records'!$F$12, F118&gt;='indoor club records'!$G$12), AND(E118='indoor club records'!$F$13, F118&gt;='indoor club records'!$G$13), AND(E118='indoor club records'!$F$14, F118&gt;='indoor club records'!$G$14), AND(E118='indoor club records'!$F$15, F118&gt;='indoor club records'!$G$15))), "CR", " ")</f>
        <v xml:space="preserve"> </v>
      </c>
      <c r="Z118" s="2" t="str">
        <f>IF(AND(B118="pole vault", OR(AND(E118='indoor club records'!$F$16, F118&gt;='indoor club records'!$G$16), AND(E118='indoor club records'!$F$17, F118&gt;='indoor club records'!$G$17), AND(E118='indoor club records'!$F$18, F118&gt;='indoor club records'!$G$18), AND(E118='indoor club records'!$F$19, F118&gt;='indoor club records'!$G$19), AND(E118='indoor club records'!$F$20, F118&gt;='indoor club records'!$G$20))), "CR", " ")</f>
        <v xml:space="preserve"> </v>
      </c>
      <c r="AA118" s="2" t="str">
        <f>IF(AND(B118="shot 2.72", AND(E118='indoor club records'!$F$36, F118&gt;='indoor club records'!$G$36)), "CR", " ")</f>
        <v xml:space="preserve"> </v>
      </c>
      <c r="AB118" s="2" t="str">
        <f>IF(AND(B118="shot 3", OR(AND(E118='indoor club records'!$F$37, F118&gt;='indoor club records'!$G$37), AND(E118='indoor club records'!$F$38, F118&gt;='indoor club records'!$G$38))), "CR", " ")</f>
        <v xml:space="preserve"> </v>
      </c>
      <c r="AC118" s="2" t="str">
        <f>IF(AND(B118="shot 4", OR(AND(E118='indoor club records'!$F$39, F118&gt;='indoor club records'!$G$39), AND(E118='indoor club records'!$F$40, F118&gt;='indoor club records'!$G$40))), "CR", " ")</f>
        <v xml:space="preserve"> </v>
      </c>
      <c r="AD118" s="5" t="str">
        <f>IF(AND(B118="4x200", OR(AND(E118='indoor club records'!$N$6, F118&lt;='indoor club records'!$O$6), AND(E118='indoor club records'!$N$7, F118&lt;='indoor club records'!$O$7), AND(E118='indoor club records'!$N$8, F118&lt;='indoor club records'!$O$8), AND(E118='indoor club records'!$N$9, F118&lt;='indoor club records'!$O$9), AND(E118='indoor club records'!$N$10, F118&lt;='indoor club records'!$O$10))), "CR", " ")</f>
        <v xml:space="preserve"> </v>
      </c>
      <c r="AE118" s="5" t="str">
        <f>IF(AND(B118="4x300", OR(AND(E118='indoor club records'!$N$11, F118&lt;='indoor club records'!$O$11), AND(E118='indoor club records'!$N$12, F118&lt;='indoor club records'!$O$12))), "CR", " ")</f>
        <v xml:space="preserve"> </v>
      </c>
      <c r="AF118" s="5" t="str">
        <f>IF(AND(B118="4x400", OR(AND(E118='indoor club records'!$N$13, F118&lt;='indoor club records'!$O$13), AND(E118='indoor club records'!$N$14, F118&lt;='indoor club records'!$O$14), AND(E118='indoor club records'!$N$15, F118&lt;='indoor club records'!$O$15))), "CR", " ")</f>
        <v xml:space="preserve"> </v>
      </c>
      <c r="AG118" s="5" t="str">
        <f>IF(AND(B118="pentathlon", OR(AND(E118='indoor club records'!$N$21, F118&gt;='indoor club records'!$O$21), AND(E118='indoor club records'!$N$22, F118&gt;='indoor club records'!$O$22), AND(E118='indoor club records'!$N$23, F118&gt;='indoor club records'!$O$23), AND(E118='indoor club records'!$N$24, F118&gt;='indoor club records'!$O$24), AND(E118='indoor club records'!$N$25, F118&gt;='indoor club records'!$O$25))), "CR", " ")</f>
        <v xml:space="preserve"> </v>
      </c>
      <c r="AH118" s="5" t="str">
        <f>IF(AND(B118="heptathlon", OR(AND(E118='indoor club records'!$N$26, F118&gt;='indoor club records'!$O$26), AND(E118='indoor club records'!$N$27, F118&gt;='indoor club records'!$O$27), AND(E118='indoor club records'!$N$28, F118&gt;='indoor club records'!$O$28), )), "CR", " ")</f>
        <v xml:space="preserve"> </v>
      </c>
    </row>
    <row r="119" spans="1:34" ht="14.5" x14ac:dyDescent="0.35">
      <c r="A119" s="13" t="s">
        <v>175</v>
      </c>
      <c r="B119" s="2" t="s">
        <v>258</v>
      </c>
      <c r="E119" s="13" t="s">
        <v>32</v>
      </c>
      <c r="F119" s="6" t="s">
        <v>259</v>
      </c>
      <c r="G119" s="8">
        <v>43862</v>
      </c>
      <c r="H119" s="2" t="s">
        <v>190</v>
      </c>
      <c r="I119" s="2" t="s">
        <v>254</v>
      </c>
      <c r="K119" s="11" t="str">
        <f>IF(OR(L119="CR", M119="CR", N119="CR", O119="CR", P119="CR", Q119="CR", R119="CR", S119="CR", T119="CR", U119="CR",V119="CR", W119="CR", X119="CR", Y119="CR", Z119="CR", AA119="CR", AB119="CR", AC119="CR", AD119="CR", AE119="CR", AF119="CR", AG119="CR", AH119="CR"), "***CLUB RECORD***", "")</f>
        <v/>
      </c>
      <c r="L119" s="5" t="str">
        <f>IF(AND(B119=60, OR(AND(E119='indoor club records'!$B$1, F119&lt;='indoor club records'!$C$1), AND(E119='indoor club records'!$B$2, F119&lt;='indoor club records'!$C$2), AND(E119='indoor club records'!$B$3, F119&lt;='indoor club records'!$C$3), AND(E119='indoor club records'!$B$4, F119&lt;='indoor club records'!$C$4), AND(E119='indoor club records'!$B$5, F119&lt;='indoor club records'!$C$5))),"CR"," ")</f>
        <v xml:space="preserve"> </v>
      </c>
      <c r="M119" s="5" t="str">
        <f>IF(AND(B119=200, OR(AND(E119='indoor club records'!$B$11, F119&lt;='indoor club records'!$C$11), AND(E119='indoor club records'!$B$12, F119&lt;='indoor club records'!$C$12), AND(E119='indoor club records'!$B$13, F119&lt;='indoor club records'!$C$13), AND(E119='indoor club records'!$B$14, F119&lt;='indoor club records'!$C$14), AND(E119='indoor club records'!$B$15, F119&lt;='indoor club records'!$C$15))),"CR"," ")</f>
        <v xml:space="preserve"> </v>
      </c>
      <c r="N119" s="5" t="str">
        <f>IF(AND(B119=300, OR(AND(E119='indoor club records'!$B$16, F119&lt;='indoor club records'!$C$16), AND(E119='indoor club records'!$B$17, F119&lt;='indoor club records'!$C$17))),"CR"," ")</f>
        <v xml:space="preserve"> </v>
      </c>
      <c r="O119" s="5" t="str">
        <f>IF(AND(B119=400, OR(AND(E119='indoor club records'!$B$19, F119&lt;='indoor club records'!$C$19), AND(E119='indoor club records'!$B$20, F119&lt;='indoor club records'!$C$20), AND(E119='indoor club records'!$B$21, F119&lt;='indoor club records'!$C$21))),"CR"," ")</f>
        <v xml:space="preserve"> </v>
      </c>
      <c r="P119" s="5" t="str">
        <f>IF(AND(B119=800, OR(AND(E119='indoor club records'!$B$22, F119&lt;='indoor club records'!$C$22), AND(E119='indoor club records'!$B$23, F119&lt;='indoor club records'!$C$23), AND(E119='indoor club records'!$B$24, F119&lt;='indoor club records'!$C$24), AND(E119='indoor club records'!$B$25, F119&lt;='indoor club records'!$C$25), AND(E119='indoor club records'!$B$26, F119&lt;='indoor club records'!$C$26))),"CR"," ")</f>
        <v xml:space="preserve"> </v>
      </c>
      <c r="Q119" s="5" t="str">
        <f>IF(AND(B119=1200, AND(E119='indoor club records'!$B$28, F119&lt;='indoor club records'!$C$28)),"CR"," ")</f>
        <v xml:space="preserve"> </v>
      </c>
      <c r="R119" s="5" t="str">
        <f>IF(AND(B119=1500, OR(AND(E119='indoor club records'!$B$29, F119&lt;='indoor club records'!$C$29), AND(E119='indoor club records'!$B$30, F119&lt;='indoor club records'!$C$30), AND(E119='indoor club records'!$B$31, F119&lt;='indoor club records'!$C$31), AND(E119='indoor club records'!$B$32, F119&lt;='indoor club records'!$C$32), AND(E119='indoor club records'!$B$33, F119&lt;='indoor club records'!$C$33))),"CR"," ")</f>
        <v xml:space="preserve"> </v>
      </c>
      <c r="S119" s="5" t="str">
        <f>IF(AND(B119="1M", AND(E119='indoor club records'!$B$37,F119&lt;='indoor club records'!$C$37)),"CR"," ")</f>
        <v xml:space="preserve"> </v>
      </c>
      <c r="T119" s="5" t="str">
        <f>IF(AND(B119=3000, OR(AND(E119='indoor club records'!$B$39, F119&lt;='indoor club records'!$C$39), AND(E119='indoor club records'!$B$40, F119&lt;='indoor club records'!$C$40), AND(E119='indoor club records'!$B$41, F119&lt;='indoor club records'!$C$41))),"CR"," ")</f>
        <v xml:space="preserve"> </v>
      </c>
      <c r="U119" s="5" t="str">
        <f>IF(AND(B119=5000, OR(AND(E119='indoor club records'!$B$42, F119&lt;='indoor club records'!$C$42), AND(E119='indoor club records'!$B$43, F119&lt;='indoor club records'!$C$43))),"CR"," ")</f>
        <v xml:space="preserve"> </v>
      </c>
      <c r="V119" s="5" t="str">
        <f>IF(AND(B119=10000, OR(AND(E119='indoor club records'!$B$44, F119&lt;='indoor club records'!$C$44), AND(E119='indoor club records'!$B$45, F119&lt;='indoor club records'!$C$45))),"CR"," ")</f>
        <v xml:space="preserve"> </v>
      </c>
      <c r="W119" s="2" t="str">
        <f>IF(AND(B119="high jump", OR(AND(E119='indoor club records'!$F$1, F119&gt;='indoor club records'!$G$1), AND(E119='indoor club records'!$F$2, F119&gt;='indoor club records'!$G$2), AND(E119='indoor club records'!$F$3, F119&gt;='indoor club records'!$G$3),AND(E119='indoor club records'!$F$4, F119&gt;='indoor club records'!$G$4), AND(E119='indoor club records'!$F$5, F119&gt;='indoor club records'!$G$5))), "CR", " ")</f>
        <v xml:space="preserve"> </v>
      </c>
      <c r="X119" s="2" t="str">
        <f>IF(AND(B119="long jump", OR(AND(E119='indoor club records'!$F$6, F119&gt;='indoor club records'!$G$6), AND(E119='indoor club records'!$F$7, F119&gt;='indoor club records'!$G$7), AND(E119='indoor club records'!$F$8, F119&gt;='indoor club records'!$G$8), AND(E119='indoor club records'!$F$9, F119&gt;='indoor club records'!$G$9), AND(E119='indoor club records'!$F$10, F119&gt;='indoor club records'!$G$10))), "CR", " ")</f>
        <v xml:space="preserve"> </v>
      </c>
      <c r="Y119" s="2" t="str">
        <f>IF(AND(B119="triple jump", OR(AND(E119='indoor club records'!$F$11, F119&gt;='indoor club records'!$G$11), AND(E119='indoor club records'!$F$12, F119&gt;='indoor club records'!$G$12), AND(E119='indoor club records'!$F$13, F119&gt;='indoor club records'!$G$13), AND(E119='indoor club records'!$F$14, F119&gt;='indoor club records'!$G$14), AND(E119='indoor club records'!$F$15, F119&gt;='indoor club records'!$G$15))), "CR", " ")</f>
        <v xml:space="preserve"> </v>
      </c>
      <c r="Z119" s="2" t="str">
        <f>IF(AND(B119="pole vault", OR(AND(E119='indoor club records'!$F$16, F119&gt;='indoor club records'!$G$16), AND(E119='indoor club records'!$F$17, F119&gt;='indoor club records'!$G$17), AND(E119='indoor club records'!$F$18, F119&gt;='indoor club records'!$G$18), AND(E119='indoor club records'!$F$19, F119&gt;='indoor club records'!$G$19), AND(E119='indoor club records'!$F$20, F119&gt;='indoor club records'!$G$20))), "CR", " ")</f>
        <v xml:space="preserve"> </v>
      </c>
      <c r="AA119" s="2" t="str">
        <f>IF(AND(B119="shot 2.72", AND(E119='indoor club records'!$F$36, F119&gt;='indoor club records'!$G$36)), "CR", " ")</f>
        <v xml:space="preserve"> </v>
      </c>
      <c r="AB119" s="2" t="str">
        <f>IF(AND(B119="shot 3", OR(AND(E119='indoor club records'!$F$37, F119&gt;='indoor club records'!$G$37), AND(E119='indoor club records'!$F$38, F119&gt;='indoor club records'!$G$38))), "CR", " ")</f>
        <v xml:space="preserve"> </v>
      </c>
      <c r="AC119" s="2" t="str">
        <f>IF(AND(B119="shot 4", OR(AND(E119='indoor club records'!$F$39, F119&gt;='indoor club records'!$G$39), AND(E119='indoor club records'!$F$40, F119&gt;='indoor club records'!$G$40))), "CR", " ")</f>
        <v xml:space="preserve"> </v>
      </c>
      <c r="AD119" s="5" t="str">
        <f>IF(AND(B119="4x200", OR(AND(E119='indoor club records'!$N$6, F119&lt;='indoor club records'!$O$6), AND(E119='indoor club records'!$N$7, F119&lt;='indoor club records'!$O$7), AND(E119='indoor club records'!$N$8, F119&lt;='indoor club records'!$O$8), AND(E119='indoor club records'!$N$9, F119&lt;='indoor club records'!$O$9), AND(E119='indoor club records'!$N$10, F119&lt;='indoor club records'!$O$10))), "CR", " ")</f>
        <v xml:space="preserve"> </v>
      </c>
      <c r="AE119" s="5" t="str">
        <f>IF(AND(B119="4x300", OR(AND(E119='indoor club records'!$N$11, F119&lt;='indoor club records'!$O$11), AND(E119='indoor club records'!$N$12, F119&lt;='indoor club records'!$O$12))), "CR", " ")</f>
        <v xml:space="preserve"> </v>
      </c>
      <c r="AF119" s="5" t="str">
        <f>IF(AND(B119="4x400", OR(AND(E119='indoor club records'!$N$13, F119&lt;='indoor club records'!$O$13), AND(E119='indoor club records'!$N$14, F119&lt;='indoor club records'!$O$14), AND(E119='indoor club records'!$N$15, F119&lt;='indoor club records'!$O$15))), "CR", " ")</f>
        <v xml:space="preserve"> </v>
      </c>
      <c r="AG119" s="5" t="str">
        <f>IF(AND(B119="pentathlon", OR(AND(E119='indoor club records'!$N$21, F119&gt;='indoor club records'!$O$21), AND(E119='indoor club records'!$N$22, F119&gt;='indoor club records'!$O$22), AND(E119='indoor club records'!$N$23, F119&gt;='indoor club records'!$O$23), AND(E119='indoor club records'!$N$24, F119&gt;='indoor club records'!$O$24), AND(E119='indoor club records'!$N$25, F119&gt;='indoor club records'!$O$25))), "CR", " ")</f>
        <v xml:space="preserve"> </v>
      </c>
      <c r="AH119" s="5" t="str">
        <f>IF(AND(B119="heptathlon", OR(AND(E119='indoor club records'!$N$26, F119&gt;='indoor club records'!$O$26), AND(E119='indoor club records'!$N$27, F119&gt;='indoor club records'!$O$27), AND(E119='indoor club records'!$N$28, F119&gt;='indoor club records'!$O$28), )), "CR", " ")</f>
        <v xml:space="preserve"> </v>
      </c>
    </row>
    <row r="120" spans="1:34" ht="14.5" x14ac:dyDescent="0.35">
      <c r="B120" s="24" t="s">
        <v>258</v>
      </c>
      <c r="C120" s="24"/>
      <c r="D120" s="24"/>
      <c r="E120" s="25"/>
      <c r="F120" s="26"/>
      <c r="G120" s="27"/>
      <c r="H120" s="24"/>
      <c r="I120" s="24"/>
      <c r="L120" s="5"/>
      <c r="M120" s="5"/>
      <c r="N120" s="5"/>
      <c r="O120" s="5"/>
      <c r="V120" s="5"/>
      <c r="AD120" s="5"/>
      <c r="AE120" s="5"/>
      <c r="AF120" s="5"/>
      <c r="AG120" s="5"/>
      <c r="AH120" s="5"/>
    </row>
    <row r="121" spans="1:34" ht="15.75" customHeight="1" x14ac:dyDescent="0.35">
      <c r="A121" s="13" t="s">
        <v>175</v>
      </c>
      <c r="B121" s="2" t="s">
        <v>137</v>
      </c>
      <c r="C121" s="2" t="s">
        <v>22</v>
      </c>
      <c r="D121" s="2" t="s">
        <v>164</v>
      </c>
      <c r="E121" s="13" t="s">
        <v>29</v>
      </c>
      <c r="F121" s="6">
        <v>8.59</v>
      </c>
      <c r="G121" s="8">
        <v>43856</v>
      </c>
      <c r="H121" s="2" t="s">
        <v>190</v>
      </c>
      <c r="I121" s="2" t="s">
        <v>254</v>
      </c>
      <c r="K121" s="11" t="str">
        <f>IF(OR(L121="CR", M121="CR", N121="CR", O121="CR", P121="CR", Q121="CR", R121="CR", S121="CR", T121="CR", U121="CR",V121="CR", W121="CR", X121="CR", Y121="CR", Z121="CR", AA121="CR", AB121="CR", AC121="CR", AD121="CR", AE121="CR", AF121="CR", AG121="CR", AH121="CR"), "***CLUB RECORD***", "")</f>
        <v/>
      </c>
      <c r="L121" s="5" t="str">
        <f>IF(AND(B121=60, OR(AND(E121='indoor club records'!$B$1, F121&lt;='indoor club records'!$C$1), AND(E121='indoor club records'!$B$2, F121&lt;='indoor club records'!$C$2), AND(E121='indoor club records'!$B$3, F121&lt;='indoor club records'!$C$3), AND(E121='indoor club records'!$B$4, F121&lt;='indoor club records'!$C$4), AND(E121='indoor club records'!$B$5, F121&lt;='indoor club records'!$C$5))),"CR"," ")</f>
        <v xml:space="preserve"> </v>
      </c>
      <c r="M121" s="5" t="str">
        <f>IF(AND(B121=200, OR(AND(E121='indoor club records'!$B$11, F121&lt;='indoor club records'!$C$11), AND(E121='indoor club records'!$B$12, F121&lt;='indoor club records'!$C$12), AND(E121='indoor club records'!$B$13, F121&lt;='indoor club records'!$C$13), AND(E121='indoor club records'!$B$14, F121&lt;='indoor club records'!$C$14), AND(E121='indoor club records'!$B$15, F121&lt;='indoor club records'!$C$15))),"CR"," ")</f>
        <v xml:space="preserve"> </v>
      </c>
      <c r="N121" s="5" t="str">
        <f>IF(AND(B121=300, OR(AND(E121='indoor club records'!$B$16, F121&lt;='indoor club records'!$C$16), AND(E121='indoor club records'!$B$17, F121&lt;='indoor club records'!$C$17))),"CR"," ")</f>
        <v xml:space="preserve"> </v>
      </c>
      <c r="O121" s="5" t="str">
        <f>IF(AND(B121=400, OR(AND(E121='indoor club records'!$B$19, F121&lt;='indoor club records'!$C$19), AND(E121='indoor club records'!$B$20, F121&lt;='indoor club records'!$C$20), AND(E121='indoor club records'!$B$21, F121&lt;='indoor club records'!$C$21))),"CR"," ")</f>
        <v xml:space="preserve"> </v>
      </c>
      <c r="P121" s="5" t="str">
        <f>IF(AND(B121=800, OR(AND(E121='indoor club records'!$B$22, F121&lt;='indoor club records'!$C$22), AND(E121='indoor club records'!$B$23, F121&lt;='indoor club records'!$C$23), AND(E121='indoor club records'!$B$24, F121&lt;='indoor club records'!$C$24), AND(E121='indoor club records'!$B$25, F121&lt;='indoor club records'!$C$25), AND(E121='indoor club records'!$B$26, F121&lt;='indoor club records'!$C$26))),"CR"," ")</f>
        <v xml:space="preserve"> </v>
      </c>
      <c r="Q121" s="5" t="str">
        <f>IF(AND(B121=1200, AND(E121='indoor club records'!$B$28, F121&lt;='indoor club records'!$C$28)),"CR"," ")</f>
        <v xml:space="preserve"> </v>
      </c>
      <c r="R121" s="5" t="str">
        <f>IF(AND(B121=1500, OR(AND(E121='indoor club records'!$B$29, F121&lt;='indoor club records'!$C$29), AND(E121='indoor club records'!$B$30, F121&lt;='indoor club records'!$C$30), AND(E121='indoor club records'!$B$31, F121&lt;='indoor club records'!$C$31), AND(E121='indoor club records'!$B$32, F121&lt;='indoor club records'!$C$32), AND(E121='indoor club records'!$B$33, F121&lt;='indoor club records'!$C$33))),"CR"," ")</f>
        <v xml:space="preserve"> </v>
      </c>
      <c r="S121" s="5" t="str">
        <f>IF(AND(B121="1M", AND(E121='indoor club records'!$B$37,F121&lt;='indoor club records'!$C$37)),"CR"," ")</f>
        <v xml:space="preserve"> </v>
      </c>
      <c r="T121" s="5" t="str">
        <f>IF(AND(B121=3000, OR(AND(E121='indoor club records'!$B$39, F121&lt;='indoor club records'!$C$39), AND(E121='indoor club records'!$B$40, F121&lt;='indoor club records'!$C$40), AND(E121='indoor club records'!$B$41, F121&lt;='indoor club records'!$C$41))),"CR"," ")</f>
        <v xml:space="preserve"> </v>
      </c>
      <c r="U121" s="5" t="str">
        <f>IF(AND(B121=5000, OR(AND(E121='indoor club records'!$B$42, F121&lt;='indoor club records'!$C$42), AND(E121='indoor club records'!$B$43, F121&lt;='indoor club records'!$C$43))),"CR"," ")</f>
        <v xml:space="preserve"> </v>
      </c>
      <c r="V121" s="5" t="str">
        <f>IF(AND(B121=10000, OR(AND(E121='indoor club records'!$B$44, F121&lt;='indoor club records'!$C$44), AND(E121='indoor club records'!$B$45, F121&lt;='indoor club records'!$C$45))),"CR"," ")</f>
        <v xml:space="preserve"> </v>
      </c>
      <c r="W121" s="2" t="str">
        <f>IF(AND(B121="high jump", OR(AND(E121='indoor club records'!$F$1, F121&gt;='indoor club records'!$G$1), AND(E121='indoor club records'!$F$2, F121&gt;='indoor club records'!$G$2), AND(E121='indoor club records'!$F$3, F121&gt;='indoor club records'!$G$3),AND(E121='indoor club records'!$F$4, F121&gt;='indoor club records'!$G$4), AND(E121='indoor club records'!$F$5, F121&gt;='indoor club records'!$G$5))), "CR", " ")</f>
        <v xml:space="preserve"> </v>
      </c>
      <c r="X121" s="2" t="str">
        <f>IF(AND(B121="long jump", OR(AND(E121='indoor club records'!$F$6, F121&gt;='indoor club records'!$G$6), AND(E121='indoor club records'!$F$7, F121&gt;='indoor club records'!$G$7), AND(E121='indoor club records'!$F$8, F121&gt;='indoor club records'!$G$8), AND(E121='indoor club records'!$F$9, F121&gt;='indoor club records'!$G$9), AND(E121='indoor club records'!$F$10, F121&gt;='indoor club records'!$G$10))), "CR", " ")</f>
        <v xml:space="preserve"> </v>
      </c>
      <c r="Y121" s="2" t="str">
        <f>IF(AND(B121="triple jump", OR(AND(E121='indoor club records'!$F$11, F121&gt;='indoor club records'!$G$11), AND(E121='indoor club records'!$F$12, F121&gt;='indoor club records'!$G$12), AND(E121='indoor club records'!$F$13, F121&gt;='indoor club records'!$G$13), AND(E121='indoor club records'!$F$14, F121&gt;='indoor club records'!$G$14), AND(E121='indoor club records'!$F$15, F121&gt;='indoor club records'!$G$15))), "CR", " ")</f>
        <v xml:space="preserve"> </v>
      </c>
      <c r="Z121" s="2" t="str">
        <f>IF(AND(B121="pole vault", OR(AND(E121='indoor club records'!$F$16, F121&gt;='indoor club records'!$G$16), AND(E121='indoor club records'!$F$17, F121&gt;='indoor club records'!$G$17), AND(E121='indoor club records'!$F$18, F121&gt;='indoor club records'!$G$18), AND(E121='indoor club records'!$F$19, F121&gt;='indoor club records'!$G$19), AND(E121='indoor club records'!$F$20, F121&gt;='indoor club records'!$G$20))), "CR", " ")</f>
        <v xml:space="preserve"> </v>
      </c>
      <c r="AA121" s="2" t="str">
        <f>IF(AND(B121="shot 2.72", AND(E121='indoor club records'!$F$36, F121&gt;='indoor club records'!$G$36)), "CR", " ")</f>
        <v xml:space="preserve"> </v>
      </c>
      <c r="AB121" s="2" t="str">
        <f>IF(AND(B121="shot 3", OR(AND(E121='indoor club records'!$F$37, F121&gt;='indoor club records'!$G$37), AND(E121='indoor club records'!$F$38, F121&gt;='indoor club records'!$G$38))), "CR", " ")</f>
        <v xml:space="preserve"> </v>
      </c>
      <c r="AC121" s="2" t="str">
        <f>IF(AND(B121="shot 4", OR(AND(E121='indoor club records'!$F$39, F121&gt;='indoor club records'!$G$39), AND(E121='indoor club records'!$F$40, F121&gt;='indoor club records'!$G$40))), "CR", " ")</f>
        <v xml:space="preserve"> </v>
      </c>
      <c r="AD121" s="5" t="str">
        <f>IF(AND(B121="4x200", OR(AND(E121='indoor club records'!$N$6, F121&lt;='indoor club records'!$O$6), AND(E121='indoor club records'!$N$7, F121&lt;='indoor club records'!$O$7), AND(E121='indoor club records'!$N$8, F121&lt;='indoor club records'!$O$8), AND(E121='indoor club records'!$N$9, F121&lt;='indoor club records'!$O$9), AND(E121='indoor club records'!$N$10, F121&lt;='indoor club records'!$O$10))), "CR", " ")</f>
        <v xml:space="preserve"> </v>
      </c>
      <c r="AE121" s="5" t="str">
        <f>IF(AND(B121="4x300", OR(AND(E121='indoor club records'!$N$11, F121&lt;='indoor club records'!$O$11), AND(E121='indoor club records'!$N$12, F121&lt;='indoor club records'!$O$12))), "CR", " ")</f>
        <v xml:space="preserve"> </v>
      </c>
      <c r="AF121" s="5" t="str">
        <f>IF(AND(B121="4x400", OR(AND(E121='indoor club records'!$N$13, F121&lt;='indoor club records'!$O$13), AND(E121='indoor club records'!$N$14, F121&lt;='indoor club records'!$O$14), AND(E121='indoor club records'!$N$15, F121&lt;='indoor club records'!$O$15))), "CR", " ")</f>
        <v xml:space="preserve"> </v>
      </c>
      <c r="AG121" s="5" t="str">
        <f>IF(AND(B121="pentathlon", OR(AND(E121='indoor club records'!$N$21, F121&gt;='indoor club records'!$O$21), AND(E121='indoor club records'!$N$22, F121&gt;='indoor club records'!$O$22), AND(E121='indoor club records'!$N$23, F121&gt;='indoor club records'!$O$23), AND(E121='indoor club records'!$N$24, F121&gt;='indoor club records'!$O$24), AND(E121='indoor club records'!$N$25, F121&gt;='indoor club records'!$O$25))), "CR", " ")</f>
        <v xml:space="preserve"> </v>
      </c>
      <c r="AH121" s="5" t="str">
        <f>IF(AND(B121="heptathlon", OR(AND(E121='indoor club records'!$N$26, F121&gt;='indoor club records'!$O$26), AND(E121='indoor club records'!$N$27, F121&gt;='indoor club records'!$O$27), AND(E121='indoor club records'!$N$28, F121&gt;='indoor club records'!$O$28), )), "CR", " ")</f>
        <v xml:space="preserve"> </v>
      </c>
    </row>
    <row r="122" spans="1:34" ht="15.75" customHeight="1" x14ac:dyDescent="0.35">
      <c r="A122" s="13" t="s">
        <v>175</v>
      </c>
      <c r="B122" s="2" t="s">
        <v>137</v>
      </c>
      <c r="C122" s="2" t="s">
        <v>51</v>
      </c>
      <c r="D122" s="2" t="s">
        <v>52</v>
      </c>
      <c r="E122" s="13" t="s">
        <v>29</v>
      </c>
      <c r="F122" s="6">
        <v>8.64</v>
      </c>
      <c r="G122" s="8">
        <v>43875</v>
      </c>
      <c r="H122" s="2" t="s">
        <v>276</v>
      </c>
      <c r="I122" s="2" t="s">
        <v>277</v>
      </c>
      <c r="K122" s="11" t="str">
        <f>IF(OR(L122="CR", M122="CR", N122="CR", O122="CR", P122="CR", Q122="CR", R122="CR", S122="CR", T122="CR", U122="CR",V122="CR", W122="CR", X122="CR", Y122="CR", Z122="CR", AA122="CR", AB122="CR", AC122="CR", AD122="CR", AE122="CR", AF122="CR", AG122="CR", AH122="CR"), "***CLUB RECORD***", "")</f>
        <v/>
      </c>
      <c r="L122" s="5" t="str">
        <f>IF(AND(B122=60, OR(AND(E122='indoor club records'!$B$1, F122&lt;='indoor club records'!$C$1), AND(E122='indoor club records'!$B$2, F122&lt;='indoor club records'!$C$2), AND(E122='indoor club records'!$B$3, F122&lt;='indoor club records'!$C$3), AND(E122='indoor club records'!$B$4, F122&lt;='indoor club records'!$C$4), AND(E122='indoor club records'!$B$5, F122&lt;='indoor club records'!$C$5))),"CR"," ")</f>
        <v xml:space="preserve"> </v>
      </c>
      <c r="M122" s="5" t="str">
        <f>IF(AND(B122=200, OR(AND(E122='indoor club records'!$B$11, F122&lt;='indoor club records'!$C$11), AND(E122='indoor club records'!$B$12, F122&lt;='indoor club records'!$C$12), AND(E122='indoor club records'!$B$13, F122&lt;='indoor club records'!$C$13), AND(E122='indoor club records'!$B$14, F122&lt;='indoor club records'!$C$14), AND(E122='indoor club records'!$B$15, F122&lt;='indoor club records'!$C$15))),"CR"," ")</f>
        <v xml:space="preserve"> </v>
      </c>
      <c r="N122" s="5" t="str">
        <f>IF(AND(B122=300, OR(AND(E122='indoor club records'!$B$16, F122&lt;='indoor club records'!$C$16), AND(E122='indoor club records'!$B$17, F122&lt;='indoor club records'!$C$17))),"CR"," ")</f>
        <v xml:space="preserve"> </v>
      </c>
      <c r="O122" s="5" t="str">
        <f>IF(AND(B122=400, OR(AND(E122='indoor club records'!$B$19, F122&lt;='indoor club records'!$C$19), AND(E122='indoor club records'!$B$20, F122&lt;='indoor club records'!$C$20), AND(E122='indoor club records'!$B$21, F122&lt;='indoor club records'!$C$21))),"CR"," ")</f>
        <v xml:space="preserve"> </v>
      </c>
      <c r="P122" s="5" t="str">
        <f>IF(AND(B122=800, OR(AND(E122='indoor club records'!$B$22, F122&lt;='indoor club records'!$C$22), AND(E122='indoor club records'!$B$23, F122&lt;='indoor club records'!$C$23), AND(E122='indoor club records'!$B$24, F122&lt;='indoor club records'!$C$24), AND(E122='indoor club records'!$B$25, F122&lt;='indoor club records'!$C$25), AND(E122='indoor club records'!$B$26, F122&lt;='indoor club records'!$C$26))),"CR"," ")</f>
        <v xml:space="preserve"> </v>
      </c>
      <c r="Q122" s="5" t="str">
        <f>IF(AND(B122=1200, AND(E122='indoor club records'!$B$28, F122&lt;='indoor club records'!$C$28)),"CR"," ")</f>
        <v xml:space="preserve"> </v>
      </c>
      <c r="R122" s="5" t="str">
        <f>IF(AND(B122=1500, OR(AND(E122='indoor club records'!$B$29, F122&lt;='indoor club records'!$C$29), AND(E122='indoor club records'!$B$30, F122&lt;='indoor club records'!$C$30), AND(E122='indoor club records'!$B$31, F122&lt;='indoor club records'!$C$31), AND(E122='indoor club records'!$B$32, F122&lt;='indoor club records'!$C$32), AND(E122='indoor club records'!$B$33, F122&lt;='indoor club records'!$C$33))),"CR"," ")</f>
        <v xml:space="preserve"> </v>
      </c>
      <c r="S122" s="5" t="str">
        <f>IF(AND(B122="1M", AND(E122='indoor club records'!$B$37,F122&lt;='indoor club records'!$C$37)),"CR"," ")</f>
        <v xml:space="preserve"> </v>
      </c>
      <c r="T122" s="5" t="str">
        <f>IF(AND(B122=3000, OR(AND(E122='indoor club records'!$B$39, F122&lt;='indoor club records'!$C$39), AND(E122='indoor club records'!$B$40, F122&lt;='indoor club records'!$C$40), AND(E122='indoor club records'!$B$41, F122&lt;='indoor club records'!$C$41))),"CR"," ")</f>
        <v xml:space="preserve"> </v>
      </c>
      <c r="U122" s="5" t="str">
        <f>IF(AND(B122=5000, OR(AND(E122='indoor club records'!$B$42, F122&lt;='indoor club records'!$C$42), AND(E122='indoor club records'!$B$43, F122&lt;='indoor club records'!$C$43))),"CR"," ")</f>
        <v xml:space="preserve"> </v>
      </c>
      <c r="V122" s="5" t="str">
        <f>IF(AND(B122=10000, OR(AND(E122='indoor club records'!$B$44, F122&lt;='indoor club records'!$C$44), AND(E122='indoor club records'!$B$45, F122&lt;='indoor club records'!$C$45))),"CR"," ")</f>
        <v xml:space="preserve"> </v>
      </c>
      <c r="W122" s="2" t="str">
        <f>IF(AND(B122="high jump", OR(AND(E122='indoor club records'!$F$1, F122&gt;='indoor club records'!$G$1), AND(E122='indoor club records'!$F$2, F122&gt;='indoor club records'!$G$2), AND(E122='indoor club records'!$F$3, F122&gt;='indoor club records'!$G$3),AND(E122='indoor club records'!$F$4, F122&gt;='indoor club records'!$G$4), AND(E122='indoor club records'!$F$5, F122&gt;='indoor club records'!$G$5))), "CR", " ")</f>
        <v xml:space="preserve"> </v>
      </c>
      <c r="X122" s="2" t="str">
        <f>IF(AND(B122="long jump", OR(AND(E122='indoor club records'!$F$6, F122&gt;='indoor club records'!$G$6), AND(E122='indoor club records'!$F$7, F122&gt;='indoor club records'!$G$7), AND(E122='indoor club records'!$F$8, F122&gt;='indoor club records'!$G$8), AND(E122='indoor club records'!$F$9, F122&gt;='indoor club records'!$G$9), AND(E122='indoor club records'!$F$10, F122&gt;='indoor club records'!$G$10))), "CR", " ")</f>
        <v xml:space="preserve"> </v>
      </c>
      <c r="Y122" s="2" t="str">
        <f>IF(AND(B122="triple jump", OR(AND(E122='indoor club records'!$F$11, F122&gt;='indoor club records'!$G$11), AND(E122='indoor club records'!$F$12, F122&gt;='indoor club records'!$G$12), AND(E122='indoor club records'!$F$13, F122&gt;='indoor club records'!$G$13), AND(E122='indoor club records'!$F$14, F122&gt;='indoor club records'!$G$14), AND(E122='indoor club records'!$F$15, F122&gt;='indoor club records'!$G$15))), "CR", " ")</f>
        <v xml:space="preserve"> </v>
      </c>
      <c r="Z122" s="2" t="str">
        <f>IF(AND(B122="pole vault", OR(AND(E122='indoor club records'!$F$16, F122&gt;='indoor club records'!$G$16), AND(E122='indoor club records'!$F$17, F122&gt;='indoor club records'!$G$17), AND(E122='indoor club records'!$F$18, F122&gt;='indoor club records'!$G$18), AND(E122='indoor club records'!$F$19, F122&gt;='indoor club records'!$G$19), AND(E122='indoor club records'!$F$20, F122&gt;='indoor club records'!$G$20))), "CR", " ")</f>
        <v xml:space="preserve"> </v>
      </c>
      <c r="AA122" s="2" t="str">
        <f>IF(AND(B122="shot 2.72", AND(E122='indoor club records'!$F$36, F122&gt;='indoor club records'!$G$36)), "CR", " ")</f>
        <v xml:space="preserve"> </v>
      </c>
      <c r="AB122" s="2" t="str">
        <f>IF(AND(B122="shot 3", OR(AND(E122='indoor club records'!$F$37, F122&gt;='indoor club records'!$G$37), AND(E122='indoor club records'!$F$38, F122&gt;='indoor club records'!$G$38))), "CR", " ")</f>
        <v xml:space="preserve"> </v>
      </c>
      <c r="AC122" s="2" t="str">
        <f>IF(AND(B122="shot 4", OR(AND(E122='indoor club records'!$F$39, F122&gt;='indoor club records'!$G$39), AND(E122='indoor club records'!$F$40, F122&gt;='indoor club records'!$G$40))), "CR", " ")</f>
        <v xml:space="preserve"> </v>
      </c>
      <c r="AD122" s="5" t="str">
        <f>IF(AND(B122="4x200", OR(AND(E122='indoor club records'!$N$6, F122&lt;='indoor club records'!$O$6), AND(E122='indoor club records'!$N$7, F122&lt;='indoor club records'!$O$7), AND(E122='indoor club records'!$N$8, F122&lt;='indoor club records'!$O$8), AND(E122='indoor club records'!$N$9, F122&lt;='indoor club records'!$O$9), AND(E122='indoor club records'!$N$10, F122&lt;='indoor club records'!$O$10))), "CR", " ")</f>
        <v xml:space="preserve"> </v>
      </c>
      <c r="AE122" s="5" t="str">
        <f>IF(AND(B122="4x300", OR(AND(E122='indoor club records'!$N$11, F122&lt;='indoor club records'!$O$11), AND(E122='indoor club records'!$N$12, F122&lt;='indoor club records'!$O$12))), "CR", " ")</f>
        <v xml:space="preserve"> </v>
      </c>
      <c r="AF122" s="5" t="str">
        <f>IF(AND(B122="4x400", OR(AND(E122='indoor club records'!$N$13, F122&lt;='indoor club records'!$O$13), AND(E122='indoor club records'!$N$14, F122&lt;='indoor club records'!$O$14), AND(E122='indoor club records'!$N$15, F122&lt;='indoor club records'!$O$15))), "CR", " ")</f>
        <v xml:space="preserve"> </v>
      </c>
      <c r="AG122" s="5" t="str">
        <f>IF(AND(B122="pentathlon", OR(AND(E122='indoor club records'!$N$21, F122&gt;='indoor club records'!$O$21), AND(E122='indoor club records'!$N$22, F122&gt;='indoor club records'!$O$22), AND(E122='indoor club records'!$N$23, F122&gt;='indoor club records'!$O$23), AND(E122='indoor club records'!$N$24, F122&gt;='indoor club records'!$O$24), AND(E122='indoor club records'!$N$25, F122&gt;='indoor club records'!$O$25))), "CR", " ")</f>
        <v xml:space="preserve"> </v>
      </c>
      <c r="AH122" s="5" t="str">
        <f>IF(AND(B122="heptathlon", OR(AND(E122='indoor club records'!$N$26, F122&gt;='indoor club records'!$O$26), AND(E122='indoor club records'!$N$27, F122&gt;='indoor club records'!$O$27), AND(E122='indoor club records'!$N$28, F122&gt;='indoor club records'!$O$28), )), "CR", " ")</f>
        <v xml:space="preserve"> </v>
      </c>
    </row>
    <row r="123" spans="1:34" ht="14.5" x14ac:dyDescent="0.35">
      <c r="A123" s="13" t="s">
        <v>175</v>
      </c>
      <c r="B123" s="2" t="s">
        <v>137</v>
      </c>
      <c r="C123" s="2" t="s">
        <v>20</v>
      </c>
      <c r="D123" s="2" t="s">
        <v>50</v>
      </c>
      <c r="E123" s="13" t="s">
        <v>29</v>
      </c>
      <c r="F123" s="6">
        <v>8.86</v>
      </c>
      <c r="G123" s="8">
        <v>43842</v>
      </c>
      <c r="H123" s="2" t="s">
        <v>244</v>
      </c>
      <c r="K123" s="11" t="str">
        <f>IF(OR(L123="CR", M123="CR", N123="CR", O123="CR", P123="CR", Q123="CR", R123="CR", S123="CR", T123="CR", U123="CR",V123="CR", W123="CR", X123="CR", Y123="CR", Z123="CR", AA123="CR", AB123="CR", AC123="CR", AD123="CR", AE123="CR", AF123="CR", AG123="CR", AH123="CR"), "***CLUB RECORD***", "")</f>
        <v/>
      </c>
      <c r="L123" s="5" t="str">
        <f>IF(AND(B123=60, OR(AND(E123='indoor club records'!$B$1, F123&lt;='indoor club records'!$C$1), AND(E123='indoor club records'!$B$2, F123&lt;='indoor club records'!$C$2), AND(E123='indoor club records'!$B$3, F123&lt;='indoor club records'!$C$3), AND(E123='indoor club records'!$B$4, F123&lt;='indoor club records'!$C$4), AND(E123='indoor club records'!$B$5, F123&lt;='indoor club records'!$C$5))),"CR"," ")</f>
        <v xml:space="preserve"> </v>
      </c>
      <c r="M123" s="5" t="str">
        <f>IF(AND(B123=200, OR(AND(E123='indoor club records'!$B$11, F123&lt;='indoor club records'!$C$11), AND(E123='indoor club records'!$B$12, F123&lt;='indoor club records'!$C$12), AND(E123='indoor club records'!$B$13, F123&lt;='indoor club records'!$C$13), AND(E123='indoor club records'!$B$14, F123&lt;='indoor club records'!$C$14), AND(E123='indoor club records'!$B$15, F123&lt;='indoor club records'!$C$15))),"CR"," ")</f>
        <v xml:space="preserve"> </v>
      </c>
      <c r="N123" s="5" t="str">
        <f>IF(AND(B123=300, OR(AND(E123='indoor club records'!$B$16, F123&lt;='indoor club records'!$C$16), AND(E123='indoor club records'!$B$17, F123&lt;='indoor club records'!$C$17))),"CR"," ")</f>
        <v xml:space="preserve"> </v>
      </c>
      <c r="O123" s="5" t="str">
        <f>IF(AND(B123=400, OR(AND(E123='indoor club records'!$B$19, F123&lt;='indoor club records'!$C$19), AND(E123='indoor club records'!$B$20, F123&lt;='indoor club records'!$C$20), AND(E123='indoor club records'!$B$21, F123&lt;='indoor club records'!$C$21))),"CR"," ")</f>
        <v xml:space="preserve"> </v>
      </c>
      <c r="P123" s="5" t="str">
        <f>IF(AND(B123=800, OR(AND(E123='indoor club records'!$B$22, F123&lt;='indoor club records'!$C$22), AND(E123='indoor club records'!$B$23, F123&lt;='indoor club records'!$C$23), AND(E123='indoor club records'!$B$24, F123&lt;='indoor club records'!$C$24), AND(E123='indoor club records'!$B$25, F123&lt;='indoor club records'!$C$25), AND(E123='indoor club records'!$B$26, F123&lt;='indoor club records'!$C$26))),"CR"," ")</f>
        <v xml:space="preserve"> </v>
      </c>
      <c r="Q123" s="5" t="str">
        <f>IF(AND(B123=1200, AND(E123='indoor club records'!$B$28, F123&lt;='indoor club records'!$C$28)),"CR"," ")</f>
        <v xml:space="preserve"> </v>
      </c>
      <c r="R123" s="5" t="str">
        <f>IF(AND(B123=1500, OR(AND(E123='indoor club records'!$B$29, F123&lt;='indoor club records'!$C$29), AND(E123='indoor club records'!$B$30, F123&lt;='indoor club records'!$C$30), AND(E123='indoor club records'!$B$31, F123&lt;='indoor club records'!$C$31), AND(E123='indoor club records'!$B$32, F123&lt;='indoor club records'!$C$32), AND(E123='indoor club records'!$B$33, F123&lt;='indoor club records'!$C$33))),"CR"," ")</f>
        <v xml:space="preserve"> </v>
      </c>
      <c r="S123" s="5" t="str">
        <f>IF(AND(B123="1M", AND(E123='indoor club records'!$B$37,F123&lt;='indoor club records'!$C$37)),"CR"," ")</f>
        <v xml:space="preserve"> </v>
      </c>
      <c r="T123" s="5" t="str">
        <f>IF(AND(B123=3000, OR(AND(E123='indoor club records'!$B$39, F123&lt;='indoor club records'!$C$39), AND(E123='indoor club records'!$B$40, F123&lt;='indoor club records'!$C$40), AND(E123='indoor club records'!$B$41, F123&lt;='indoor club records'!$C$41))),"CR"," ")</f>
        <v xml:space="preserve"> </v>
      </c>
      <c r="U123" s="5" t="str">
        <f>IF(AND(B123=5000, OR(AND(E123='indoor club records'!$B$42, F123&lt;='indoor club records'!$C$42), AND(E123='indoor club records'!$B$43, F123&lt;='indoor club records'!$C$43))),"CR"," ")</f>
        <v xml:space="preserve"> </v>
      </c>
      <c r="V123" s="5" t="str">
        <f>IF(AND(B123=10000, OR(AND(E123='indoor club records'!$B$44, F123&lt;='indoor club records'!$C$44), AND(E123='indoor club records'!$B$45, F123&lt;='indoor club records'!$C$45))),"CR"," ")</f>
        <v xml:space="preserve"> </v>
      </c>
      <c r="W123" s="2" t="str">
        <f>IF(AND(B123="high jump", OR(AND(E123='indoor club records'!$F$1, F123&gt;='indoor club records'!$G$1), AND(E123='indoor club records'!$F$2, F123&gt;='indoor club records'!$G$2), AND(E123='indoor club records'!$F$3, F123&gt;='indoor club records'!$G$3),AND(E123='indoor club records'!$F$4, F123&gt;='indoor club records'!$G$4), AND(E123='indoor club records'!$F$5, F123&gt;='indoor club records'!$G$5))), "CR", " ")</f>
        <v xml:space="preserve"> </v>
      </c>
      <c r="X123" s="2" t="str">
        <f>IF(AND(B123="long jump", OR(AND(E123='indoor club records'!$F$6, F123&gt;='indoor club records'!$G$6), AND(E123='indoor club records'!$F$7, F123&gt;='indoor club records'!$G$7), AND(E123='indoor club records'!$F$8, F123&gt;='indoor club records'!$G$8), AND(E123='indoor club records'!$F$9, F123&gt;='indoor club records'!$G$9), AND(E123='indoor club records'!$F$10, F123&gt;='indoor club records'!$G$10))), "CR", " ")</f>
        <v xml:space="preserve"> </v>
      </c>
      <c r="Y123" s="2" t="str">
        <f>IF(AND(B123="triple jump", OR(AND(E123='indoor club records'!$F$11, F123&gt;='indoor club records'!$G$11), AND(E123='indoor club records'!$F$12, F123&gt;='indoor club records'!$G$12), AND(E123='indoor club records'!$F$13, F123&gt;='indoor club records'!$G$13), AND(E123='indoor club records'!$F$14, F123&gt;='indoor club records'!$G$14), AND(E123='indoor club records'!$F$15, F123&gt;='indoor club records'!$G$15))), "CR", " ")</f>
        <v xml:space="preserve"> </v>
      </c>
      <c r="Z123" s="2" t="str">
        <f>IF(AND(B123="pole vault", OR(AND(E123='indoor club records'!$F$16, F123&gt;='indoor club records'!$G$16), AND(E123='indoor club records'!$F$17, F123&gt;='indoor club records'!$G$17), AND(E123='indoor club records'!$F$18, F123&gt;='indoor club records'!$G$18), AND(E123='indoor club records'!$F$19, F123&gt;='indoor club records'!$G$19), AND(E123='indoor club records'!$F$20, F123&gt;='indoor club records'!$G$20))), "CR", " ")</f>
        <v xml:space="preserve"> </v>
      </c>
      <c r="AA123" s="2" t="str">
        <f>IF(AND(B123="shot 2.72", AND(E123='indoor club records'!$F$36, F123&gt;='indoor club records'!$G$36)), "CR", " ")</f>
        <v xml:space="preserve"> </v>
      </c>
      <c r="AB123" s="2" t="str">
        <f>IF(AND(B123="shot 3", OR(AND(E123='indoor club records'!$F$37, F123&gt;='indoor club records'!$G$37), AND(E123='indoor club records'!$F$38, F123&gt;='indoor club records'!$G$38))), "CR", " ")</f>
        <v xml:space="preserve"> </v>
      </c>
      <c r="AC123" s="2" t="str">
        <f>IF(AND(B123="shot 4", OR(AND(E123='indoor club records'!$F$39, F123&gt;='indoor club records'!$G$39), AND(E123='indoor club records'!$F$40, F123&gt;='indoor club records'!$G$40))), "CR", " ")</f>
        <v xml:space="preserve"> </v>
      </c>
      <c r="AD123" s="5" t="str">
        <f>IF(AND(B123="4x200", OR(AND(E123='indoor club records'!$N$6, F123&lt;='indoor club records'!$O$6), AND(E123='indoor club records'!$N$7, F123&lt;='indoor club records'!$O$7), AND(E123='indoor club records'!$N$8, F123&lt;='indoor club records'!$O$8), AND(E123='indoor club records'!$N$9, F123&lt;='indoor club records'!$O$9), AND(E123='indoor club records'!$N$10, F123&lt;='indoor club records'!$O$10))), "CR", " ")</f>
        <v xml:space="preserve"> </v>
      </c>
      <c r="AE123" s="5" t="str">
        <f>IF(AND(B123="4x300", OR(AND(E123='indoor club records'!$N$11, F123&lt;='indoor club records'!$O$11), AND(E123='indoor club records'!$N$12, F123&lt;='indoor club records'!$O$12))), "CR", " ")</f>
        <v xml:space="preserve"> </v>
      </c>
      <c r="AF123" s="5" t="str">
        <f>IF(AND(B123="4x400", OR(AND(E123='indoor club records'!$N$13, F123&lt;='indoor club records'!$O$13), AND(E123='indoor club records'!$N$14, F123&lt;='indoor club records'!$O$14), AND(E123='indoor club records'!$N$15, F123&lt;='indoor club records'!$O$15))), "CR", " ")</f>
        <v xml:space="preserve"> </v>
      </c>
      <c r="AG123" s="5" t="str">
        <f>IF(AND(B123="pentathlon", OR(AND(E123='indoor club records'!$N$21, F123&gt;='indoor club records'!$O$21), AND(E123='indoor club records'!$N$22, F123&gt;='indoor club records'!$O$22), AND(E123='indoor club records'!$N$23, F123&gt;='indoor club records'!$O$23), AND(E123='indoor club records'!$N$24, F123&gt;='indoor club records'!$O$24), AND(E123='indoor club records'!$N$25, F123&gt;='indoor club records'!$O$25))), "CR", " ")</f>
        <v xml:space="preserve"> </v>
      </c>
      <c r="AH123" s="5" t="str">
        <f>IF(AND(B123="heptathlon", OR(AND(E123='indoor club records'!$N$26, F123&gt;='indoor club records'!$O$26), AND(E123='indoor club records'!$N$27, F123&gt;='indoor club records'!$O$27), AND(E123='indoor club records'!$N$28, F123&gt;='indoor club records'!$O$28), )), "CR", " ")</f>
        <v xml:space="preserve"> </v>
      </c>
    </row>
    <row r="124" spans="1:34" ht="14.5" x14ac:dyDescent="0.35">
      <c r="A124" s="13" t="s">
        <v>175</v>
      </c>
      <c r="B124" s="2" t="s">
        <v>137</v>
      </c>
      <c r="C124" s="2" t="s">
        <v>11</v>
      </c>
      <c r="D124" s="2" t="s">
        <v>12</v>
      </c>
      <c r="E124" s="13" t="s">
        <v>29</v>
      </c>
      <c r="F124" s="6">
        <v>9.1300000000000008</v>
      </c>
      <c r="G124" s="8">
        <v>43856</v>
      </c>
      <c r="H124" s="2" t="s">
        <v>190</v>
      </c>
      <c r="I124" s="2" t="s">
        <v>254</v>
      </c>
      <c r="K124" s="11" t="str">
        <f>IF(OR(L124="CR", M124="CR", N124="CR", O124="CR", P124="CR", Q124="CR", R124="CR", S124="CR", T124="CR", U124="CR",V124="CR", W124="CR", X124="CR", Y124="CR", Z124="CR", AA124="CR", AB124="CR", AC124="CR", AD124="CR", AE124="CR", AF124="CR", AG124="CR", AH124="CR"), "***CLUB RECORD***", "")</f>
        <v/>
      </c>
      <c r="L124" s="5" t="str">
        <f>IF(AND(B124=60, OR(AND(E124='indoor club records'!$B$1, F124&lt;='indoor club records'!$C$1), AND(E124='indoor club records'!$B$2, F124&lt;='indoor club records'!$C$2), AND(E124='indoor club records'!$B$3, F124&lt;='indoor club records'!$C$3), AND(E124='indoor club records'!$B$4, F124&lt;='indoor club records'!$C$4), AND(E124='indoor club records'!$B$5, F124&lt;='indoor club records'!$C$5))),"CR"," ")</f>
        <v xml:space="preserve"> </v>
      </c>
      <c r="M124" s="5" t="str">
        <f>IF(AND(B124=200, OR(AND(E124='indoor club records'!$B$11, F124&lt;='indoor club records'!$C$11), AND(E124='indoor club records'!$B$12, F124&lt;='indoor club records'!$C$12), AND(E124='indoor club records'!$B$13, F124&lt;='indoor club records'!$C$13), AND(E124='indoor club records'!$B$14, F124&lt;='indoor club records'!$C$14), AND(E124='indoor club records'!$B$15, F124&lt;='indoor club records'!$C$15))),"CR"," ")</f>
        <v xml:space="preserve"> </v>
      </c>
      <c r="N124" s="5" t="str">
        <f>IF(AND(B124=300, OR(AND(E124='indoor club records'!$B$16, F124&lt;='indoor club records'!$C$16), AND(E124='indoor club records'!$B$17, F124&lt;='indoor club records'!$C$17))),"CR"," ")</f>
        <v xml:space="preserve"> </v>
      </c>
      <c r="O124" s="5" t="str">
        <f>IF(AND(B124=400, OR(AND(E124='indoor club records'!$B$19, F124&lt;='indoor club records'!$C$19), AND(E124='indoor club records'!$B$20, F124&lt;='indoor club records'!$C$20), AND(E124='indoor club records'!$B$21, F124&lt;='indoor club records'!$C$21))),"CR"," ")</f>
        <v xml:space="preserve"> </v>
      </c>
      <c r="P124" s="5" t="str">
        <f>IF(AND(B124=800, OR(AND(E124='indoor club records'!$B$22, F124&lt;='indoor club records'!$C$22), AND(E124='indoor club records'!$B$23, F124&lt;='indoor club records'!$C$23), AND(E124='indoor club records'!$B$24, F124&lt;='indoor club records'!$C$24), AND(E124='indoor club records'!$B$25, F124&lt;='indoor club records'!$C$25), AND(E124='indoor club records'!$B$26, F124&lt;='indoor club records'!$C$26))),"CR"," ")</f>
        <v xml:space="preserve"> </v>
      </c>
      <c r="Q124" s="5" t="str">
        <f>IF(AND(B124=1200, AND(E124='indoor club records'!$B$28, F124&lt;='indoor club records'!$C$28)),"CR"," ")</f>
        <v xml:space="preserve"> </v>
      </c>
      <c r="R124" s="5" t="str">
        <f>IF(AND(B124=1500, OR(AND(E124='indoor club records'!$B$29, F124&lt;='indoor club records'!$C$29), AND(E124='indoor club records'!$B$30, F124&lt;='indoor club records'!$C$30), AND(E124='indoor club records'!$B$31, F124&lt;='indoor club records'!$C$31), AND(E124='indoor club records'!$B$32, F124&lt;='indoor club records'!$C$32), AND(E124='indoor club records'!$B$33, F124&lt;='indoor club records'!$C$33))),"CR"," ")</f>
        <v xml:space="preserve"> </v>
      </c>
      <c r="S124" s="5" t="str">
        <f>IF(AND(B124="1M", AND(E124='indoor club records'!$B$37,F124&lt;='indoor club records'!$C$37)),"CR"," ")</f>
        <v xml:space="preserve"> </v>
      </c>
      <c r="T124" s="5" t="str">
        <f>IF(AND(B124=3000, OR(AND(E124='indoor club records'!$B$39, F124&lt;='indoor club records'!$C$39), AND(E124='indoor club records'!$B$40, F124&lt;='indoor club records'!$C$40), AND(E124='indoor club records'!$B$41, F124&lt;='indoor club records'!$C$41))),"CR"," ")</f>
        <v xml:space="preserve"> </v>
      </c>
      <c r="U124" s="5" t="str">
        <f>IF(AND(B124=5000, OR(AND(E124='indoor club records'!$B$42, F124&lt;='indoor club records'!$C$42), AND(E124='indoor club records'!$B$43, F124&lt;='indoor club records'!$C$43))),"CR"," ")</f>
        <v xml:space="preserve"> </v>
      </c>
      <c r="V124" s="5" t="str">
        <f>IF(AND(B124=10000, OR(AND(E124='indoor club records'!$B$44, F124&lt;='indoor club records'!$C$44), AND(E124='indoor club records'!$B$45, F124&lt;='indoor club records'!$C$45))),"CR"," ")</f>
        <v xml:space="preserve"> </v>
      </c>
      <c r="W124" s="2" t="str">
        <f>IF(AND(B124="high jump", OR(AND(E124='indoor club records'!$F$1, F124&gt;='indoor club records'!$G$1), AND(E124='indoor club records'!$F$2, F124&gt;='indoor club records'!$G$2), AND(E124='indoor club records'!$F$3, F124&gt;='indoor club records'!$G$3),AND(E124='indoor club records'!$F$4, F124&gt;='indoor club records'!$G$4), AND(E124='indoor club records'!$F$5, F124&gt;='indoor club records'!$G$5))), "CR", " ")</f>
        <v xml:space="preserve"> </v>
      </c>
      <c r="X124" s="2" t="str">
        <f>IF(AND(B124="long jump", OR(AND(E124='indoor club records'!$F$6, F124&gt;='indoor club records'!$G$6), AND(E124='indoor club records'!$F$7, F124&gt;='indoor club records'!$G$7), AND(E124='indoor club records'!$F$8, F124&gt;='indoor club records'!$G$8), AND(E124='indoor club records'!$F$9, F124&gt;='indoor club records'!$G$9), AND(E124='indoor club records'!$F$10, F124&gt;='indoor club records'!$G$10))), "CR", " ")</f>
        <v xml:space="preserve"> </v>
      </c>
      <c r="Y124" s="2" t="str">
        <f>IF(AND(B124="triple jump", OR(AND(E124='indoor club records'!$F$11, F124&gt;='indoor club records'!$G$11), AND(E124='indoor club records'!$F$12, F124&gt;='indoor club records'!$G$12), AND(E124='indoor club records'!$F$13, F124&gt;='indoor club records'!$G$13), AND(E124='indoor club records'!$F$14, F124&gt;='indoor club records'!$G$14), AND(E124='indoor club records'!$F$15, F124&gt;='indoor club records'!$G$15))), "CR", " ")</f>
        <v xml:space="preserve"> </v>
      </c>
      <c r="Z124" s="2" t="str">
        <f>IF(AND(B124="pole vault", OR(AND(E124='indoor club records'!$F$16, F124&gt;='indoor club records'!$G$16), AND(E124='indoor club records'!$F$17, F124&gt;='indoor club records'!$G$17), AND(E124='indoor club records'!$F$18, F124&gt;='indoor club records'!$G$18), AND(E124='indoor club records'!$F$19, F124&gt;='indoor club records'!$G$19), AND(E124='indoor club records'!$F$20, F124&gt;='indoor club records'!$G$20))), "CR", " ")</f>
        <v xml:space="preserve"> </v>
      </c>
      <c r="AA124" s="2" t="str">
        <f>IF(AND(B124="shot 2.72", AND(E124='indoor club records'!$F$36, F124&gt;='indoor club records'!$G$36)), "CR", " ")</f>
        <v xml:space="preserve"> </v>
      </c>
      <c r="AB124" s="2" t="str">
        <f>IF(AND(B124="shot 3", OR(AND(E124='indoor club records'!$F$37, F124&gt;='indoor club records'!$G$37), AND(E124='indoor club records'!$F$38, F124&gt;='indoor club records'!$G$38))), "CR", " ")</f>
        <v xml:space="preserve"> </v>
      </c>
      <c r="AC124" s="2" t="str">
        <f>IF(AND(B124="shot 4", OR(AND(E124='indoor club records'!$F$39, F124&gt;='indoor club records'!$G$39), AND(E124='indoor club records'!$F$40, F124&gt;='indoor club records'!$G$40))), "CR", " ")</f>
        <v xml:space="preserve"> </v>
      </c>
      <c r="AD124" s="5" t="str">
        <f>IF(AND(B124="4x200", OR(AND(E124='indoor club records'!$N$6, F124&lt;='indoor club records'!$O$6), AND(E124='indoor club records'!$N$7, F124&lt;='indoor club records'!$O$7), AND(E124='indoor club records'!$N$8, F124&lt;='indoor club records'!$O$8), AND(E124='indoor club records'!$N$9, F124&lt;='indoor club records'!$O$9), AND(E124='indoor club records'!$N$10, F124&lt;='indoor club records'!$O$10))), "CR", " ")</f>
        <v xml:space="preserve"> </v>
      </c>
      <c r="AE124" s="5" t="str">
        <f>IF(AND(B124="4x300", OR(AND(E124='indoor club records'!$N$11, F124&lt;='indoor club records'!$O$11), AND(E124='indoor club records'!$N$12, F124&lt;='indoor club records'!$O$12))), "CR", " ")</f>
        <v xml:space="preserve"> </v>
      </c>
      <c r="AF124" s="5" t="str">
        <f>IF(AND(B124="4x400", OR(AND(E124='indoor club records'!$N$13, F124&lt;='indoor club records'!$O$13), AND(E124='indoor club records'!$N$14, F124&lt;='indoor club records'!$O$14), AND(E124='indoor club records'!$N$15, F124&lt;='indoor club records'!$O$15))), "CR", " ")</f>
        <v xml:space="preserve"> </v>
      </c>
      <c r="AG124" s="5" t="str">
        <f>IF(AND(B124="pentathlon", OR(AND(E124='indoor club records'!$N$21, F124&gt;='indoor club records'!$O$21), AND(E124='indoor club records'!$N$22, F124&gt;='indoor club records'!$O$22), AND(E124='indoor club records'!$N$23, F124&gt;='indoor club records'!$O$23), AND(E124='indoor club records'!$N$24, F124&gt;='indoor club records'!$O$24), AND(E124='indoor club records'!$N$25, F124&gt;='indoor club records'!$O$25))), "CR", " ")</f>
        <v xml:space="preserve"> </v>
      </c>
      <c r="AH124" s="5" t="str">
        <f>IF(AND(B124="heptathlon", OR(AND(E124='indoor club records'!$N$26, F124&gt;='indoor club records'!$O$26), AND(E124='indoor club records'!$N$27, F124&gt;='indoor club records'!$O$27), AND(E124='indoor club records'!$N$28, F124&gt;='indoor club records'!$O$28), )), "CR", " ")</f>
        <v xml:space="preserve"> </v>
      </c>
    </row>
    <row r="125" spans="1:34" ht="14.5" x14ac:dyDescent="0.35">
      <c r="A125" s="13" t="s">
        <v>30</v>
      </c>
      <c r="B125" s="2" t="s">
        <v>137</v>
      </c>
      <c r="C125" s="2" t="s">
        <v>65</v>
      </c>
      <c r="D125" s="2" t="s">
        <v>33</v>
      </c>
      <c r="E125" s="13" t="s">
        <v>34</v>
      </c>
      <c r="F125" s="6">
        <v>9.16</v>
      </c>
      <c r="G125" s="9">
        <v>43867</v>
      </c>
      <c r="H125" s="2" t="s">
        <v>190</v>
      </c>
      <c r="I125" s="2" t="s">
        <v>269</v>
      </c>
      <c r="K125" s="11" t="str">
        <f>IF(OR(L125="CR", M125="CR", N125="CR", O125="CR", P125="CR", Q125="CR", R125="CR", S125="CR", T125="CR", U125="CR",V125="CR", W125="CR", X125="CR", Y125="CR", Z125="CR", AA125="CR", AB125="CR", AC125="CR", AD125="CR", AE125="CR", AF125="CR", AG125="CR", AH125="CR"), "***CLUB RECORD***", "")</f>
        <v/>
      </c>
      <c r="L125" s="5" t="str">
        <f>IF(AND(B125=60, OR(AND(E125='indoor club records'!$B$1, F125&lt;='indoor club records'!$C$1), AND(E125='indoor club records'!$B$2, F125&lt;='indoor club records'!$C$2), AND(E125='indoor club records'!$B$3, F125&lt;='indoor club records'!$C$3), AND(E125='indoor club records'!$B$4, F125&lt;='indoor club records'!$C$4), AND(E125='indoor club records'!$B$5, F125&lt;='indoor club records'!$C$5))),"CR"," ")</f>
        <v xml:space="preserve"> </v>
      </c>
      <c r="M125" s="5" t="str">
        <f>IF(AND(B125=200, OR(AND(E125='indoor club records'!$B$11, F125&lt;='indoor club records'!$C$11), AND(E125='indoor club records'!$B$12, F125&lt;='indoor club records'!$C$12), AND(E125='indoor club records'!$B$13, F125&lt;='indoor club records'!$C$13), AND(E125='indoor club records'!$B$14, F125&lt;='indoor club records'!$C$14), AND(E125='indoor club records'!$B$15, F125&lt;='indoor club records'!$C$15))),"CR"," ")</f>
        <v xml:space="preserve"> </v>
      </c>
      <c r="N125" s="5" t="str">
        <f>IF(AND(B125=300, OR(AND(E125='indoor club records'!$B$16, F125&lt;='indoor club records'!$C$16), AND(E125='indoor club records'!$B$17, F125&lt;='indoor club records'!$C$17))),"CR"," ")</f>
        <v xml:space="preserve"> </v>
      </c>
      <c r="O125" s="5" t="str">
        <f>IF(AND(B125=400, OR(AND(E125='indoor club records'!$B$19, F125&lt;='indoor club records'!$C$19), AND(E125='indoor club records'!$B$20, F125&lt;='indoor club records'!$C$20), AND(E125='indoor club records'!$B$21, F125&lt;='indoor club records'!$C$21))),"CR"," ")</f>
        <v xml:space="preserve"> </v>
      </c>
      <c r="P125" s="5" t="str">
        <f>IF(AND(B125=800, OR(AND(E125='indoor club records'!$B$22, F125&lt;='indoor club records'!$C$22), AND(E125='indoor club records'!$B$23, F125&lt;='indoor club records'!$C$23), AND(E125='indoor club records'!$B$24, F125&lt;='indoor club records'!$C$24), AND(E125='indoor club records'!$B$25, F125&lt;='indoor club records'!$C$25), AND(E125='indoor club records'!$B$26, F125&lt;='indoor club records'!$C$26))),"CR"," ")</f>
        <v xml:space="preserve"> </v>
      </c>
      <c r="Q125" s="5" t="str">
        <f>IF(AND(B125=1200, AND(E125='indoor club records'!$B$28, F125&lt;='indoor club records'!$C$28)),"CR"," ")</f>
        <v xml:space="preserve"> </v>
      </c>
      <c r="R125" s="5" t="str">
        <f>IF(AND(B125=1500, OR(AND(E125='indoor club records'!$B$29, F125&lt;='indoor club records'!$C$29), AND(E125='indoor club records'!$B$30, F125&lt;='indoor club records'!$C$30), AND(E125='indoor club records'!$B$31, F125&lt;='indoor club records'!$C$31), AND(E125='indoor club records'!$B$32, F125&lt;='indoor club records'!$C$32), AND(E125='indoor club records'!$B$33, F125&lt;='indoor club records'!$C$33))),"CR"," ")</f>
        <v xml:space="preserve"> </v>
      </c>
      <c r="S125" s="5" t="str">
        <f>IF(AND(B125="1M", AND(E125='indoor club records'!$B$37,F125&lt;='indoor club records'!$C$37)),"CR"," ")</f>
        <v xml:space="preserve"> </v>
      </c>
      <c r="T125" s="5" t="str">
        <f>IF(AND(B125=3000, OR(AND(E125='indoor club records'!$B$39, F125&lt;='indoor club records'!$C$39), AND(E125='indoor club records'!$B$40, F125&lt;='indoor club records'!$C$40), AND(E125='indoor club records'!$B$41, F125&lt;='indoor club records'!$C$41))),"CR"," ")</f>
        <v xml:space="preserve"> </v>
      </c>
      <c r="U125" s="5" t="str">
        <f>IF(AND(B125=5000, OR(AND(E125='indoor club records'!$B$42, F125&lt;='indoor club records'!$C$42), AND(E125='indoor club records'!$B$43, F125&lt;='indoor club records'!$C$43))),"CR"," ")</f>
        <v xml:space="preserve"> </v>
      </c>
      <c r="V125" s="5" t="str">
        <f>IF(AND(B125=10000, OR(AND(E125='indoor club records'!$B$44, F125&lt;='indoor club records'!$C$44), AND(E125='indoor club records'!$B$45, F125&lt;='indoor club records'!$C$45))),"CR"," ")</f>
        <v xml:space="preserve"> </v>
      </c>
      <c r="W125" s="2" t="str">
        <f>IF(AND(B125="high jump", OR(AND(E125='indoor club records'!$F$1, F125&gt;='indoor club records'!$G$1), AND(E125='indoor club records'!$F$2, F125&gt;='indoor club records'!$G$2), AND(E125='indoor club records'!$F$3, F125&gt;='indoor club records'!$G$3),AND(E125='indoor club records'!$F$4, F125&gt;='indoor club records'!$G$4), AND(E125='indoor club records'!$F$5, F125&gt;='indoor club records'!$G$5))), "CR", " ")</f>
        <v xml:space="preserve"> </v>
      </c>
      <c r="X125" s="2" t="str">
        <f>IF(AND(B125="long jump", OR(AND(E125='indoor club records'!$F$6, F125&gt;='indoor club records'!$G$6), AND(E125='indoor club records'!$F$7, F125&gt;='indoor club records'!$G$7), AND(E125='indoor club records'!$F$8, F125&gt;='indoor club records'!$G$8), AND(E125='indoor club records'!$F$9, F125&gt;='indoor club records'!$G$9), AND(E125='indoor club records'!$F$10, F125&gt;='indoor club records'!$G$10))), "CR", " ")</f>
        <v xml:space="preserve"> </v>
      </c>
      <c r="Y125" s="2" t="str">
        <f>IF(AND(B125="triple jump", OR(AND(E125='indoor club records'!$F$11, F125&gt;='indoor club records'!$G$11), AND(E125='indoor club records'!$F$12, F125&gt;='indoor club records'!$G$12), AND(E125='indoor club records'!$F$13, F125&gt;='indoor club records'!$G$13), AND(E125='indoor club records'!$F$14, F125&gt;='indoor club records'!$G$14), AND(E125='indoor club records'!$F$15, F125&gt;='indoor club records'!$G$15))), "CR", " ")</f>
        <v xml:space="preserve"> </v>
      </c>
      <c r="Z125" s="2" t="str">
        <f>IF(AND(B125="pole vault", OR(AND(E125='indoor club records'!$F$16, F125&gt;='indoor club records'!$G$16), AND(E125='indoor club records'!$F$17, F125&gt;='indoor club records'!$G$17), AND(E125='indoor club records'!$F$18, F125&gt;='indoor club records'!$G$18), AND(E125='indoor club records'!$F$19, F125&gt;='indoor club records'!$G$19), AND(E125='indoor club records'!$F$20, F125&gt;='indoor club records'!$G$20))), "CR", " ")</f>
        <v xml:space="preserve"> </v>
      </c>
      <c r="AA125" s="2" t="str">
        <f>IF(AND(B125="shot 2.72", AND(E125='indoor club records'!$F$36, F125&gt;='indoor club records'!$G$36)), "CR", " ")</f>
        <v xml:space="preserve"> </v>
      </c>
      <c r="AB125" s="2" t="str">
        <f>IF(AND(B125="shot 3", OR(AND(E125='indoor club records'!$F$37, F125&gt;='indoor club records'!$G$37), AND(E125='indoor club records'!$F$38, F125&gt;='indoor club records'!$G$38))), "CR", " ")</f>
        <v xml:space="preserve"> </v>
      </c>
      <c r="AC125" s="2" t="str">
        <f>IF(AND(B125="shot 4", OR(AND(E125='indoor club records'!$F$39, F125&gt;='indoor club records'!$G$39), AND(E125='indoor club records'!$F$40, F125&gt;='indoor club records'!$G$40))), "CR", " ")</f>
        <v xml:space="preserve"> </v>
      </c>
      <c r="AD125" s="5" t="str">
        <f>IF(AND(B125="4x200", OR(AND(E125='indoor club records'!$N$6, F125&lt;='indoor club records'!$O$6), AND(E125='indoor club records'!$N$7, F125&lt;='indoor club records'!$O$7), AND(E125='indoor club records'!$N$8, F125&lt;='indoor club records'!$O$8), AND(E125='indoor club records'!$N$9, F125&lt;='indoor club records'!$O$9), AND(E125='indoor club records'!$N$10, F125&lt;='indoor club records'!$O$10))), "CR", " ")</f>
        <v xml:space="preserve"> </v>
      </c>
      <c r="AE125" s="5" t="str">
        <f>IF(AND(B125="4x300", OR(AND(E125='indoor club records'!$N$11, F125&lt;='indoor club records'!$O$11), AND(E125='indoor club records'!$N$12, F125&lt;='indoor club records'!$O$12))), "CR", " ")</f>
        <v xml:space="preserve"> </v>
      </c>
      <c r="AF125" s="5" t="str">
        <f>IF(AND(B125="4x400", OR(AND(E125='indoor club records'!$N$13, F125&lt;='indoor club records'!$O$13), AND(E125='indoor club records'!$N$14, F125&lt;='indoor club records'!$O$14), AND(E125='indoor club records'!$N$15, F125&lt;='indoor club records'!$O$15))), "CR", " ")</f>
        <v xml:space="preserve"> </v>
      </c>
      <c r="AG125" s="5" t="str">
        <f>IF(AND(B125="pentathlon", OR(AND(E125='indoor club records'!$N$21, F125&gt;='indoor club records'!$O$21), AND(E125='indoor club records'!$N$22, F125&gt;='indoor club records'!$O$22), AND(E125='indoor club records'!$N$23, F125&gt;='indoor club records'!$O$23), AND(E125='indoor club records'!$N$24, F125&gt;='indoor club records'!$O$24), AND(E125='indoor club records'!$N$25, F125&gt;='indoor club records'!$O$25))), "CR", " ")</f>
        <v xml:space="preserve"> </v>
      </c>
      <c r="AH125" s="5" t="str">
        <f>IF(AND(B125="heptathlon", OR(AND(E125='indoor club records'!$N$26, F125&gt;='indoor club records'!$O$26), AND(E125='indoor club records'!$N$27, F125&gt;='indoor club records'!$O$27), AND(E125='indoor club records'!$N$28, F125&gt;='indoor club records'!$O$28), )), "CR", " ")</f>
        <v xml:space="preserve"> </v>
      </c>
    </row>
    <row r="126" spans="1:34" ht="14.5" x14ac:dyDescent="0.35">
      <c r="A126" s="13" t="s">
        <v>31</v>
      </c>
      <c r="B126" s="2" t="s">
        <v>137</v>
      </c>
      <c r="C126" s="2" t="s">
        <v>166</v>
      </c>
      <c r="D126" s="2" t="s">
        <v>167</v>
      </c>
      <c r="E126" s="13" t="s">
        <v>31</v>
      </c>
      <c r="F126" s="6">
        <v>9.19</v>
      </c>
      <c r="G126" s="8">
        <v>43875</v>
      </c>
      <c r="H126" s="2" t="s">
        <v>276</v>
      </c>
      <c r="I126" s="2" t="s">
        <v>277</v>
      </c>
      <c r="K126" s="11" t="str">
        <f>IF(OR(L126="CR", M126="CR", N126="CR", O126="CR", P126="CR", Q126="CR", R126="CR", S126="CR", T126="CR", U126="CR",V126="CR", W126="CR", X126="CR", Y126="CR", Z126="CR", AA126="CR", AB126="CR", AC126="CR", AD126="CR", AE126="CR", AF126="CR", AG126="CR", AH126="CR"), "***CLUB RECORD***", "")</f>
        <v/>
      </c>
      <c r="L126" s="5" t="str">
        <f>IF(AND(B126=60, OR(AND(E126='indoor club records'!$B$1, F126&lt;='indoor club records'!$C$1), AND(E126='indoor club records'!$B$2, F126&lt;='indoor club records'!$C$2), AND(E126='indoor club records'!$B$3, F126&lt;='indoor club records'!$C$3), AND(E126='indoor club records'!$B$4, F126&lt;='indoor club records'!$C$4), AND(E126='indoor club records'!$B$5, F126&lt;='indoor club records'!$C$5))),"CR"," ")</f>
        <v xml:space="preserve"> </v>
      </c>
      <c r="M126" s="5" t="str">
        <f>IF(AND(B126=200, OR(AND(E126='indoor club records'!$B$11, F126&lt;='indoor club records'!$C$11), AND(E126='indoor club records'!$B$12, F126&lt;='indoor club records'!$C$12), AND(E126='indoor club records'!$B$13, F126&lt;='indoor club records'!$C$13), AND(E126='indoor club records'!$B$14, F126&lt;='indoor club records'!$C$14), AND(E126='indoor club records'!$B$15, F126&lt;='indoor club records'!$C$15))),"CR"," ")</f>
        <v xml:space="preserve"> </v>
      </c>
      <c r="N126" s="5" t="str">
        <f>IF(AND(B126=300, OR(AND(E126='indoor club records'!$B$16, F126&lt;='indoor club records'!$C$16), AND(E126='indoor club records'!$B$17, F126&lt;='indoor club records'!$C$17))),"CR"," ")</f>
        <v xml:space="preserve"> </v>
      </c>
      <c r="O126" s="5" t="str">
        <f>IF(AND(B126=400, OR(AND(E126='indoor club records'!$B$19, F126&lt;='indoor club records'!$C$19), AND(E126='indoor club records'!$B$20, F126&lt;='indoor club records'!$C$20), AND(E126='indoor club records'!$B$21, F126&lt;='indoor club records'!$C$21))),"CR"," ")</f>
        <v xml:space="preserve"> </v>
      </c>
      <c r="P126" s="5" t="str">
        <f>IF(AND(B126=800, OR(AND(E126='indoor club records'!$B$22, F126&lt;='indoor club records'!$C$22), AND(E126='indoor club records'!$B$23, F126&lt;='indoor club records'!$C$23), AND(E126='indoor club records'!$B$24, F126&lt;='indoor club records'!$C$24), AND(E126='indoor club records'!$B$25, F126&lt;='indoor club records'!$C$25), AND(E126='indoor club records'!$B$26, F126&lt;='indoor club records'!$C$26))),"CR"," ")</f>
        <v xml:space="preserve"> </v>
      </c>
      <c r="Q126" s="5" t="str">
        <f>IF(AND(B126=1200, AND(E126='indoor club records'!$B$28, F126&lt;='indoor club records'!$C$28)),"CR"," ")</f>
        <v xml:space="preserve"> </v>
      </c>
      <c r="R126" s="5" t="str">
        <f>IF(AND(B126=1500, OR(AND(E126='indoor club records'!$B$29, F126&lt;='indoor club records'!$C$29), AND(E126='indoor club records'!$B$30, F126&lt;='indoor club records'!$C$30), AND(E126='indoor club records'!$B$31, F126&lt;='indoor club records'!$C$31), AND(E126='indoor club records'!$B$32, F126&lt;='indoor club records'!$C$32), AND(E126='indoor club records'!$B$33, F126&lt;='indoor club records'!$C$33))),"CR"," ")</f>
        <v xml:space="preserve"> </v>
      </c>
      <c r="S126" s="5" t="str">
        <f>IF(AND(B126="1M", AND(E126='indoor club records'!$B$37,F126&lt;='indoor club records'!$C$37)),"CR"," ")</f>
        <v xml:space="preserve"> </v>
      </c>
      <c r="T126" s="5" t="str">
        <f>IF(AND(B126=3000, OR(AND(E126='indoor club records'!$B$39, F126&lt;='indoor club records'!$C$39), AND(E126='indoor club records'!$B$40, F126&lt;='indoor club records'!$C$40), AND(E126='indoor club records'!$B$41, F126&lt;='indoor club records'!$C$41))),"CR"," ")</f>
        <v xml:space="preserve"> </v>
      </c>
      <c r="U126" s="5" t="str">
        <f>IF(AND(B126=5000, OR(AND(E126='indoor club records'!$B$42, F126&lt;='indoor club records'!$C$42), AND(E126='indoor club records'!$B$43, F126&lt;='indoor club records'!$C$43))),"CR"," ")</f>
        <v xml:space="preserve"> </v>
      </c>
      <c r="V126" s="5" t="str">
        <f>IF(AND(B126=10000, OR(AND(E126='indoor club records'!$B$44, F126&lt;='indoor club records'!$C$44), AND(E126='indoor club records'!$B$45, F126&lt;='indoor club records'!$C$45))),"CR"," ")</f>
        <v xml:space="preserve"> </v>
      </c>
      <c r="W126" s="2" t="str">
        <f>IF(AND(B126="high jump", OR(AND(E126='indoor club records'!$F$1, F126&gt;='indoor club records'!$G$1), AND(E126='indoor club records'!$F$2, F126&gt;='indoor club records'!$G$2), AND(E126='indoor club records'!$F$3, F126&gt;='indoor club records'!$G$3),AND(E126='indoor club records'!$F$4, F126&gt;='indoor club records'!$G$4), AND(E126='indoor club records'!$F$5, F126&gt;='indoor club records'!$G$5))), "CR", " ")</f>
        <v xml:space="preserve"> </v>
      </c>
      <c r="X126" s="2" t="str">
        <f>IF(AND(B126="long jump", OR(AND(E126='indoor club records'!$F$6, F126&gt;='indoor club records'!$G$6), AND(E126='indoor club records'!$F$7, F126&gt;='indoor club records'!$G$7), AND(E126='indoor club records'!$F$8, F126&gt;='indoor club records'!$G$8), AND(E126='indoor club records'!$F$9, F126&gt;='indoor club records'!$G$9), AND(E126='indoor club records'!$F$10, F126&gt;='indoor club records'!$G$10))), "CR", " ")</f>
        <v xml:space="preserve"> </v>
      </c>
      <c r="Y126" s="2" t="str">
        <f>IF(AND(B126="triple jump", OR(AND(E126='indoor club records'!$F$11, F126&gt;='indoor club records'!$G$11), AND(E126='indoor club records'!$F$12, F126&gt;='indoor club records'!$G$12), AND(E126='indoor club records'!$F$13, F126&gt;='indoor club records'!$G$13), AND(E126='indoor club records'!$F$14, F126&gt;='indoor club records'!$G$14), AND(E126='indoor club records'!$F$15, F126&gt;='indoor club records'!$G$15))), "CR", " ")</f>
        <v xml:space="preserve"> </v>
      </c>
      <c r="Z126" s="2" t="str">
        <f>IF(AND(B126="pole vault", OR(AND(E126='indoor club records'!$F$16, F126&gt;='indoor club records'!$G$16), AND(E126='indoor club records'!$F$17, F126&gt;='indoor club records'!$G$17), AND(E126='indoor club records'!$F$18, F126&gt;='indoor club records'!$G$18), AND(E126='indoor club records'!$F$19, F126&gt;='indoor club records'!$G$19), AND(E126='indoor club records'!$F$20, F126&gt;='indoor club records'!$G$20))), "CR", " ")</f>
        <v xml:space="preserve"> </v>
      </c>
      <c r="AA126" s="2" t="str">
        <f>IF(AND(B126="shot 2.72", AND(E126='indoor club records'!$F$36, F126&gt;='indoor club records'!$G$36)), "CR", " ")</f>
        <v xml:space="preserve"> </v>
      </c>
      <c r="AB126" s="2" t="str">
        <f>IF(AND(B126="shot 3", OR(AND(E126='indoor club records'!$F$37, F126&gt;='indoor club records'!$G$37), AND(E126='indoor club records'!$F$38, F126&gt;='indoor club records'!$G$38))), "CR", " ")</f>
        <v xml:space="preserve"> </v>
      </c>
      <c r="AC126" s="2" t="str">
        <f>IF(AND(B126="shot 4", OR(AND(E126='indoor club records'!$F$39, F126&gt;='indoor club records'!$G$39), AND(E126='indoor club records'!$F$40, F126&gt;='indoor club records'!$G$40))), "CR", " ")</f>
        <v xml:space="preserve"> </v>
      </c>
      <c r="AD126" s="5" t="str">
        <f>IF(AND(B126="4x200", OR(AND(E126='indoor club records'!$N$6, F126&lt;='indoor club records'!$O$6), AND(E126='indoor club records'!$N$7, F126&lt;='indoor club records'!$O$7), AND(E126='indoor club records'!$N$8, F126&lt;='indoor club records'!$O$8), AND(E126='indoor club records'!$N$9, F126&lt;='indoor club records'!$O$9), AND(E126='indoor club records'!$N$10, F126&lt;='indoor club records'!$O$10))), "CR", " ")</f>
        <v xml:space="preserve"> </v>
      </c>
      <c r="AE126" s="5" t="str">
        <f>IF(AND(B126="4x300", OR(AND(E126='indoor club records'!$N$11, F126&lt;='indoor club records'!$O$11), AND(E126='indoor club records'!$N$12, F126&lt;='indoor club records'!$O$12))), "CR", " ")</f>
        <v xml:space="preserve"> </v>
      </c>
      <c r="AF126" s="5" t="str">
        <f>IF(AND(B126="4x400", OR(AND(E126='indoor club records'!$N$13, F126&lt;='indoor club records'!$O$13), AND(E126='indoor club records'!$N$14, F126&lt;='indoor club records'!$O$14), AND(E126='indoor club records'!$N$15, F126&lt;='indoor club records'!$O$15))), "CR", " ")</f>
        <v xml:space="preserve"> </v>
      </c>
      <c r="AG126" s="5" t="str">
        <f>IF(AND(B126="pentathlon", OR(AND(E126='indoor club records'!$N$21, F126&gt;='indoor club records'!$O$21), AND(E126='indoor club records'!$N$22, F126&gt;='indoor club records'!$O$22), AND(E126='indoor club records'!$N$23, F126&gt;='indoor club records'!$O$23), AND(E126='indoor club records'!$N$24, F126&gt;='indoor club records'!$O$24), AND(E126='indoor club records'!$N$25, F126&gt;='indoor club records'!$O$25))), "CR", " ")</f>
        <v xml:space="preserve"> </v>
      </c>
      <c r="AH126" s="5" t="str">
        <f>IF(AND(B126="heptathlon", OR(AND(E126='indoor club records'!$N$26, F126&gt;='indoor club records'!$O$26), AND(E126='indoor club records'!$N$27, F126&gt;='indoor club records'!$O$27), AND(E126='indoor club records'!$N$28, F126&gt;='indoor club records'!$O$28), )), "CR", " ")</f>
        <v xml:space="preserve"> </v>
      </c>
    </row>
    <row r="127" spans="1:34" ht="14.5" x14ac:dyDescent="0.35">
      <c r="A127" s="13" t="s">
        <v>34</v>
      </c>
      <c r="B127" s="2" t="s">
        <v>137</v>
      </c>
      <c r="C127" s="2" t="s">
        <v>67</v>
      </c>
      <c r="D127" s="2" t="s">
        <v>163</v>
      </c>
      <c r="E127" s="13" t="s">
        <v>34</v>
      </c>
      <c r="F127" s="6">
        <v>9.24</v>
      </c>
      <c r="G127" s="9">
        <v>43856</v>
      </c>
      <c r="H127" s="2" t="s">
        <v>190</v>
      </c>
      <c r="I127" s="2" t="s">
        <v>254</v>
      </c>
      <c r="K127" s="11" t="str">
        <f>IF(OR(L127="CR", M127="CR", N127="CR", O127="CR", P127="CR", Q127="CR", R127="CR", S127="CR", T127="CR", U127="CR",V127="CR", W127="CR", X127="CR", Y127="CR", Z127="CR", AA127="CR", AB127="CR", AC127="CR", AD127="CR", AE127="CR", AF127="CR", AG127="CR", AH127="CR"), "***CLUB RECORD***", "")</f>
        <v/>
      </c>
      <c r="L127" s="5" t="str">
        <f>IF(AND(B127=60, OR(AND(E127='indoor club records'!$B$1, F127&lt;='indoor club records'!$C$1), AND(E127='indoor club records'!$B$2, F127&lt;='indoor club records'!$C$2), AND(E127='indoor club records'!$B$3, F127&lt;='indoor club records'!$C$3), AND(E127='indoor club records'!$B$4, F127&lt;='indoor club records'!$C$4), AND(E127='indoor club records'!$B$5, F127&lt;='indoor club records'!$C$5))),"CR"," ")</f>
        <v xml:space="preserve"> </v>
      </c>
      <c r="M127" s="5" t="str">
        <f>IF(AND(B127=200, OR(AND(E127='indoor club records'!$B$11, F127&lt;='indoor club records'!$C$11), AND(E127='indoor club records'!$B$12, F127&lt;='indoor club records'!$C$12), AND(E127='indoor club records'!$B$13, F127&lt;='indoor club records'!$C$13), AND(E127='indoor club records'!$B$14, F127&lt;='indoor club records'!$C$14), AND(E127='indoor club records'!$B$15, F127&lt;='indoor club records'!$C$15))),"CR"," ")</f>
        <v xml:space="preserve"> </v>
      </c>
      <c r="N127" s="5" t="str">
        <f>IF(AND(B127=300, OR(AND(E127='indoor club records'!$B$16, F127&lt;='indoor club records'!$C$16), AND(E127='indoor club records'!$B$17, F127&lt;='indoor club records'!$C$17))),"CR"," ")</f>
        <v xml:space="preserve"> </v>
      </c>
      <c r="O127" s="5" t="str">
        <f>IF(AND(B127=400, OR(AND(E127='indoor club records'!$B$19, F127&lt;='indoor club records'!$C$19), AND(E127='indoor club records'!$B$20, F127&lt;='indoor club records'!$C$20), AND(E127='indoor club records'!$B$21, F127&lt;='indoor club records'!$C$21))),"CR"," ")</f>
        <v xml:space="preserve"> </v>
      </c>
      <c r="P127" s="5" t="str">
        <f>IF(AND(B127=800, OR(AND(E127='indoor club records'!$B$22, F127&lt;='indoor club records'!$C$22), AND(E127='indoor club records'!$B$23, F127&lt;='indoor club records'!$C$23), AND(E127='indoor club records'!$B$24, F127&lt;='indoor club records'!$C$24), AND(E127='indoor club records'!$B$25, F127&lt;='indoor club records'!$C$25), AND(E127='indoor club records'!$B$26, F127&lt;='indoor club records'!$C$26))),"CR"," ")</f>
        <v xml:space="preserve"> </v>
      </c>
      <c r="Q127" s="5" t="str">
        <f>IF(AND(B127=1200, AND(E127='indoor club records'!$B$28, F127&lt;='indoor club records'!$C$28)),"CR"," ")</f>
        <v xml:space="preserve"> </v>
      </c>
      <c r="R127" s="5" t="str">
        <f>IF(AND(B127=1500, OR(AND(E127='indoor club records'!$B$29, F127&lt;='indoor club records'!$C$29), AND(E127='indoor club records'!$B$30, F127&lt;='indoor club records'!$C$30), AND(E127='indoor club records'!$B$31, F127&lt;='indoor club records'!$C$31), AND(E127='indoor club records'!$B$32, F127&lt;='indoor club records'!$C$32), AND(E127='indoor club records'!$B$33, F127&lt;='indoor club records'!$C$33))),"CR"," ")</f>
        <v xml:space="preserve"> </v>
      </c>
      <c r="S127" s="5" t="str">
        <f>IF(AND(B127="1M", AND(E127='indoor club records'!$B$37,F127&lt;='indoor club records'!$C$37)),"CR"," ")</f>
        <v xml:space="preserve"> </v>
      </c>
      <c r="T127" s="5" t="str">
        <f>IF(AND(B127=3000, OR(AND(E127='indoor club records'!$B$39, F127&lt;='indoor club records'!$C$39), AND(E127='indoor club records'!$B$40, F127&lt;='indoor club records'!$C$40), AND(E127='indoor club records'!$B$41, F127&lt;='indoor club records'!$C$41))),"CR"," ")</f>
        <v xml:space="preserve"> </v>
      </c>
      <c r="U127" s="5" t="str">
        <f>IF(AND(B127=5000, OR(AND(E127='indoor club records'!$B$42, F127&lt;='indoor club records'!$C$42), AND(E127='indoor club records'!$B$43, F127&lt;='indoor club records'!$C$43))),"CR"," ")</f>
        <v xml:space="preserve"> </v>
      </c>
      <c r="V127" s="5" t="str">
        <f>IF(AND(B127=10000, OR(AND(E127='indoor club records'!$B$44, F127&lt;='indoor club records'!$C$44), AND(E127='indoor club records'!$B$45, F127&lt;='indoor club records'!$C$45))),"CR"," ")</f>
        <v xml:space="preserve"> </v>
      </c>
      <c r="W127" s="2" t="str">
        <f>IF(AND(B127="high jump", OR(AND(E127='indoor club records'!$F$1, F127&gt;='indoor club records'!$G$1), AND(E127='indoor club records'!$F$2, F127&gt;='indoor club records'!$G$2), AND(E127='indoor club records'!$F$3, F127&gt;='indoor club records'!$G$3),AND(E127='indoor club records'!$F$4, F127&gt;='indoor club records'!$G$4), AND(E127='indoor club records'!$F$5, F127&gt;='indoor club records'!$G$5))), "CR", " ")</f>
        <v xml:space="preserve"> </v>
      </c>
      <c r="X127" s="2" t="str">
        <f>IF(AND(B127="long jump", OR(AND(E127='indoor club records'!$F$6, F127&gt;='indoor club records'!$G$6), AND(E127='indoor club records'!$F$7, F127&gt;='indoor club records'!$G$7), AND(E127='indoor club records'!$F$8, F127&gt;='indoor club records'!$G$8), AND(E127='indoor club records'!$F$9, F127&gt;='indoor club records'!$G$9), AND(E127='indoor club records'!$F$10, F127&gt;='indoor club records'!$G$10))), "CR", " ")</f>
        <v xml:space="preserve"> </v>
      </c>
      <c r="Y127" s="2" t="str">
        <f>IF(AND(B127="triple jump", OR(AND(E127='indoor club records'!$F$11, F127&gt;='indoor club records'!$G$11), AND(E127='indoor club records'!$F$12, F127&gt;='indoor club records'!$G$12), AND(E127='indoor club records'!$F$13, F127&gt;='indoor club records'!$G$13), AND(E127='indoor club records'!$F$14, F127&gt;='indoor club records'!$G$14), AND(E127='indoor club records'!$F$15, F127&gt;='indoor club records'!$G$15))), "CR", " ")</f>
        <v xml:space="preserve"> </v>
      </c>
      <c r="Z127" s="2" t="str">
        <f>IF(AND(B127="pole vault", OR(AND(E127='indoor club records'!$F$16, F127&gt;='indoor club records'!$G$16), AND(E127='indoor club records'!$F$17, F127&gt;='indoor club records'!$G$17), AND(E127='indoor club records'!$F$18, F127&gt;='indoor club records'!$G$18), AND(E127='indoor club records'!$F$19, F127&gt;='indoor club records'!$G$19), AND(E127='indoor club records'!$F$20, F127&gt;='indoor club records'!$G$20))), "CR", " ")</f>
        <v xml:space="preserve"> </v>
      </c>
      <c r="AA127" s="2" t="str">
        <f>IF(AND(B127="shot 2.72", AND(E127='indoor club records'!$F$36, F127&gt;='indoor club records'!$G$36)), "CR", " ")</f>
        <v xml:space="preserve"> </v>
      </c>
      <c r="AB127" s="2" t="str">
        <f>IF(AND(B127="shot 3", OR(AND(E127='indoor club records'!$F$37, F127&gt;='indoor club records'!$G$37), AND(E127='indoor club records'!$F$38, F127&gt;='indoor club records'!$G$38))), "CR", " ")</f>
        <v xml:space="preserve"> </v>
      </c>
      <c r="AC127" s="2" t="str">
        <f>IF(AND(B127="shot 4", OR(AND(E127='indoor club records'!$F$39, F127&gt;='indoor club records'!$G$39), AND(E127='indoor club records'!$F$40, F127&gt;='indoor club records'!$G$40))), "CR", " ")</f>
        <v xml:space="preserve"> </v>
      </c>
      <c r="AD127" s="5" t="str">
        <f>IF(AND(B127="4x200", OR(AND(E127='indoor club records'!$N$6, F127&lt;='indoor club records'!$O$6), AND(E127='indoor club records'!$N$7, F127&lt;='indoor club records'!$O$7), AND(E127='indoor club records'!$N$8, F127&lt;='indoor club records'!$O$8), AND(E127='indoor club records'!$N$9, F127&lt;='indoor club records'!$O$9), AND(E127='indoor club records'!$N$10, F127&lt;='indoor club records'!$O$10))), "CR", " ")</f>
        <v xml:space="preserve"> </v>
      </c>
      <c r="AE127" s="5" t="str">
        <f>IF(AND(B127="4x300", OR(AND(E127='indoor club records'!$N$11, F127&lt;='indoor club records'!$O$11), AND(E127='indoor club records'!$N$12, F127&lt;='indoor club records'!$O$12))), "CR", " ")</f>
        <v xml:space="preserve"> </v>
      </c>
      <c r="AF127" s="5" t="str">
        <f>IF(AND(B127="4x400", OR(AND(E127='indoor club records'!$N$13, F127&lt;='indoor club records'!$O$13), AND(E127='indoor club records'!$N$14, F127&lt;='indoor club records'!$O$14), AND(E127='indoor club records'!$N$15, F127&lt;='indoor club records'!$O$15))), "CR", " ")</f>
        <v xml:space="preserve"> </v>
      </c>
      <c r="AG127" s="5" t="str">
        <f>IF(AND(B127="pentathlon", OR(AND(E127='indoor club records'!$N$21, F127&gt;='indoor club records'!$O$21), AND(E127='indoor club records'!$N$22, F127&gt;='indoor club records'!$O$22), AND(E127='indoor club records'!$N$23, F127&gt;='indoor club records'!$O$23), AND(E127='indoor club records'!$N$24, F127&gt;='indoor club records'!$O$24), AND(E127='indoor club records'!$N$25, F127&gt;='indoor club records'!$O$25))), "CR", " ")</f>
        <v xml:space="preserve"> </v>
      </c>
      <c r="AH127" s="5" t="str">
        <f>IF(AND(B127="heptathlon", OR(AND(E127='indoor club records'!$N$26, F127&gt;='indoor club records'!$O$26), AND(E127='indoor club records'!$N$27, F127&gt;='indoor club records'!$O$27), AND(E127='indoor club records'!$N$28, F127&gt;='indoor club records'!$O$28), )), "CR", " ")</f>
        <v xml:space="preserve"> </v>
      </c>
    </row>
    <row r="128" spans="1:34" ht="14.5" x14ac:dyDescent="0.35">
      <c r="A128" s="13" t="s">
        <v>175</v>
      </c>
      <c r="B128" s="2" t="s">
        <v>137</v>
      </c>
      <c r="C128" s="2" t="s">
        <v>13</v>
      </c>
      <c r="D128" s="2" t="s">
        <v>3</v>
      </c>
      <c r="E128" s="13" t="s">
        <v>29</v>
      </c>
      <c r="F128" s="6">
        <v>10.38</v>
      </c>
      <c r="G128" s="8">
        <v>43869</v>
      </c>
      <c r="H128" s="2" t="s">
        <v>190</v>
      </c>
      <c r="I128" s="2" t="s">
        <v>273</v>
      </c>
      <c r="K128" s="11" t="str">
        <f>IF(OR(L128="CR", M128="CR", N128="CR", O128="CR", P128="CR", Q128="CR", R128="CR", S128="CR", T128="CR", U128="CR",V128="CR", W128="CR", X128="CR", Y128="CR", Z128="CR", AA128="CR", AB128="CR", AC128="CR", AD128="CR", AE128="CR", AF128="CR", AG128="CR", AH128="CR"), "***CLUB RECORD***", "")</f>
        <v/>
      </c>
      <c r="L128" s="5" t="str">
        <f>IF(AND(B128=60, OR(AND(E128='indoor club records'!$B$1, F128&lt;='indoor club records'!$C$1), AND(E128='indoor club records'!$B$2, F128&lt;='indoor club records'!$C$2), AND(E128='indoor club records'!$B$3, F128&lt;='indoor club records'!$C$3), AND(E128='indoor club records'!$B$4, F128&lt;='indoor club records'!$C$4), AND(E128='indoor club records'!$B$5, F128&lt;='indoor club records'!$C$5))),"CR"," ")</f>
        <v xml:space="preserve"> </v>
      </c>
      <c r="M128" s="5" t="str">
        <f>IF(AND(B128=200, OR(AND(E128='indoor club records'!$B$11, F128&lt;='indoor club records'!$C$11), AND(E128='indoor club records'!$B$12, F128&lt;='indoor club records'!$C$12), AND(E128='indoor club records'!$B$13, F128&lt;='indoor club records'!$C$13), AND(E128='indoor club records'!$B$14, F128&lt;='indoor club records'!$C$14), AND(E128='indoor club records'!$B$15, F128&lt;='indoor club records'!$C$15))),"CR"," ")</f>
        <v xml:space="preserve"> </v>
      </c>
      <c r="N128" s="5" t="str">
        <f>IF(AND(B128=300, OR(AND(E128='indoor club records'!$B$16, F128&lt;='indoor club records'!$C$16), AND(E128='indoor club records'!$B$17, F128&lt;='indoor club records'!$C$17))),"CR"," ")</f>
        <v xml:space="preserve"> </v>
      </c>
      <c r="O128" s="5" t="str">
        <f>IF(AND(B128=400, OR(AND(E128='indoor club records'!$B$19, F128&lt;='indoor club records'!$C$19), AND(E128='indoor club records'!$B$20, F128&lt;='indoor club records'!$C$20), AND(E128='indoor club records'!$B$21, F128&lt;='indoor club records'!$C$21))),"CR"," ")</f>
        <v xml:space="preserve"> </v>
      </c>
      <c r="P128" s="5" t="str">
        <f>IF(AND(B128=800, OR(AND(E128='indoor club records'!$B$22, F128&lt;='indoor club records'!$C$22), AND(E128='indoor club records'!$B$23, F128&lt;='indoor club records'!$C$23), AND(E128='indoor club records'!$B$24, F128&lt;='indoor club records'!$C$24), AND(E128='indoor club records'!$B$25, F128&lt;='indoor club records'!$C$25), AND(E128='indoor club records'!$B$26, F128&lt;='indoor club records'!$C$26))),"CR"," ")</f>
        <v xml:space="preserve"> </v>
      </c>
      <c r="Q128" s="5" t="str">
        <f>IF(AND(B128=1200, AND(E128='indoor club records'!$B$28, F128&lt;='indoor club records'!$C$28)),"CR"," ")</f>
        <v xml:space="preserve"> </v>
      </c>
      <c r="R128" s="5" t="str">
        <f>IF(AND(B128=1500, OR(AND(E128='indoor club records'!$B$29, F128&lt;='indoor club records'!$C$29), AND(E128='indoor club records'!$B$30, F128&lt;='indoor club records'!$C$30), AND(E128='indoor club records'!$B$31, F128&lt;='indoor club records'!$C$31), AND(E128='indoor club records'!$B$32, F128&lt;='indoor club records'!$C$32), AND(E128='indoor club records'!$B$33, F128&lt;='indoor club records'!$C$33))),"CR"," ")</f>
        <v xml:space="preserve"> </v>
      </c>
      <c r="S128" s="5" t="str">
        <f>IF(AND(B128="1M", AND(E128='indoor club records'!$B$37,F128&lt;='indoor club records'!$C$37)),"CR"," ")</f>
        <v xml:space="preserve"> </v>
      </c>
      <c r="T128" s="5" t="str">
        <f>IF(AND(B128=3000, OR(AND(E128='indoor club records'!$B$39, F128&lt;='indoor club records'!$C$39), AND(E128='indoor club records'!$B$40, F128&lt;='indoor club records'!$C$40), AND(E128='indoor club records'!$B$41, F128&lt;='indoor club records'!$C$41))),"CR"," ")</f>
        <v xml:space="preserve"> </v>
      </c>
      <c r="U128" s="5" t="str">
        <f>IF(AND(B128=5000, OR(AND(E128='indoor club records'!$B$42, F128&lt;='indoor club records'!$C$42), AND(E128='indoor club records'!$B$43, F128&lt;='indoor club records'!$C$43))),"CR"," ")</f>
        <v xml:space="preserve"> </v>
      </c>
      <c r="V128" s="5" t="str">
        <f>IF(AND(B128=10000, OR(AND(E128='indoor club records'!$B$44, F128&lt;='indoor club records'!$C$44), AND(E128='indoor club records'!$B$45, F128&lt;='indoor club records'!$C$45))),"CR"," ")</f>
        <v xml:space="preserve"> </v>
      </c>
      <c r="W128" s="2" t="str">
        <f>IF(AND(B128="high jump", OR(AND(E128='indoor club records'!$F$1, F128&gt;='indoor club records'!$G$1), AND(E128='indoor club records'!$F$2, F128&gt;='indoor club records'!$G$2), AND(E128='indoor club records'!$F$3, F128&gt;='indoor club records'!$G$3),AND(E128='indoor club records'!$F$4, F128&gt;='indoor club records'!$G$4), AND(E128='indoor club records'!$F$5, F128&gt;='indoor club records'!$G$5))), "CR", " ")</f>
        <v xml:space="preserve"> </v>
      </c>
      <c r="X128" s="2" t="str">
        <f>IF(AND(B128="long jump", OR(AND(E128='indoor club records'!$F$6, F128&gt;='indoor club records'!$G$6), AND(E128='indoor club records'!$F$7, F128&gt;='indoor club records'!$G$7), AND(E128='indoor club records'!$F$8, F128&gt;='indoor club records'!$G$8), AND(E128='indoor club records'!$F$9, F128&gt;='indoor club records'!$G$9), AND(E128='indoor club records'!$F$10, F128&gt;='indoor club records'!$G$10))), "CR", " ")</f>
        <v xml:space="preserve"> </v>
      </c>
      <c r="Y128" s="2" t="str">
        <f>IF(AND(B128="triple jump", OR(AND(E128='indoor club records'!$F$11, F128&gt;='indoor club records'!$G$11), AND(E128='indoor club records'!$F$12, F128&gt;='indoor club records'!$G$12), AND(E128='indoor club records'!$F$13, F128&gt;='indoor club records'!$G$13), AND(E128='indoor club records'!$F$14, F128&gt;='indoor club records'!$G$14), AND(E128='indoor club records'!$F$15, F128&gt;='indoor club records'!$G$15))), "CR", " ")</f>
        <v xml:space="preserve"> </v>
      </c>
      <c r="Z128" s="2" t="str">
        <f>IF(AND(B128="pole vault", OR(AND(E128='indoor club records'!$F$16, F128&gt;='indoor club records'!$G$16), AND(E128='indoor club records'!$F$17, F128&gt;='indoor club records'!$G$17), AND(E128='indoor club records'!$F$18, F128&gt;='indoor club records'!$G$18), AND(E128='indoor club records'!$F$19, F128&gt;='indoor club records'!$G$19), AND(E128='indoor club records'!$F$20, F128&gt;='indoor club records'!$G$20))), "CR", " ")</f>
        <v xml:space="preserve"> </v>
      </c>
      <c r="AA128" s="2" t="str">
        <f>IF(AND(B128="shot 2.72", AND(E128='indoor club records'!$F$36, F128&gt;='indoor club records'!$G$36)), "CR", " ")</f>
        <v xml:space="preserve"> </v>
      </c>
      <c r="AB128" s="2" t="str">
        <f>IF(AND(B128="shot 3", OR(AND(E128='indoor club records'!$F$37, F128&gt;='indoor club records'!$G$37), AND(E128='indoor club records'!$F$38, F128&gt;='indoor club records'!$G$38))), "CR", " ")</f>
        <v xml:space="preserve"> </v>
      </c>
      <c r="AC128" s="2" t="str">
        <f>IF(AND(B128="shot 4", OR(AND(E128='indoor club records'!$F$39, F128&gt;='indoor club records'!$G$39), AND(E128='indoor club records'!$F$40, F128&gt;='indoor club records'!$G$40))), "CR", " ")</f>
        <v xml:space="preserve"> </v>
      </c>
      <c r="AD128" s="5" t="str">
        <f>IF(AND(B128="4x200", OR(AND(E128='indoor club records'!$N$6, F128&lt;='indoor club records'!$O$6), AND(E128='indoor club records'!$N$7, F128&lt;='indoor club records'!$O$7), AND(E128='indoor club records'!$N$8, F128&lt;='indoor club records'!$O$8), AND(E128='indoor club records'!$N$9, F128&lt;='indoor club records'!$O$9), AND(E128='indoor club records'!$N$10, F128&lt;='indoor club records'!$O$10))), "CR", " ")</f>
        <v xml:space="preserve"> </v>
      </c>
      <c r="AE128" s="5" t="str">
        <f>IF(AND(B128="4x300", OR(AND(E128='indoor club records'!$N$11, F128&lt;='indoor club records'!$O$11), AND(E128='indoor club records'!$N$12, F128&lt;='indoor club records'!$O$12))), "CR", " ")</f>
        <v xml:space="preserve"> </v>
      </c>
      <c r="AF128" s="5" t="str">
        <f>IF(AND(B128="4x400", OR(AND(E128='indoor club records'!$N$13, F128&lt;='indoor club records'!$O$13), AND(E128='indoor club records'!$N$14, F128&lt;='indoor club records'!$O$14), AND(E128='indoor club records'!$N$15, F128&lt;='indoor club records'!$O$15))), "CR", " ")</f>
        <v xml:space="preserve"> </v>
      </c>
      <c r="AG128" s="5" t="str">
        <f>IF(AND(B128="pentathlon", OR(AND(E128='indoor club records'!$N$21, F128&gt;='indoor club records'!$O$21), AND(E128='indoor club records'!$N$22, F128&gt;='indoor club records'!$O$22), AND(E128='indoor club records'!$N$23, F128&gt;='indoor club records'!$O$23), AND(E128='indoor club records'!$N$24, F128&gt;='indoor club records'!$O$24), AND(E128='indoor club records'!$N$25, F128&gt;='indoor club records'!$O$25))), "CR", " ")</f>
        <v xml:space="preserve"> </v>
      </c>
      <c r="AH128" s="5" t="str">
        <f>IF(AND(B128="heptathlon", OR(AND(E128='indoor club records'!$N$26, F128&gt;='indoor club records'!$O$26), AND(E128='indoor club records'!$N$27, F128&gt;='indoor club records'!$O$27), AND(E128='indoor club records'!$N$28, F128&gt;='indoor club records'!$O$28), )), "CR", " ")</f>
        <v xml:space="preserve"> </v>
      </c>
    </row>
    <row r="129" spans="1:34" ht="14.5" x14ac:dyDescent="0.35">
      <c r="A129" s="13" t="s">
        <v>32</v>
      </c>
      <c r="B129" s="2" t="s">
        <v>137</v>
      </c>
      <c r="C129" s="2" t="s">
        <v>91</v>
      </c>
      <c r="D129" s="2" t="s">
        <v>131</v>
      </c>
      <c r="E129" s="13" t="s">
        <v>30</v>
      </c>
      <c r="F129" s="6">
        <v>10.95</v>
      </c>
      <c r="G129" s="8">
        <v>43891</v>
      </c>
      <c r="H129" s="2" t="s">
        <v>190</v>
      </c>
      <c r="I129" s="2" t="s">
        <v>254</v>
      </c>
      <c r="K129" s="11" t="str">
        <f>IF(OR(L129="CR", M129="CR", N129="CR", O129="CR", P129="CR", Q129="CR", R129="CR", S129="CR", T129="CR", U129="CR",V129="CR", W129="CR", X129="CR", Y129="CR", Z129="CR", AA129="CR", AB129="CR", AC129="CR", AD129="CR", AE129="CR", AF129="CR", AG129="CR", AH129="CR"), "***CLUB RECORD***", "")</f>
        <v/>
      </c>
      <c r="L129" s="5" t="str">
        <f>IF(AND(B129=60, OR(AND(E129='indoor club records'!$B$1, F129&lt;='indoor club records'!$C$1), AND(E129='indoor club records'!$B$2, F129&lt;='indoor club records'!$C$2), AND(E129='indoor club records'!$B$3, F129&lt;='indoor club records'!$C$3), AND(E129='indoor club records'!$B$4, F129&lt;='indoor club records'!$C$4), AND(E129='indoor club records'!$B$5, F129&lt;='indoor club records'!$C$5))),"CR"," ")</f>
        <v xml:space="preserve"> </v>
      </c>
      <c r="M129" s="5" t="str">
        <f>IF(AND(B129=200, OR(AND(E129='indoor club records'!$B$11, F129&lt;='indoor club records'!$C$11), AND(E129='indoor club records'!$B$12, F129&lt;='indoor club records'!$C$12), AND(E129='indoor club records'!$B$13, F129&lt;='indoor club records'!$C$13), AND(E129='indoor club records'!$B$14, F129&lt;='indoor club records'!$C$14), AND(E129='indoor club records'!$B$15, F129&lt;='indoor club records'!$C$15))),"CR"," ")</f>
        <v xml:space="preserve"> </v>
      </c>
      <c r="N129" s="5" t="str">
        <f>IF(AND(B129=300, OR(AND(E129='indoor club records'!$B$16, F129&lt;='indoor club records'!$C$16), AND(E129='indoor club records'!$B$17, F129&lt;='indoor club records'!$C$17))),"CR"," ")</f>
        <v xml:space="preserve"> </v>
      </c>
      <c r="O129" s="5" t="str">
        <f>IF(AND(B129=400, OR(AND(E129='indoor club records'!$B$19, F129&lt;='indoor club records'!$C$19), AND(E129='indoor club records'!$B$20, F129&lt;='indoor club records'!$C$20), AND(E129='indoor club records'!$B$21, F129&lt;='indoor club records'!$C$21))),"CR"," ")</f>
        <v xml:space="preserve"> </v>
      </c>
      <c r="P129" s="5" t="str">
        <f>IF(AND(B129=800, OR(AND(E129='indoor club records'!$B$22, F129&lt;='indoor club records'!$C$22), AND(E129='indoor club records'!$B$23, F129&lt;='indoor club records'!$C$23), AND(E129='indoor club records'!$B$24, F129&lt;='indoor club records'!$C$24), AND(E129='indoor club records'!$B$25, F129&lt;='indoor club records'!$C$25), AND(E129='indoor club records'!$B$26, F129&lt;='indoor club records'!$C$26))),"CR"," ")</f>
        <v xml:space="preserve"> </v>
      </c>
      <c r="Q129" s="5" t="str">
        <f>IF(AND(B129=1200, AND(E129='indoor club records'!$B$28, F129&lt;='indoor club records'!$C$28)),"CR"," ")</f>
        <v xml:space="preserve"> </v>
      </c>
      <c r="R129" s="5" t="str">
        <f>IF(AND(B129=1500, OR(AND(E129='indoor club records'!$B$29, F129&lt;='indoor club records'!$C$29), AND(E129='indoor club records'!$B$30, F129&lt;='indoor club records'!$C$30), AND(E129='indoor club records'!$B$31, F129&lt;='indoor club records'!$C$31), AND(E129='indoor club records'!$B$32, F129&lt;='indoor club records'!$C$32), AND(E129='indoor club records'!$B$33, F129&lt;='indoor club records'!$C$33))),"CR"," ")</f>
        <v xml:space="preserve"> </v>
      </c>
      <c r="S129" s="5" t="str">
        <f>IF(AND(B129="1M", AND(E129='indoor club records'!$B$37,F129&lt;='indoor club records'!$C$37)),"CR"," ")</f>
        <v xml:space="preserve"> </v>
      </c>
      <c r="T129" s="5" t="str">
        <f>IF(AND(B129=3000, OR(AND(E129='indoor club records'!$B$39, F129&lt;='indoor club records'!$C$39), AND(E129='indoor club records'!$B$40, F129&lt;='indoor club records'!$C$40), AND(E129='indoor club records'!$B$41, F129&lt;='indoor club records'!$C$41))),"CR"," ")</f>
        <v xml:space="preserve"> </v>
      </c>
      <c r="U129" s="5" t="str">
        <f>IF(AND(B129=5000, OR(AND(E129='indoor club records'!$B$42, F129&lt;='indoor club records'!$C$42), AND(E129='indoor club records'!$B$43, F129&lt;='indoor club records'!$C$43))),"CR"," ")</f>
        <v xml:space="preserve"> </v>
      </c>
      <c r="V129" s="5" t="str">
        <f>IF(AND(B129=10000, OR(AND(E129='indoor club records'!$B$44, F129&lt;='indoor club records'!$C$44), AND(E129='indoor club records'!$B$45, F129&lt;='indoor club records'!$C$45))),"CR"," ")</f>
        <v xml:space="preserve"> </v>
      </c>
      <c r="W129" s="2" t="str">
        <f>IF(AND(B129="high jump", OR(AND(E129='indoor club records'!$F$1, F129&gt;='indoor club records'!$G$1), AND(E129='indoor club records'!$F$2, F129&gt;='indoor club records'!$G$2), AND(E129='indoor club records'!$F$3, F129&gt;='indoor club records'!$G$3),AND(E129='indoor club records'!$F$4, F129&gt;='indoor club records'!$G$4), AND(E129='indoor club records'!$F$5, F129&gt;='indoor club records'!$G$5))), "CR", " ")</f>
        <v xml:space="preserve"> </v>
      </c>
      <c r="X129" s="2" t="str">
        <f>IF(AND(B129="long jump", OR(AND(E129='indoor club records'!$F$6, F129&gt;='indoor club records'!$G$6), AND(E129='indoor club records'!$F$7, F129&gt;='indoor club records'!$G$7), AND(E129='indoor club records'!$F$8, F129&gt;='indoor club records'!$G$8), AND(E129='indoor club records'!$F$9, F129&gt;='indoor club records'!$G$9), AND(E129='indoor club records'!$F$10, F129&gt;='indoor club records'!$G$10))), "CR", " ")</f>
        <v xml:space="preserve"> </v>
      </c>
      <c r="Y129" s="2" t="str">
        <f>IF(AND(B129="triple jump", OR(AND(E129='indoor club records'!$F$11, F129&gt;='indoor club records'!$G$11), AND(E129='indoor club records'!$F$12, F129&gt;='indoor club records'!$G$12), AND(E129='indoor club records'!$F$13, F129&gt;='indoor club records'!$G$13), AND(E129='indoor club records'!$F$14, F129&gt;='indoor club records'!$G$14), AND(E129='indoor club records'!$F$15, F129&gt;='indoor club records'!$G$15))), "CR", " ")</f>
        <v xml:space="preserve"> </v>
      </c>
      <c r="Z129" s="2" t="str">
        <f>IF(AND(B129="pole vault", OR(AND(E129='indoor club records'!$F$16, F129&gt;='indoor club records'!$G$16), AND(E129='indoor club records'!$F$17, F129&gt;='indoor club records'!$G$17), AND(E129='indoor club records'!$F$18, F129&gt;='indoor club records'!$G$18), AND(E129='indoor club records'!$F$19, F129&gt;='indoor club records'!$G$19), AND(E129='indoor club records'!$F$20, F129&gt;='indoor club records'!$G$20))), "CR", " ")</f>
        <v xml:space="preserve"> </v>
      </c>
      <c r="AA129" s="2" t="str">
        <f>IF(AND(B129="shot 2.72", AND(E129='indoor club records'!$F$36, F129&gt;='indoor club records'!$G$36)), "CR", " ")</f>
        <v xml:space="preserve"> </v>
      </c>
      <c r="AB129" s="2" t="str">
        <f>IF(AND(B129="shot 3", OR(AND(E129='indoor club records'!$F$37, F129&gt;='indoor club records'!$G$37), AND(E129='indoor club records'!$F$38, F129&gt;='indoor club records'!$G$38))), "CR", " ")</f>
        <v xml:space="preserve"> </v>
      </c>
      <c r="AC129" s="2" t="str">
        <f>IF(AND(B129="shot 4", OR(AND(E129='indoor club records'!$F$39, F129&gt;='indoor club records'!$G$39), AND(E129='indoor club records'!$F$40, F129&gt;='indoor club records'!$G$40))), "CR", " ")</f>
        <v xml:space="preserve"> </v>
      </c>
      <c r="AD129" s="5" t="str">
        <f>IF(AND(B129="4x200", OR(AND(E129='indoor club records'!$N$6, F129&lt;='indoor club records'!$O$6), AND(E129='indoor club records'!$N$7, F129&lt;='indoor club records'!$O$7), AND(E129='indoor club records'!$N$8, F129&lt;='indoor club records'!$O$8), AND(E129='indoor club records'!$N$9, F129&lt;='indoor club records'!$O$9), AND(E129='indoor club records'!$N$10, F129&lt;='indoor club records'!$O$10))), "CR", " ")</f>
        <v xml:space="preserve"> </v>
      </c>
      <c r="AE129" s="5" t="str">
        <f>IF(AND(B129="4x300", OR(AND(E129='indoor club records'!$N$11, F129&lt;='indoor club records'!$O$11), AND(E129='indoor club records'!$N$12, F129&lt;='indoor club records'!$O$12))), "CR", " ")</f>
        <v xml:space="preserve"> </v>
      </c>
      <c r="AF129" s="5" t="str">
        <f>IF(AND(B129="4x400", OR(AND(E129='indoor club records'!$N$13, F129&lt;='indoor club records'!$O$13), AND(E129='indoor club records'!$N$14, F129&lt;='indoor club records'!$O$14), AND(E129='indoor club records'!$N$15, F129&lt;='indoor club records'!$O$15))), "CR", " ")</f>
        <v xml:space="preserve"> </v>
      </c>
      <c r="AG129" s="5" t="str">
        <f>IF(AND(B129="pentathlon", OR(AND(E129='indoor club records'!$N$21, F129&gt;='indoor club records'!$O$21), AND(E129='indoor club records'!$N$22, F129&gt;='indoor club records'!$O$22), AND(E129='indoor club records'!$N$23, F129&gt;='indoor club records'!$O$23), AND(E129='indoor club records'!$N$24, F129&gt;='indoor club records'!$O$24), AND(E129='indoor club records'!$N$25, F129&gt;='indoor club records'!$O$25))), "CR", " ")</f>
        <v xml:space="preserve"> </v>
      </c>
      <c r="AH129" s="5" t="str">
        <f>IF(AND(B129="heptathlon", OR(AND(E129='indoor club records'!$N$26, F129&gt;='indoor club records'!$O$26), AND(E129='indoor club records'!$N$27, F129&gt;='indoor club records'!$O$27), AND(E129='indoor club records'!$N$28, F129&gt;='indoor club records'!$O$28), )), "CR", " ")</f>
        <v xml:space="preserve"> </v>
      </c>
    </row>
    <row r="130" spans="1:34" ht="14.5" x14ac:dyDescent="0.35">
      <c r="A130" s="13" t="s">
        <v>32</v>
      </c>
      <c r="B130" s="2" t="s">
        <v>137</v>
      </c>
      <c r="C130" s="2" t="s">
        <v>60</v>
      </c>
      <c r="D130" s="2" t="s">
        <v>61</v>
      </c>
      <c r="E130" s="13" t="s">
        <v>30</v>
      </c>
      <c r="F130" s="6">
        <v>11.12</v>
      </c>
      <c r="G130" s="8">
        <v>43803</v>
      </c>
      <c r="H130" s="2" t="s">
        <v>221</v>
      </c>
      <c r="I130" s="2" t="s">
        <v>222</v>
      </c>
      <c r="K130" s="11" t="str">
        <f>IF(OR(L130="CR", M130="CR", N130="CR", O130="CR", P130="CR", Q130="CR", R130="CR", S130="CR", T130="CR", U130="CR",V130="CR", W130="CR", X130="CR", Y130="CR", Z130="CR", AA130="CR", AB130="CR", AC130="CR", AD130="CR", AE130="CR", AF130="CR", AG130="CR", AH130="CR"), "***CLUB RECORD***", "")</f>
        <v/>
      </c>
      <c r="L130" s="5" t="str">
        <f>IF(AND(B130=60, OR(AND(E130='indoor club records'!$B$1, F130&lt;='indoor club records'!$C$1), AND(E130='indoor club records'!$B$2, F130&lt;='indoor club records'!$C$2), AND(E130='indoor club records'!$B$3, F130&lt;='indoor club records'!$C$3), AND(E130='indoor club records'!$B$4, F130&lt;='indoor club records'!$C$4), AND(E130='indoor club records'!$B$5, F130&lt;='indoor club records'!$C$5))),"CR"," ")</f>
        <v xml:space="preserve"> </v>
      </c>
      <c r="M130" s="5" t="str">
        <f>IF(AND(B130=200, OR(AND(E130='indoor club records'!$B$11, F130&lt;='indoor club records'!$C$11), AND(E130='indoor club records'!$B$12, F130&lt;='indoor club records'!$C$12), AND(E130='indoor club records'!$B$13, F130&lt;='indoor club records'!$C$13), AND(E130='indoor club records'!$B$14, F130&lt;='indoor club records'!$C$14), AND(E130='indoor club records'!$B$15, F130&lt;='indoor club records'!$C$15))),"CR"," ")</f>
        <v xml:space="preserve"> </v>
      </c>
      <c r="N130" s="5" t="str">
        <f>IF(AND(B130=300, OR(AND(E130='indoor club records'!$B$16, F130&lt;='indoor club records'!$C$16), AND(E130='indoor club records'!$B$17, F130&lt;='indoor club records'!$C$17))),"CR"," ")</f>
        <v xml:space="preserve"> </v>
      </c>
      <c r="O130" s="5" t="str">
        <f>IF(AND(B130=400, OR(AND(E130='indoor club records'!$B$19, F130&lt;='indoor club records'!$C$19), AND(E130='indoor club records'!$B$20, F130&lt;='indoor club records'!$C$20), AND(E130='indoor club records'!$B$21, F130&lt;='indoor club records'!$C$21))),"CR"," ")</f>
        <v xml:space="preserve"> </v>
      </c>
      <c r="P130" s="5" t="str">
        <f>IF(AND(B130=800, OR(AND(E130='indoor club records'!$B$22, F130&lt;='indoor club records'!$C$22), AND(E130='indoor club records'!$B$23, F130&lt;='indoor club records'!$C$23), AND(E130='indoor club records'!$B$24, F130&lt;='indoor club records'!$C$24), AND(E130='indoor club records'!$B$25, F130&lt;='indoor club records'!$C$25), AND(E130='indoor club records'!$B$26, F130&lt;='indoor club records'!$C$26))),"CR"," ")</f>
        <v xml:space="preserve"> </v>
      </c>
      <c r="Q130" s="5" t="str">
        <f>IF(AND(B130=1200, AND(E130='indoor club records'!$B$28, F130&lt;='indoor club records'!$C$28)),"CR"," ")</f>
        <v xml:space="preserve"> </v>
      </c>
      <c r="R130" s="5" t="str">
        <f>IF(AND(B130=1500, OR(AND(E130='indoor club records'!$B$29, F130&lt;='indoor club records'!$C$29), AND(E130='indoor club records'!$B$30, F130&lt;='indoor club records'!$C$30), AND(E130='indoor club records'!$B$31, F130&lt;='indoor club records'!$C$31), AND(E130='indoor club records'!$B$32, F130&lt;='indoor club records'!$C$32), AND(E130='indoor club records'!$B$33, F130&lt;='indoor club records'!$C$33))),"CR"," ")</f>
        <v xml:space="preserve"> </v>
      </c>
      <c r="S130" s="5" t="str">
        <f>IF(AND(B130="1M", AND(E130='indoor club records'!$B$37,F130&lt;='indoor club records'!$C$37)),"CR"," ")</f>
        <v xml:space="preserve"> </v>
      </c>
      <c r="T130" s="5" t="str">
        <f>IF(AND(B130=3000, OR(AND(E130='indoor club records'!$B$39, F130&lt;='indoor club records'!$C$39), AND(E130='indoor club records'!$B$40, F130&lt;='indoor club records'!$C$40), AND(E130='indoor club records'!$B$41, F130&lt;='indoor club records'!$C$41))),"CR"," ")</f>
        <v xml:space="preserve"> </v>
      </c>
      <c r="U130" s="5" t="str">
        <f>IF(AND(B130=5000, OR(AND(E130='indoor club records'!$B$42, F130&lt;='indoor club records'!$C$42), AND(E130='indoor club records'!$B$43, F130&lt;='indoor club records'!$C$43))),"CR"," ")</f>
        <v xml:space="preserve"> </v>
      </c>
      <c r="V130" s="5" t="str">
        <f>IF(AND(B130=10000, OR(AND(E130='indoor club records'!$B$44, F130&lt;='indoor club records'!$C$44), AND(E130='indoor club records'!$B$45, F130&lt;='indoor club records'!$C$45))),"CR"," ")</f>
        <v xml:space="preserve"> </v>
      </c>
      <c r="W130" s="2" t="str">
        <f>IF(AND(B130="high jump", OR(AND(E130='indoor club records'!$F$1, F130&gt;='indoor club records'!$G$1), AND(E130='indoor club records'!$F$2, F130&gt;='indoor club records'!$G$2), AND(E130='indoor club records'!$F$3, F130&gt;='indoor club records'!$G$3),AND(E130='indoor club records'!$F$4, F130&gt;='indoor club records'!$G$4), AND(E130='indoor club records'!$F$5, F130&gt;='indoor club records'!$G$5))), "CR", " ")</f>
        <v xml:space="preserve"> </v>
      </c>
      <c r="X130" s="2" t="str">
        <f>IF(AND(B130="long jump", OR(AND(E130='indoor club records'!$F$6, F130&gt;='indoor club records'!$G$6), AND(E130='indoor club records'!$F$7, F130&gt;='indoor club records'!$G$7), AND(E130='indoor club records'!$F$8, F130&gt;='indoor club records'!$G$8), AND(E130='indoor club records'!$F$9, F130&gt;='indoor club records'!$G$9), AND(E130='indoor club records'!$F$10, F130&gt;='indoor club records'!$G$10))), "CR", " ")</f>
        <v xml:space="preserve"> </v>
      </c>
      <c r="Y130" s="2" t="str">
        <f>IF(AND(B130="triple jump", OR(AND(E130='indoor club records'!$F$11, F130&gt;='indoor club records'!$G$11), AND(E130='indoor club records'!$F$12, F130&gt;='indoor club records'!$G$12), AND(E130='indoor club records'!$F$13, F130&gt;='indoor club records'!$G$13), AND(E130='indoor club records'!$F$14, F130&gt;='indoor club records'!$G$14), AND(E130='indoor club records'!$F$15, F130&gt;='indoor club records'!$G$15))), "CR", " ")</f>
        <v xml:space="preserve"> </v>
      </c>
      <c r="Z130" s="2" t="str">
        <f>IF(AND(B130="pole vault", OR(AND(E130='indoor club records'!$F$16, F130&gt;='indoor club records'!$G$16), AND(E130='indoor club records'!$F$17, F130&gt;='indoor club records'!$G$17), AND(E130='indoor club records'!$F$18, F130&gt;='indoor club records'!$G$18), AND(E130='indoor club records'!$F$19, F130&gt;='indoor club records'!$G$19), AND(E130='indoor club records'!$F$20, F130&gt;='indoor club records'!$G$20))), "CR", " ")</f>
        <v xml:space="preserve"> </v>
      </c>
      <c r="AA130" s="2" t="str">
        <f>IF(AND(B130="shot 2.72", AND(E130='indoor club records'!$F$36, F130&gt;='indoor club records'!$G$36)), "CR", " ")</f>
        <v xml:space="preserve"> </v>
      </c>
      <c r="AB130" s="2" t="str">
        <f>IF(AND(B130="shot 3", OR(AND(E130='indoor club records'!$F$37, F130&gt;='indoor club records'!$G$37), AND(E130='indoor club records'!$F$38, F130&gt;='indoor club records'!$G$38))), "CR", " ")</f>
        <v xml:space="preserve"> </v>
      </c>
      <c r="AC130" s="2" t="str">
        <f>IF(AND(B130="shot 4", OR(AND(E130='indoor club records'!$F$39, F130&gt;='indoor club records'!$G$39), AND(E130='indoor club records'!$F$40, F130&gt;='indoor club records'!$G$40))), "CR", " ")</f>
        <v xml:space="preserve"> </v>
      </c>
      <c r="AD130" s="5" t="str">
        <f>IF(AND(B130="4x200", OR(AND(E130='indoor club records'!$N$6, F130&lt;='indoor club records'!$O$6), AND(E130='indoor club records'!$N$7, F130&lt;='indoor club records'!$O$7), AND(E130='indoor club records'!$N$8, F130&lt;='indoor club records'!$O$8), AND(E130='indoor club records'!$N$9, F130&lt;='indoor club records'!$O$9), AND(E130='indoor club records'!$N$10, F130&lt;='indoor club records'!$O$10))), "CR", " ")</f>
        <v xml:space="preserve"> </v>
      </c>
      <c r="AE130" s="5" t="str">
        <f>IF(AND(B130="4x300", OR(AND(E130='indoor club records'!$N$11, F130&lt;='indoor club records'!$O$11), AND(E130='indoor club records'!$N$12, F130&lt;='indoor club records'!$O$12))), "CR", " ")</f>
        <v xml:space="preserve"> </v>
      </c>
      <c r="AF130" s="5" t="str">
        <f>IF(AND(B130="4x400", OR(AND(E130='indoor club records'!$N$13, F130&lt;='indoor club records'!$O$13), AND(E130='indoor club records'!$N$14, F130&lt;='indoor club records'!$O$14), AND(E130='indoor club records'!$N$15, F130&lt;='indoor club records'!$O$15))), "CR", " ")</f>
        <v xml:space="preserve"> </v>
      </c>
      <c r="AG130" s="5" t="str">
        <f>IF(AND(B130="pentathlon", OR(AND(E130='indoor club records'!$N$21, F130&gt;='indoor club records'!$O$21), AND(E130='indoor club records'!$N$22, F130&gt;='indoor club records'!$O$22), AND(E130='indoor club records'!$N$23, F130&gt;='indoor club records'!$O$23), AND(E130='indoor club records'!$N$24, F130&gt;='indoor club records'!$O$24), AND(E130='indoor club records'!$N$25, F130&gt;='indoor club records'!$O$25))), "CR", " ")</f>
        <v xml:space="preserve"> </v>
      </c>
      <c r="AH130" s="5" t="str">
        <f>IF(AND(B130="heptathlon", OR(AND(E130='indoor club records'!$N$26, F130&gt;='indoor club records'!$O$26), AND(E130='indoor club records'!$N$27, F130&gt;='indoor club records'!$O$27), AND(E130='indoor club records'!$N$28, F130&gt;='indoor club records'!$O$28), )), "CR", " ")</f>
        <v xml:space="preserve"> </v>
      </c>
    </row>
    <row r="131" spans="1:34" ht="14.5" x14ac:dyDescent="0.35">
      <c r="A131" s="13" t="s">
        <v>74</v>
      </c>
      <c r="B131" s="2" t="s">
        <v>137</v>
      </c>
      <c r="C131" s="2" t="s">
        <v>49</v>
      </c>
      <c r="D131" s="2" t="s">
        <v>132</v>
      </c>
      <c r="E131" s="13" t="s">
        <v>32</v>
      </c>
      <c r="F131" s="6">
        <v>11.69</v>
      </c>
      <c r="G131" s="8">
        <v>43765</v>
      </c>
      <c r="H131" s="2" t="s">
        <v>190</v>
      </c>
      <c r="I131" s="2" t="s">
        <v>191</v>
      </c>
      <c r="K131" s="11" t="str">
        <f>IF(OR(L131="CR", M131="CR", N131="CR", O131="CR", P131="CR", Q131="CR", R131="CR", S131="CR", T131="CR", U131="CR",V131="CR", W131="CR", X131="CR", Y131="CR", Z131="CR", AA131="CR", AB131="CR", AC131="CR", AD131="CR", AE131="CR", AF131="CR", AG131="CR", AH131="CR"), "***CLUB RECORD***", "")</f>
        <v/>
      </c>
      <c r="L131" s="5" t="str">
        <f>IF(AND(B131=60, OR(AND(E131='indoor club records'!$B$1, F131&lt;='indoor club records'!$C$1), AND(E131='indoor club records'!$B$2, F131&lt;='indoor club records'!$C$2), AND(E131='indoor club records'!$B$3, F131&lt;='indoor club records'!$C$3), AND(E131='indoor club records'!$B$4, F131&lt;='indoor club records'!$C$4), AND(E131='indoor club records'!$B$5, F131&lt;='indoor club records'!$C$5))),"CR"," ")</f>
        <v xml:space="preserve"> </v>
      </c>
      <c r="M131" s="5" t="str">
        <f>IF(AND(B131=200, OR(AND(E131='indoor club records'!$B$11, F131&lt;='indoor club records'!$C$11), AND(E131='indoor club records'!$B$12, F131&lt;='indoor club records'!$C$12), AND(E131='indoor club records'!$B$13, F131&lt;='indoor club records'!$C$13), AND(E131='indoor club records'!$B$14, F131&lt;='indoor club records'!$C$14), AND(E131='indoor club records'!$B$15, F131&lt;='indoor club records'!$C$15))),"CR"," ")</f>
        <v xml:space="preserve"> </v>
      </c>
      <c r="N131" s="5" t="str">
        <f>IF(AND(B131=300, OR(AND(E131='indoor club records'!$B$16, F131&lt;='indoor club records'!$C$16), AND(E131='indoor club records'!$B$17, F131&lt;='indoor club records'!$C$17))),"CR"," ")</f>
        <v xml:space="preserve"> </v>
      </c>
      <c r="O131" s="5" t="str">
        <f>IF(AND(B131=400, OR(AND(E131='indoor club records'!$B$19, F131&lt;='indoor club records'!$C$19), AND(E131='indoor club records'!$B$20, F131&lt;='indoor club records'!$C$20), AND(E131='indoor club records'!$B$21, F131&lt;='indoor club records'!$C$21))),"CR"," ")</f>
        <v xml:space="preserve"> </v>
      </c>
      <c r="P131" s="5" t="str">
        <f>IF(AND(B131=800, OR(AND(E131='indoor club records'!$B$22, F131&lt;='indoor club records'!$C$22), AND(E131='indoor club records'!$B$23, F131&lt;='indoor club records'!$C$23), AND(E131='indoor club records'!$B$24, F131&lt;='indoor club records'!$C$24), AND(E131='indoor club records'!$B$25, F131&lt;='indoor club records'!$C$25), AND(E131='indoor club records'!$B$26, F131&lt;='indoor club records'!$C$26))),"CR"," ")</f>
        <v xml:space="preserve"> </v>
      </c>
      <c r="Q131" s="5" t="str">
        <f>IF(AND(B131=1200, AND(E131='indoor club records'!$B$28, F131&lt;='indoor club records'!$C$28)),"CR"," ")</f>
        <v xml:space="preserve"> </v>
      </c>
      <c r="R131" s="5" t="str">
        <f>IF(AND(B131=1500, OR(AND(E131='indoor club records'!$B$29, F131&lt;='indoor club records'!$C$29), AND(E131='indoor club records'!$B$30, F131&lt;='indoor club records'!$C$30), AND(E131='indoor club records'!$B$31, F131&lt;='indoor club records'!$C$31), AND(E131='indoor club records'!$B$32, F131&lt;='indoor club records'!$C$32), AND(E131='indoor club records'!$B$33, F131&lt;='indoor club records'!$C$33))),"CR"," ")</f>
        <v xml:space="preserve"> </v>
      </c>
      <c r="S131" s="5" t="str">
        <f>IF(AND(B131="1M", AND(E131='indoor club records'!$B$37,F131&lt;='indoor club records'!$C$37)),"CR"," ")</f>
        <v xml:space="preserve"> </v>
      </c>
      <c r="T131" s="5" t="str">
        <f>IF(AND(B131=3000, OR(AND(E131='indoor club records'!$B$39, F131&lt;='indoor club records'!$C$39), AND(E131='indoor club records'!$B$40, F131&lt;='indoor club records'!$C$40), AND(E131='indoor club records'!$B$41, F131&lt;='indoor club records'!$C$41))),"CR"," ")</f>
        <v xml:space="preserve"> </v>
      </c>
      <c r="U131" s="5" t="str">
        <f>IF(AND(B131=5000, OR(AND(E131='indoor club records'!$B$42, F131&lt;='indoor club records'!$C$42), AND(E131='indoor club records'!$B$43, F131&lt;='indoor club records'!$C$43))),"CR"," ")</f>
        <v xml:space="preserve"> </v>
      </c>
      <c r="V131" s="5" t="str">
        <f>IF(AND(B131=10000, OR(AND(E131='indoor club records'!$B$44, F131&lt;='indoor club records'!$C$44), AND(E131='indoor club records'!$B$45, F131&lt;='indoor club records'!$C$45))),"CR"," ")</f>
        <v xml:space="preserve"> </v>
      </c>
      <c r="W131" s="2" t="str">
        <f>IF(AND(B131="high jump", OR(AND(E131='indoor club records'!$F$1, F131&gt;='indoor club records'!$G$1), AND(E131='indoor club records'!$F$2, F131&gt;='indoor club records'!$G$2), AND(E131='indoor club records'!$F$3, F131&gt;='indoor club records'!$G$3),AND(E131='indoor club records'!$F$4, F131&gt;='indoor club records'!$G$4), AND(E131='indoor club records'!$F$5, F131&gt;='indoor club records'!$G$5))), "CR", " ")</f>
        <v xml:space="preserve"> </v>
      </c>
      <c r="X131" s="2" t="str">
        <f>IF(AND(B131="long jump", OR(AND(E131='indoor club records'!$F$6, F131&gt;='indoor club records'!$G$6), AND(E131='indoor club records'!$F$7, F131&gt;='indoor club records'!$G$7), AND(E131='indoor club records'!$F$8, F131&gt;='indoor club records'!$G$8), AND(E131='indoor club records'!$F$9, F131&gt;='indoor club records'!$G$9), AND(E131='indoor club records'!$F$10, F131&gt;='indoor club records'!$G$10))), "CR", " ")</f>
        <v xml:space="preserve"> </v>
      </c>
      <c r="Y131" s="2" t="str">
        <f>IF(AND(B131="triple jump", OR(AND(E131='indoor club records'!$F$11, F131&gt;='indoor club records'!$G$11), AND(E131='indoor club records'!$F$12, F131&gt;='indoor club records'!$G$12), AND(E131='indoor club records'!$F$13, F131&gt;='indoor club records'!$G$13), AND(E131='indoor club records'!$F$14, F131&gt;='indoor club records'!$G$14), AND(E131='indoor club records'!$F$15, F131&gt;='indoor club records'!$G$15))), "CR", " ")</f>
        <v xml:space="preserve"> </v>
      </c>
      <c r="Z131" s="2" t="str">
        <f>IF(AND(B131="pole vault", OR(AND(E131='indoor club records'!$F$16, F131&gt;='indoor club records'!$G$16), AND(E131='indoor club records'!$F$17, F131&gt;='indoor club records'!$G$17), AND(E131='indoor club records'!$F$18, F131&gt;='indoor club records'!$G$18), AND(E131='indoor club records'!$F$19, F131&gt;='indoor club records'!$G$19), AND(E131='indoor club records'!$F$20, F131&gt;='indoor club records'!$G$20))), "CR", " ")</f>
        <v xml:space="preserve"> </v>
      </c>
      <c r="AA131" s="2" t="str">
        <f>IF(AND(B131="shot 2.72", AND(E131='indoor club records'!$F$36, F131&gt;='indoor club records'!$G$36)), "CR", " ")</f>
        <v xml:space="preserve"> </v>
      </c>
      <c r="AB131" s="2" t="str">
        <f>IF(AND(B131="shot 3", OR(AND(E131='indoor club records'!$F$37, F131&gt;='indoor club records'!$G$37), AND(E131='indoor club records'!$F$38, F131&gt;='indoor club records'!$G$38))), "CR", " ")</f>
        <v xml:space="preserve"> </v>
      </c>
      <c r="AC131" s="2" t="str">
        <f>IF(AND(B131="shot 4", OR(AND(E131='indoor club records'!$F$39, F131&gt;='indoor club records'!$G$39), AND(E131='indoor club records'!$F$40, F131&gt;='indoor club records'!$G$40))), "CR", " ")</f>
        <v xml:space="preserve"> </v>
      </c>
      <c r="AD131" s="5" t="str">
        <f>IF(AND(B131="4x200", OR(AND(E131='indoor club records'!$N$6, F131&lt;='indoor club records'!$O$6), AND(E131='indoor club records'!$N$7, F131&lt;='indoor club records'!$O$7), AND(E131='indoor club records'!$N$8, F131&lt;='indoor club records'!$O$8), AND(E131='indoor club records'!$N$9, F131&lt;='indoor club records'!$O$9), AND(E131='indoor club records'!$N$10, F131&lt;='indoor club records'!$O$10))), "CR", " ")</f>
        <v xml:space="preserve"> </v>
      </c>
      <c r="AE131" s="5" t="str">
        <f>IF(AND(B131="4x300", OR(AND(E131='indoor club records'!$N$11, F131&lt;='indoor club records'!$O$11), AND(E131='indoor club records'!$N$12, F131&lt;='indoor club records'!$O$12))), "CR", " ")</f>
        <v xml:space="preserve"> </v>
      </c>
      <c r="AF131" s="5" t="str">
        <f>IF(AND(B131="4x400", OR(AND(E131='indoor club records'!$N$13, F131&lt;='indoor club records'!$O$13), AND(E131='indoor club records'!$N$14, F131&lt;='indoor club records'!$O$14), AND(E131='indoor club records'!$N$15, F131&lt;='indoor club records'!$O$15))), "CR", " ")</f>
        <v xml:space="preserve"> </v>
      </c>
      <c r="AG131" s="5" t="str">
        <f>IF(AND(B131="pentathlon", OR(AND(E131='indoor club records'!$N$21, F131&gt;='indoor club records'!$O$21), AND(E131='indoor club records'!$N$22, F131&gt;='indoor club records'!$O$22), AND(E131='indoor club records'!$N$23, F131&gt;='indoor club records'!$O$23), AND(E131='indoor club records'!$N$24, F131&gt;='indoor club records'!$O$24), AND(E131='indoor club records'!$N$25, F131&gt;='indoor club records'!$O$25))), "CR", " ")</f>
        <v xml:space="preserve"> </v>
      </c>
      <c r="AH131" s="5" t="str">
        <f>IF(AND(B131="heptathlon", OR(AND(E131='indoor club records'!$N$26, F131&gt;='indoor club records'!$O$26), AND(E131='indoor club records'!$N$27, F131&gt;='indoor club records'!$O$27), AND(E131='indoor club records'!$N$28, F131&gt;='indoor club records'!$O$28), )), "CR", " ")</f>
        <v xml:space="preserve"> </v>
      </c>
    </row>
    <row r="132" spans="1:34" ht="14.5" x14ac:dyDescent="0.35">
      <c r="A132" s="13" t="s">
        <v>32</v>
      </c>
      <c r="B132" s="2" t="s">
        <v>137</v>
      </c>
      <c r="C132" s="2" t="s">
        <v>6</v>
      </c>
      <c r="D132" s="2" t="s">
        <v>156</v>
      </c>
      <c r="E132" s="13" t="s">
        <v>32</v>
      </c>
      <c r="F132" s="6">
        <v>12.05</v>
      </c>
      <c r="G132" s="8">
        <v>43765</v>
      </c>
      <c r="H132" s="2" t="s">
        <v>190</v>
      </c>
      <c r="I132" s="2" t="s">
        <v>191</v>
      </c>
      <c r="K132" s="11" t="str">
        <f>IF(OR(L132="CR", M132="CR", N132="CR", O132="CR", P132="CR", Q132="CR", R132="CR", S132="CR", T132="CR", U132="CR",V132="CR", W132="CR", X132="CR", Y132="CR", Z132="CR", AA132="CR", AB132="CR", AC132="CR", AD132="CR", AE132="CR", AF132="CR", AG132="CR", AH132="CR"), "***CLUB RECORD***", "")</f>
        <v/>
      </c>
      <c r="L132" s="5" t="str">
        <f>IF(AND(B132=60, OR(AND(E132='indoor club records'!$B$1, F132&lt;='indoor club records'!$C$1), AND(E132='indoor club records'!$B$2, F132&lt;='indoor club records'!$C$2), AND(E132='indoor club records'!$B$3, F132&lt;='indoor club records'!$C$3), AND(E132='indoor club records'!$B$4, F132&lt;='indoor club records'!$C$4), AND(E132='indoor club records'!$B$5, F132&lt;='indoor club records'!$C$5))),"CR"," ")</f>
        <v xml:space="preserve"> </v>
      </c>
      <c r="M132" s="5" t="str">
        <f>IF(AND(B132=200, OR(AND(E132='indoor club records'!$B$11, F132&lt;='indoor club records'!$C$11), AND(E132='indoor club records'!$B$12, F132&lt;='indoor club records'!$C$12), AND(E132='indoor club records'!$B$13, F132&lt;='indoor club records'!$C$13), AND(E132='indoor club records'!$B$14, F132&lt;='indoor club records'!$C$14), AND(E132='indoor club records'!$B$15, F132&lt;='indoor club records'!$C$15))),"CR"," ")</f>
        <v xml:space="preserve"> </v>
      </c>
      <c r="N132" s="5" t="str">
        <f>IF(AND(B132=300, OR(AND(E132='indoor club records'!$B$16, F132&lt;='indoor club records'!$C$16), AND(E132='indoor club records'!$B$17, F132&lt;='indoor club records'!$C$17))),"CR"," ")</f>
        <v xml:space="preserve"> </v>
      </c>
      <c r="O132" s="5" t="str">
        <f>IF(AND(B132=400, OR(AND(E132='indoor club records'!$B$19, F132&lt;='indoor club records'!$C$19), AND(E132='indoor club records'!$B$20, F132&lt;='indoor club records'!$C$20), AND(E132='indoor club records'!$B$21, F132&lt;='indoor club records'!$C$21))),"CR"," ")</f>
        <v xml:space="preserve"> </v>
      </c>
      <c r="P132" s="5" t="str">
        <f>IF(AND(B132=800, OR(AND(E132='indoor club records'!$B$22, F132&lt;='indoor club records'!$C$22), AND(E132='indoor club records'!$B$23, F132&lt;='indoor club records'!$C$23), AND(E132='indoor club records'!$B$24, F132&lt;='indoor club records'!$C$24), AND(E132='indoor club records'!$B$25, F132&lt;='indoor club records'!$C$25), AND(E132='indoor club records'!$B$26, F132&lt;='indoor club records'!$C$26))),"CR"," ")</f>
        <v xml:space="preserve"> </v>
      </c>
      <c r="Q132" s="5" t="str">
        <f>IF(AND(B132=1200, AND(E132='indoor club records'!$B$28, F132&lt;='indoor club records'!$C$28)),"CR"," ")</f>
        <v xml:space="preserve"> </v>
      </c>
      <c r="R132" s="5" t="str">
        <f>IF(AND(B132=1500, OR(AND(E132='indoor club records'!$B$29, F132&lt;='indoor club records'!$C$29), AND(E132='indoor club records'!$B$30, F132&lt;='indoor club records'!$C$30), AND(E132='indoor club records'!$B$31, F132&lt;='indoor club records'!$C$31), AND(E132='indoor club records'!$B$32, F132&lt;='indoor club records'!$C$32), AND(E132='indoor club records'!$B$33, F132&lt;='indoor club records'!$C$33))),"CR"," ")</f>
        <v xml:space="preserve"> </v>
      </c>
      <c r="S132" s="5" t="str">
        <f>IF(AND(B132="1M", AND(E132='indoor club records'!$B$37,F132&lt;='indoor club records'!$C$37)),"CR"," ")</f>
        <v xml:space="preserve"> </v>
      </c>
      <c r="T132" s="5" t="str">
        <f>IF(AND(B132=3000, OR(AND(E132='indoor club records'!$B$39, F132&lt;='indoor club records'!$C$39), AND(E132='indoor club records'!$B$40, F132&lt;='indoor club records'!$C$40), AND(E132='indoor club records'!$B$41, F132&lt;='indoor club records'!$C$41))),"CR"," ")</f>
        <v xml:space="preserve"> </v>
      </c>
      <c r="U132" s="5" t="str">
        <f>IF(AND(B132=5000, OR(AND(E132='indoor club records'!$B$42, F132&lt;='indoor club records'!$C$42), AND(E132='indoor club records'!$B$43, F132&lt;='indoor club records'!$C$43))),"CR"," ")</f>
        <v xml:space="preserve"> </v>
      </c>
      <c r="V132" s="5" t="str">
        <f>IF(AND(B132=10000, OR(AND(E132='indoor club records'!$B$44, F132&lt;='indoor club records'!$C$44), AND(E132='indoor club records'!$B$45, F132&lt;='indoor club records'!$C$45))),"CR"," ")</f>
        <v xml:space="preserve"> </v>
      </c>
      <c r="W132" s="2" t="str">
        <f>IF(AND(B132="high jump", OR(AND(E132='indoor club records'!$F$1, F132&gt;='indoor club records'!$G$1), AND(E132='indoor club records'!$F$2, F132&gt;='indoor club records'!$G$2), AND(E132='indoor club records'!$F$3, F132&gt;='indoor club records'!$G$3),AND(E132='indoor club records'!$F$4, F132&gt;='indoor club records'!$G$4), AND(E132='indoor club records'!$F$5, F132&gt;='indoor club records'!$G$5))), "CR", " ")</f>
        <v xml:space="preserve"> </v>
      </c>
      <c r="X132" s="2" t="str">
        <f>IF(AND(B132="long jump", OR(AND(E132='indoor club records'!$F$6, F132&gt;='indoor club records'!$G$6), AND(E132='indoor club records'!$F$7, F132&gt;='indoor club records'!$G$7), AND(E132='indoor club records'!$F$8, F132&gt;='indoor club records'!$G$8), AND(E132='indoor club records'!$F$9, F132&gt;='indoor club records'!$G$9), AND(E132='indoor club records'!$F$10, F132&gt;='indoor club records'!$G$10))), "CR", " ")</f>
        <v xml:space="preserve"> </v>
      </c>
      <c r="Y132" s="2" t="str">
        <f>IF(AND(B132="triple jump", OR(AND(E132='indoor club records'!$F$11, F132&gt;='indoor club records'!$G$11), AND(E132='indoor club records'!$F$12, F132&gt;='indoor club records'!$G$12), AND(E132='indoor club records'!$F$13, F132&gt;='indoor club records'!$G$13), AND(E132='indoor club records'!$F$14, F132&gt;='indoor club records'!$G$14), AND(E132='indoor club records'!$F$15, F132&gt;='indoor club records'!$G$15))), "CR", " ")</f>
        <v xml:space="preserve"> </v>
      </c>
      <c r="Z132" s="2" t="str">
        <f>IF(AND(B132="pole vault", OR(AND(E132='indoor club records'!$F$16, F132&gt;='indoor club records'!$G$16), AND(E132='indoor club records'!$F$17, F132&gt;='indoor club records'!$G$17), AND(E132='indoor club records'!$F$18, F132&gt;='indoor club records'!$G$18), AND(E132='indoor club records'!$F$19, F132&gt;='indoor club records'!$G$19), AND(E132='indoor club records'!$F$20, F132&gt;='indoor club records'!$G$20))), "CR", " ")</f>
        <v xml:space="preserve"> </v>
      </c>
      <c r="AA132" s="2" t="str">
        <f>IF(AND(B132="shot 2.72", AND(E132='indoor club records'!$F$36, F132&gt;='indoor club records'!$G$36)), "CR", " ")</f>
        <v xml:space="preserve"> </v>
      </c>
      <c r="AB132" s="2" t="str">
        <f>IF(AND(B132="shot 3", OR(AND(E132='indoor club records'!$F$37, F132&gt;='indoor club records'!$G$37), AND(E132='indoor club records'!$F$38, F132&gt;='indoor club records'!$G$38))), "CR", " ")</f>
        <v xml:space="preserve"> </v>
      </c>
      <c r="AC132" s="2" t="str">
        <f>IF(AND(B132="shot 4", OR(AND(E132='indoor club records'!$F$39, F132&gt;='indoor club records'!$G$39), AND(E132='indoor club records'!$F$40, F132&gt;='indoor club records'!$G$40))), "CR", " ")</f>
        <v xml:space="preserve"> </v>
      </c>
      <c r="AD132" s="5" t="str">
        <f>IF(AND(B132="4x200", OR(AND(E132='indoor club records'!$N$6, F132&lt;='indoor club records'!$O$6), AND(E132='indoor club records'!$N$7, F132&lt;='indoor club records'!$O$7), AND(E132='indoor club records'!$N$8, F132&lt;='indoor club records'!$O$8), AND(E132='indoor club records'!$N$9, F132&lt;='indoor club records'!$O$9), AND(E132='indoor club records'!$N$10, F132&lt;='indoor club records'!$O$10))), "CR", " ")</f>
        <v xml:space="preserve"> </v>
      </c>
      <c r="AE132" s="5" t="str">
        <f>IF(AND(B132="4x300", OR(AND(E132='indoor club records'!$N$11, F132&lt;='indoor club records'!$O$11), AND(E132='indoor club records'!$N$12, F132&lt;='indoor club records'!$O$12))), "CR", " ")</f>
        <v xml:space="preserve"> </v>
      </c>
      <c r="AF132" s="5" t="str">
        <f>IF(AND(B132="4x400", OR(AND(E132='indoor club records'!$N$13, F132&lt;='indoor club records'!$O$13), AND(E132='indoor club records'!$N$14, F132&lt;='indoor club records'!$O$14), AND(E132='indoor club records'!$N$15, F132&lt;='indoor club records'!$O$15))), "CR", " ")</f>
        <v xml:space="preserve"> </v>
      </c>
      <c r="AG132" s="5" t="str">
        <f>IF(AND(B132="pentathlon", OR(AND(E132='indoor club records'!$N$21, F132&gt;='indoor club records'!$O$21), AND(E132='indoor club records'!$N$22, F132&gt;='indoor club records'!$O$22), AND(E132='indoor club records'!$N$23, F132&gt;='indoor club records'!$O$23), AND(E132='indoor club records'!$N$24, F132&gt;='indoor club records'!$O$24), AND(E132='indoor club records'!$N$25, F132&gt;='indoor club records'!$O$25))), "CR", " ")</f>
        <v xml:space="preserve"> </v>
      </c>
      <c r="AH132" s="5" t="str">
        <f>IF(AND(B132="heptathlon", OR(AND(E132='indoor club records'!$N$26, F132&gt;='indoor club records'!$O$26), AND(E132='indoor club records'!$N$27, F132&gt;='indoor club records'!$O$27), AND(E132='indoor club records'!$N$28, F132&gt;='indoor club records'!$O$28), )), "CR", " ")</f>
        <v xml:space="preserve"> </v>
      </c>
    </row>
    <row r="133" spans="1:34" ht="14.5" x14ac:dyDescent="0.35">
      <c r="A133" s="13" t="s">
        <v>30</v>
      </c>
      <c r="B133" s="2" t="s">
        <v>137</v>
      </c>
      <c r="C133" s="2" t="s">
        <v>160</v>
      </c>
      <c r="D133" s="2" t="s">
        <v>161</v>
      </c>
      <c r="E133" s="13" t="s">
        <v>30</v>
      </c>
      <c r="F133" s="6">
        <v>14.01</v>
      </c>
      <c r="G133" s="8">
        <v>43863</v>
      </c>
      <c r="H133" s="2" t="s">
        <v>190</v>
      </c>
      <c r="I133" s="2" t="s">
        <v>264</v>
      </c>
      <c r="K133" s="11" t="str">
        <f>IF(OR(L133="CR", M133="CR", N133="CR", O133="CR", P133="CR", Q133="CR", R133="CR", S133="CR", T133="CR", U133="CR",V133="CR", W133="CR", X133="CR", Y133="CR", Z133="CR", AA133="CR", AB133="CR", AC133="CR", AD133="CR", AE133="CR", AF133="CR", AG133="CR", AH133="CR"), "***CLUB RECORD***", "")</f>
        <v/>
      </c>
      <c r="L133" s="5" t="str">
        <f>IF(AND(B133=60, OR(AND(E133='indoor club records'!$B$1, F133&lt;='indoor club records'!$C$1), AND(E133='indoor club records'!$B$2, F133&lt;='indoor club records'!$C$2), AND(E133='indoor club records'!$B$3, F133&lt;='indoor club records'!$C$3), AND(E133='indoor club records'!$B$4, F133&lt;='indoor club records'!$C$4), AND(E133='indoor club records'!$B$5, F133&lt;='indoor club records'!$C$5))),"CR"," ")</f>
        <v xml:space="preserve"> </v>
      </c>
      <c r="M133" s="5" t="str">
        <f>IF(AND(B133=200, OR(AND(E133='indoor club records'!$B$11, F133&lt;='indoor club records'!$C$11), AND(E133='indoor club records'!$B$12, F133&lt;='indoor club records'!$C$12), AND(E133='indoor club records'!$B$13, F133&lt;='indoor club records'!$C$13), AND(E133='indoor club records'!$B$14, F133&lt;='indoor club records'!$C$14), AND(E133='indoor club records'!$B$15, F133&lt;='indoor club records'!$C$15))),"CR"," ")</f>
        <v xml:space="preserve"> </v>
      </c>
      <c r="N133" s="5" t="str">
        <f>IF(AND(B133=300, OR(AND(E133='indoor club records'!$B$16, F133&lt;='indoor club records'!$C$16), AND(E133='indoor club records'!$B$17, F133&lt;='indoor club records'!$C$17))),"CR"," ")</f>
        <v xml:space="preserve"> </v>
      </c>
      <c r="O133" s="5" t="str">
        <f>IF(AND(B133=400, OR(AND(E133='indoor club records'!$B$19, F133&lt;='indoor club records'!$C$19), AND(E133='indoor club records'!$B$20, F133&lt;='indoor club records'!$C$20), AND(E133='indoor club records'!$B$21, F133&lt;='indoor club records'!$C$21))),"CR"," ")</f>
        <v xml:space="preserve"> </v>
      </c>
      <c r="P133" s="5" t="str">
        <f>IF(AND(B133=800, OR(AND(E133='indoor club records'!$B$22, F133&lt;='indoor club records'!$C$22), AND(E133='indoor club records'!$B$23, F133&lt;='indoor club records'!$C$23), AND(E133='indoor club records'!$B$24, F133&lt;='indoor club records'!$C$24), AND(E133='indoor club records'!$B$25, F133&lt;='indoor club records'!$C$25), AND(E133='indoor club records'!$B$26, F133&lt;='indoor club records'!$C$26))),"CR"," ")</f>
        <v xml:space="preserve"> </v>
      </c>
      <c r="Q133" s="5" t="str">
        <f>IF(AND(B133=1200, AND(E133='indoor club records'!$B$28, F133&lt;='indoor club records'!$C$28)),"CR"," ")</f>
        <v xml:space="preserve"> </v>
      </c>
      <c r="R133" s="5" t="str">
        <f>IF(AND(B133=1500, OR(AND(E133='indoor club records'!$B$29, F133&lt;='indoor club records'!$C$29), AND(E133='indoor club records'!$B$30, F133&lt;='indoor club records'!$C$30), AND(E133='indoor club records'!$B$31, F133&lt;='indoor club records'!$C$31), AND(E133='indoor club records'!$B$32, F133&lt;='indoor club records'!$C$32), AND(E133='indoor club records'!$B$33, F133&lt;='indoor club records'!$C$33))),"CR"," ")</f>
        <v xml:space="preserve"> </v>
      </c>
      <c r="S133" s="5" t="str">
        <f>IF(AND(B133="1M", AND(E133='indoor club records'!$B$37,F133&lt;='indoor club records'!$C$37)),"CR"," ")</f>
        <v xml:space="preserve"> </v>
      </c>
      <c r="T133" s="5" t="str">
        <f>IF(AND(B133=3000, OR(AND(E133='indoor club records'!$B$39, F133&lt;='indoor club records'!$C$39), AND(E133='indoor club records'!$B$40, F133&lt;='indoor club records'!$C$40), AND(E133='indoor club records'!$B$41, F133&lt;='indoor club records'!$C$41))),"CR"," ")</f>
        <v xml:space="preserve"> </v>
      </c>
      <c r="U133" s="5" t="str">
        <f>IF(AND(B133=5000, OR(AND(E133='indoor club records'!$B$42, F133&lt;='indoor club records'!$C$42), AND(E133='indoor club records'!$B$43, F133&lt;='indoor club records'!$C$43))),"CR"," ")</f>
        <v xml:space="preserve"> </v>
      </c>
      <c r="V133" s="5" t="str">
        <f>IF(AND(B133=10000, OR(AND(E133='indoor club records'!$B$44, F133&lt;='indoor club records'!$C$44), AND(E133='indoor club records'!$B$45, F133&lt;='indoor club records'!$C$45))),"CR"," ")</f>
        <v xml:space="preserve"> </v>
      </c>
      <c r="W133" s="2" t="str">
        <f>IF(AND(B133="high jump", OR(AND(E133='indoor club records'!$F$1, F133&gt;='indoor club records'!$G$1), AND(E133='indoor club records'!$F$2, F133&gt;='indoor club records'!$G$2), AND(E133='indoor club records'!$F$3, F133&gt;='indoor club records'!$G$3),AND(E133='indoor club records'!$F$4, F133&gt;='indoor club records'!$G$4), AND(E133='indoor club records'!$F$5, F133&gt;='indoor club records'!$G$5))), "CR", " ")</f>
        <v xml:space="preserve"> </v>
      </c>
      <c r="X133" s="2" t="str">
        <f>IF(AND(B133="long jump", OR(AND(E133='indoor club records'!$F$6, F133&gt;='indoor club records'!$G$6), AND(E133='indoor club records'!$F$7, F133&gt;='indoor club records'!$G$7), AND(E133='indoor club records'!$F$8, F133&gt;='indoor club records'!$G$8), AND(E133='indoor club records'!$F$9, F133&gt;='indoor club records'!$G$9), AND(E133='indoor club records'!$F$10, F133&gt;='indoor club records'!$G$10))), "CR", " ")</f>
        <v xml:space="preserve"> </v>
      </c>
      <c r="Y133" s="2" t="str">
        <f>IF(AND(B133="triple jump", OR(AND(E133='indoor club records'!$F$11, F133&gt;='indoor club records'!$G$11), AND(E133='indoor club records'!$F$12, F133&gt;='indoor club records'!$G$12), AND(E133='indoor club records'!$F$13, F133&gt;='indoor club records'!$G$13), AND(E133='indoor club records'!$F$14, F133&gt;='indoor club records'!$G$14), AND(E133='indoor club records'!$F$15, F133&gt;='indoor club records'!$G$15))), "CR", " ")</f>
        <v xml:space="preserve"> </v>
      </c>
      <c r="Z133" s="2" t="str">
        <f>IF(AND(B133="pole vault", OR(AND(E133='indoor club records'!$F$16, F133&gt;='indoor club records'!$G$16), AND(E133='indoor club records'!$F$17, F133&gt;='indoor club records'!$G$17), AND(E133='indoor club records'!$F$18, F133&gt;='indoor club records'!$G$18), AND(E133='indoor club records'!$F$19, F133&gt;='indoor club records'!$G$19), AND(E133='indoor club records'!$F$20, F133&gt;='indoor club records'!$G$20))), "CR", " ")</f>
        <v xml:space="preserve"> </v>
      </c>
      <c r="AA133" s="2" t="str">
        <f>IF(AND(B133="shot 2.72", AND(E133='indoor club records'!$F$36, F133&gt;='indoor club records'!$G$36)), "CR", " ")</f>
        <v xml:space="preserve"> </v>
      </c>
      <c r="AB133" s="2" t="str">
        <f>IF(AND(B133="shot 3", OR(AND(E133='indoor club records'!$F$37, F133&gt;='indoor club records'!$G$37), AND(E133='indoor club records'!$F$38, F133&gt;='indoor club records'!$G$38))), "CR", " ")</f>
        <v xml:space="preserve"> </v>
      </c>
      <c r="AC133" s="2" t="str">
        <f>IF(AND(B133="shot 4", OR(AND(E133='indoor club records'!$F$39, F133&gt;='indoor club records'!$G$39), AND(E133='indoor club records'!$F$40, F133&gt;='indoor club records'!$G$40))), "CR", " ")</f>
        <v xml:space="preserve"> </v>
      </c>
      <c r="AD133" s="5" t="str">
        <f>IF(AND(B133="4x200", OR(AND(E133='indoor club records'!$N$6, F133&lt;='indoor club records'!$O$6), AND(E133='indoor club records'!$N$7, F133&lt;='indoor club records'!$O$7), AND(E133='indoor club records'!$N$8, F133&lt;='indoor club records'!$O$8), AND(E133='indoor club records'!$N$9, F133&lt;='indoor club records'!$O$9), AND(E133='indoor club records'!$N$10, F133&lt;='indoor club records'!$O$10))), "CR", " ")</f>
        <v xml:space="preserve"> </v>
      </c>
      <c r="AE133" s="5" t="str">
        <f>IF(AND(B133="4x300", OR(AND(E133='indoor club records'!$N$11, F133&lt;='indoor club records'!$O$11), AND(E133='indoor club records'!$N$12, F133&lt;='indoor club records'!$O$12))), "CR", " ")</f>
        <v xml:space="preserve"> </v>
      </c>
      <c r="AF133" s="5" t="str">
        <f>IF(AND(B133="4x400", OR(AND(E133='indoor club records'!$N$13, F133&lt;='indoor club records'!$O$13), AND(E133='indoor club records'!$N$14, F133&lt;='indoor club records'!$O$14), AND(E133='indoor club records'!$N$15, F133&lt;='indoor club records'!$O$15))), "CR", " ")</f>
        <v xml:space="preserve"> </v>
      </c>
      <c r="AG133" s="5" t="str">
        <f>IF(AND(B133="pentathlon", OR(AND(E133='indoor club records'!$N$21, F133&gt;='indoor club records'!$O$21), AND(E133='indoor club records'!$N$22, F133&gt;='indoor club records'!$O$22), AND(E133='indoor club records'!$N$23, F133&gt;='indoor club records'!$O$23), AND(E133='indoor club records'!$N$24, F133&gt;='indoor club records'!$O$24), AND(E133='indoor club records'!$N$25, F133&gt;='indoor club records'!$O$25))), "CR", " ")</f>
        <v xml:space="preserve"> </v>
      </c>
      <c r="AH133" s="5" t="str">
        <f>IF(AND(B133="heptathlon", OR(AND(E133='indoor club records'!$N$26, F133&gt;='indoor club records'!$O$26), AND(E133='indoor club records'!$N$27, F133&gt;='indoor club records'!$O$27), AND(E133='indoor club records'!$N$28, F133&gt;='indoor club records'!$O$28), )), "CR", " ")</f>
        <v xml:space="preserve"> </v>
      </c>
    </row>
    <row r="134" spans="1:34" ht="14.5" x14ac:dyDescent="0.35">
      <c r="B134" s="24" t="s">
        <v>137</v>
      </c>
      <c r="C134" s="24"/>
      <c r="D134" s="24"/>
      <c r="E134" s="25"/>
      <c r="F134" s="26"/>
      <c r="G134" s="27"/>
      <c r="H134" s="24"/>
      <c r="I134" s="24"/>
    </row>
    <row r="135" spans="1:34" ht="14.5" x14ac:dyDescent="0.35">
      <c r="A135" s="13" t="s">
        <v>74</v>
      </c>
      <c r="B135" s="2" t="s">
        <v>25</v>
      </c>
      <c r="C135" s="2" t="s">
        <v>82</v>
      </c>
      <c r="D135" s="2" t="s">
        <v>155</v>
      </c>
      <c r="E135" s="13" t="s">
        <v>32</v>
      </c>
      <c r="F135" s="6">
        <v>1.1000000000000001</v>
      </c>
      <c r="G135" s="8">
        <v>43765</v>
      </c>
      <c r="H135" s="2" t="s">
        <v>190</v>
      </c>
      <c r="I135" s="2" t="s">
        <v>191</v>
      </c>
      <c r="K135" s="11" t="str">
        <f>IF(OR(L135="CR", M135="CR", N135="CR", O135="CR", P135="CR", Q135="CR", R135="CR", S135="CR", T135="CR", U135="CR",V135="CR", W135="CR", X135="CR", Y135="CR", Z135="CR", AA135="CR", AB135="CR", AC135="CR", AD135="CR", AE135="CR", AF135="CR", AG135="CR", AH135="CR"), "***CLUB RECORD***", "")</f>
        <v/>
      </c>
      <c r="L135" s="5" t="str">
        <f>IF(AND(B135=60, OR(AND(E135='indoor club records'!$B$1, F135&lt;='indoor club records'!$C$1), AND(E135='indoor club records'!$B$2, F135&lt;='indoor club records'!$C$2), AND(E135='indoor club records'!$B$3, F135&lt;='indoor club records'!$C$3), AND(E135='indoor club records'!$B$4, F135&lt;='indoor club records'!$C$4), AND(E135='indoor club records'!$B$5, F135&lt;='indoor club records'!$C$5))),"CR"," ")</f>
        <v xml:space="preserve"> </v>
      </c>
      <c r="M135" s="5" t="str">
        <f>IF(AND(B135=200, OR(AND(E135='indoor club records'!$B$11, F135&lt;='indoor club records'!$C$11), AND(E135='indoor club records'!$B$12, F135&lt;='indoor club records'!$C$12), AND(E135='indoor club records'!$B$13, F135&lt;='indoor club records'!$C$13), AND(E135='indoor club records'!$B$14, F135&lt;='indoor club records'!$C$14), AND(E135='indoor club records'!$B$15, F135&lt;='indoor club records'!$C$15))),"CR"," ")</f>
        <v xml:space="preserve"> </v>
      </c>
      <c r="N135" s="5" t="str">
        <f>IF(AND(B135=300, OR(AND(E135='indoor club records'!$B$16, F135&lt;='indoor club records'!$C$16), AND(E135='indoor club records'!$B$17, F135&lt;='indoor club records'!$C$17))),"CR"," ")</f>
        <v xml:space="preserve"> </v>
      </c>
      <c r="O135" s="5" t="str">
        <f>IF(AND(B135=400, OR(AND(E135='indoor club records'!$B$19, F135&lt;='indoor club records'!$C$19), AND(E135='indoor club records'!$B$20, F135&lt;='indoor club records'!$C$20), AND(E135='indoor club records'!$B$21, F135&lt;='indoor club records'!$C$21))),"CR"," ")</f>
        <v xml:space="preserve"> </v>
      </c>
      <c r="P135" s="5" t="str">
        <f>IF(AND(B135=800, OR(AND(E135='indoor club records'!$B$22, F135&lt;='indoor club records'!$C$22), AND(E135='indoor club records'!$B$23, F135&lt;='indoor club records'!$C$23), AND(E135='indoor club records'!$B$24, F135&lt;='indoor club records'!$C$24), AND(E135='indoor club records'!$B$25, F135&lt;='indoor club records'!$C$25), AND(E135='indoor club records'!$B$26, F135&lt;='indoor club records'!$C$26))),"CR"," ")</f>
        <v xml:space="preserve"> </v>
      </c>
      <c r="Q135" s="5" t="str">
        <f>IF(AND(B135=1200, AND(E135='indoor club records'!$B$28, F135&lt;='indoor club records'!$C$28)),"CR"," ")</f>
        <v xml:space="preserve"> </v>
      </c>
      <c r="R135" s="5" t="str">
        <f>IF(AND(B135=1500, OR(AND(E135='indoor club records'!$B$29, F135&lt;='indoor club records'!$C$29), AND(E135='indoor club records'!$B$30, F135&lt;='indoor club records'!$C$30), AND(E135='indoor club records'!$B$31, F135&lt;='indoor club records'!$C$31), AND(E135='indoor club records'!$B$32, F135&lt;='indoor club records'!$C$32), AND(E135='indoor club records'!$B$33, F135&lt;='indoor club records'!$C$33))),"CR"," ")</f>
        <v xml:space="preserve"> </v>
      </c>
      <c r="S135" s="5" t="str">
        <f>IF(AND(B135="1M", AND(E135='indoor club records'!$B$37,F135&lt;='indoor club records'!$C$37)),"CR"," ")</f>
        <v xml:space="preserve"> </v>
      </c>
      <c r="T135" s="5" t="str">
        <f>IF(AND(B135=3000, OR(AND(E135='indoor club records'!$B$39, F135&lt;='indoor club records'!$C$39), AND(E135='indoor club records'!$B$40, F135&lt;='indoor club records'!$C$40), AND(E135='indoor club records'!$B$41, F135&lt;='indoor club records'!$C$41))),"CR"," ")</f>
        <v xml:space="preserve"> </v>
      </c>
      <c r="U135" s="5" t="str">
        <f>IF(AND(B135=5000, OR(AND(E135='indoor club records'!$B$42, F135&lt;='indoor club records'!$C$42), AND(E135='indoor club records'!$B$43, F135&lt;='indoor club records'!$C$43))),"CR"," ")</f>
        <v xml:space="preserve"> </v>
      </c>
      <c r="V135" s="5" t="str">
        <f>IF(AND(B135=10000, OR(AND(E135='indoor club records'!$B$44, F135&lt;='indoor club records'!$C$44), AND(E135='indoor club records'!$B$45, F135&lt;='indoor club records'!$C$45))),"CR"," ")</f>
        <v xml:space="preserve"> </v>
      </c>
      <c r="W135" s="2" t="str">
        <f>IF(AND(B135="high jump", OR(AND(E135='indoor club records'!$F$1, F135&gt;='indoor club records'!$G$1), AND(E135='indoor club records'!$F$2, F135&gt;='indoor club records'!$G$2), AND(E135='indoor club records'!$F$3, F135&gt;='indoor club records'!$G$3),AND(E135='indoor club records'!$F$4, F135&gt;='indoor club records'!$G$4), AND(E135='indoor club records'!$F$5, F135&gt;='indoor club records'!$G$5))), "CR", " ")</f>
        <v xml:space="preserve"> </v>
      </c>
      <c r="X135" s="2" t="str">
        <f>IF(AND(B135="long jump", OR(AND(E135='indoor club records'!$F$6, F135&gt;='indoor club records'!$G$6), AND(E135='indoor club records'!$F$7, F135&gt;='indoor club records'!$G$7), AND(E135='indoor club records'!$F$8, F135&gt;='indoor club records'!$G$8), AND(E135='indoor club records'!$F$9, F135&gt;='indoor club records'!$G$9), AND(E135='indoor club records'!$F$10, F135&gt;='indoor club records'!$G$10))), "CR", " ")</f>
        <v xml:space="preserve"> </v>
      </c>
      <c r="Y135" s="2" t="str">
        <f>IF(AND(B135="triple jump", OR(AND(E135='indoor club records'!$F$11, F135&gt;='indoor club records'!$G$11), AND(E135='indoor club records'!$F$12, F135&gt;='indoor club records'!$G$12), AND(E135='indoor club records'!$F$13, F135&gt;='indoor club records'!$G$13), AND(E135='indoor club records'!$F$14, F135&gt;='indoor club records'!$G$14), AND(E135='indoor club records'!$F$15, F135&gt;='indoor club records'!$G$15))), "CR", " ")</f>
        <v xml:space="preserve"> </v>
      </c>
      <c r="Z135" s="2" t="str">
        <f>IF(AND(B135="pole vault", OR(AND(E135='indoor club records'!$F$16, F135&gt;='indoor club records'!$G$16), AND(E135='indoor club records'!$F$17, F135&gt;='indoor club records'!$G$17), AND(E135='indoor club records'!$F$18, F135&gt;='indoor club records'!$G$18), AND(E135='indoor club records'!$F$19, F135&gt;='indoor club records'!$G$19), AND(E135='indoor club records'!$F$20, F135&gt;='indoor club records'!$G$20))), "CR", " ")</f>
        <v xml:space="preserve"> </v>
      </c>
      <c r="AA135" s="2" t="str">
        <f>IF(AND(B135="shot 2.72", AND(E135='indoor club records'!$F$36, F135&gt;='indoor club records'!$G$36)), "CR", " ")</f>
        <v xml:space="preserve"> </v>
      </c>
      <c r="AB135" s="2" t="str">
        <f>IF(AND(B135="shot 3", OR(AND(E135='indoor club records'!$F$37, F135&gt;='indoor club records'!$G$37), AND(E135='indoor club records'!$F$38, F135&gt;='indoor club records'!$G$38))), "CR", " ")</f>
        <v xml:space="preserve"> </v>
      </c>
      <c r="AC135" s="2" t="str">
        <f>IF(AND(B135="shot 4", OR(AND(E135='indoor club records'!$F$39, F135&gt;='indoor club records'!$G$39), AND(E135='indoor club records'!$F$40, F135&gt;='indoor club records'!$G$40))), "CR", " ")</f>
        <v xml:space="preserve"> </v>
      </c>
      <c r="AD135" s="5" t="str">
        <f>IF(AND(B135="4x200", OR(AND(E135='indoor club records'!$N$6, F135&lt;='indoor club records'!$O$6), AND(E135='indoor club records'!$N$7, F135&lt;='indoor club records'!$O$7), AND(E135='indoor club records'!$N$8, F135&lt;='indoor club records'!$O$8), AND(E135='indoor club records'!$N$9, F135&lt;='indoor club records'!$O$9), AND(E135='indoor club records'!$N$10, F135&lt;='indoor club records'!$O$10))), "CR", " ")</f>
        <v xml:space="preserve"> </v>
      </c>
      <c r="AE135" s="5" t="str">
        <f>IF(AND(B135="4x300", OR(AND(E135='indoor club records'!$N$11, F135&lt;='indoor club records'!$O$11), AND(E135='indoor club records'!$N$12, F135&lt;='indoor club records'!$O$12))), "CR", " ")</f>
        <v xml:space="preserve"> </v>
      </c>
      <c r="AF135" s="5" t="str">
        <f>IF(AND(B135="4x400", OR(AND(E135='indoor club records'!$N$13, F135&lt;='indoor club records'!$O$13), AND(E135='indoor club records'!$N$14, F135&lt;='indoor club records'!$O$14), AND(E135='indoor club records'!$N$15, F135&lt;='indoor club records'!$O$15))), "CR", " ")</f>
        <v xml:space="preserve"> </v>
      </c>
      <c r="AG135" s="5" t="str">
        <f>IF(AND(B135="pentathlon", OR(AND(E135='indoor club records'!$N$21, F135&gt;='indoor club records'!$O$21), AND(E135='indoor club records'!$N$22, F135&gt;='indoor club records'!$O$22), AND(E135='indoor club records'!$N$23, F135&gt;='indoor club records'!$O$23), AND(E135='indoor club records'!$N$24, F135&gt;='indoor club records'!$O$24), AND(E135='indoor club records'!$N$25, F135&gt;='indoor club records'!$O$25))), "CR", " ")</f>
        <v xml:space="preserve"> </v>
      </c>
      <c r="AH135" s="5" t="str">
        <f>IF(AND(B135="heptathlon", OR(AND(E135='indoor club records'!$N$26, F135&gt;='indoor club records'!$O$26), AND(E135='indoor club records'!$N$27, F135&gt;='indoor club records'!$O$27), AND(E135='indoor club records'!$N$28, F135&gt;='indoor club records'!$O$28), )), "CR", " ")</f>
        <v xml:space="preserve"> </v>
      </c>
    </row>
    <row r="136" spans="1:34" ht="14.5" x14ac:dyDescent="0.35">
      <c r="A136" s="13" t="s">
        <v>74</v>
      </c>
      <c r="B136" s="2" t="s">
        <v>25</v>
      </c>
      <c r="C136" s="2" t="s">
        <v>133</v>
      </c>
      <c r="D136" s="2" t="s">
        <v>134</v>
      </c>
      <c r="E136" s="13" t="s">
        <v>32</v>
      </c>
      <c r="F136" s="6">
        <v>1.19</v>
      </c>
      <c r="G136" s="8">
        <v>43890</v>
      </c>
      <c r="H136" s="2" t="s">
        <v>190</v>
      </c>
      <c r="I136" s="2" t="s">
        <v>254</v>
      </c>
      <c r="K136" s="11" t="str">
        <f>IF(OR(L136="CR", M136="CR", N136="CR", O136="CR", P136="CR", Q136="CR", R136="CR", S136="CR", T136="CR", U136="CR",V136="CR", W136="CR", X136="CR", Y136="CR", Z136="CR", AA136="CR", AB136="CR", AC136="CR", AD136="CR", AE136="CR", AF136="CR", AG136="CR", AH136="CR"), "***CLUB RECORD***", "")</f>
        <v/>
      </c>
      <c r="L136" s="5" t="str">
        <f>IF(AND(B136=60, OR(AND(E136='indoor club records'!$B$1, F136&lt;='indoor club records'!$C$1), AND(E136='indoor club records'!$B$2, F136&lt;='indoor club records'!$C$2), AND(E136='indoor club records'!$B$3, F136&lt;='indoor club records'!$C$3), AND(E136='indoor club records'!$B$4, F136&lt;='indoor club records'!$C$4), AND(E136='indoor club records'!$B$5, F136&lt;='indoor club records'!$C$5))),"CR"," ")</f>
        <v xml:space="preserve"> </v>
      </c>
      <c r="M136" s="5" t="str">
        <f>IF(AND(B136=200, OR(AND(E136='indoor club records'!$B$11, F136&lt;='indoor club records'!$C$11), AND(E136='indoor club records'!$B$12, F136&lt;='indoor club records'!$C$12), AND(E136='indoor club records'!$B$13, F136&lt;='indoor club records'!$C$13), AND(E136='indoor club records'!$B$14, F136&lt;='indoor club records'!$C$14), AND(E136='indoor club records'!$B$15, F136&lt;='indoor club records'!$C$15))),"CR"," ")</f>
        <v xml:space="preserve"> </v>
      </c>
      <c r="N136" s="5" t="str">
        <f>IF(AND(B136=300, OR(AND(E136='indoor club records'!$B$16, F136&lt;='indoor club records'!$C$16), AND(E136='indoor club records'!$B$17, F136&lt;='indoor club records'!$C$17))),"CR"," ")</f>
        <v xml:space="preserve"> </v>
      </c>
      <c r="O136" s="5" t="str">
        <f>IF(AND(B136=400, OR(AND(E136='indoor club records'!$B$19, F136&lt;='indoor club records'!$C$19), AND(E136='indoor club records'!$B$20, F136&lt;='indoor club records'!$C$20), AND(E136='indoor club records'!$B$21, F136&lt;='indoor club records'!$C$21))),"CR"," ")</f>
        <v xml:space="preserve"> </v>
      </c>
      <c r="P136" s="5" t="str">
        <f>IF(AND(B136=800, OR(AND(E136='indoor club records'!$B$22, F136&lt;='indoor club records'!$C$22), AND(E136='indoor club records'!$B$23, F136&lt;='indoor club records'!$C$23), AND(E136='indoor club records'!$B$24, F136&lt;='indoor club records'!$C$24), AND(E136='indoor club records'!$B$25, F136&lt;='indoor club records'!$C$25), AND(E136='indoor club records'!$B$26, F136&lt;='indoor club records'!$C$26))),"CR"," ")</f>
        <v xml:space="preserve"> </v>
      </c>
      <c r="Q136" s="5" t="str">
        <f>IF(AND(B136=1200, AND(E136='indoor club records'!$B$28, F136&lt;='indoor club records'!$C$28)),"CR"," ")</f>
        <v xml:space="preserve"> </v>
      </c>
      <c r="R136" s="5" t="str">
        <f>IF(AND(B136=1500, OR(AND(E136='indoor club records'!$B$29, F136&lt;='indoor club records'!$C$29), AND(E136='indoor club records'!$B$30, F136&lt;='indoor club records'!$C$30), AND(E136='indoor club records'!$B$31, F136&lt;='indoor club records'!$C$31), AND(E136='indoor club records'!$B$32, F136&lt;='indoor club records'!$C$32), AND(E136='indoor club records'!$B$33, F136&lt;='indoor club records'!$C$33))),"CR"," ")</f>
        <v xml:space="preserve"> </v>
      </c>
      <c r="S136" s="5" t="str">
        <f>IF(AND(B136="1M", AND(E136='indoor club records'!$B$37,F136&lt;='indoor club records'!$C$37)),"CR"," ")</f>
        <v xml:space="preserve"> </v>
      </c>
      <c r="T136" s="5" t="str">
        <f>IF(AND(B136=3000, OR(AND(E136='indoor club records'!$B$39, F136&lt;='indoor club records'!$C$39), AND(E136='indoor club records'!$B$40, F136&lt;='indoor club records'!$C$40), AND(E136='indoor club records'!$B$41, F136&lt;='indoor club records'!$C$41))),"CR"," ")</f>
        <v xml:space="preserve"> </v>
      </c>
      <c r="U136" s="5" t="str">
        <f>IF(AND(B136=5000, OR(AND(E136='indoor club records'!$B$42, F136&lt;='indoor club records'!$C$42), AND(E136='indoor club records'!$B$43, F136&lt;='indoor club records'!$C$43))),"CR"," ")</f>
        <v xml:space="preserve"> </v>
      </c>
      <c r="V136" s="5" t="str">
        <f>IF(AND(B136=10000, OR(AND(E136='indoor club records'!$B$44, F136&lt;='indoor club records'!$C$44), AND(E136='indoor club records'!$B$45, F136&lt;='indoor club records'!$C$45))),"CR"," ")</f>
        <v xml:space="preserve"> </v>
      </c>
      <c r="W136" s="2" t="str">
        <f>IF(AND(B136="high jump", OR(AND(E136='indoor club records'!$F$1, F136&gt;='indoor club records'!$G$1), AND(E136='indoor club records'!$F$2, F136&gt;='indoor club records'!$G$2), AND(E136='indoor club records'!$F$3, F136&gt;='indoor club records'!$G$3),AND(E136='indoor club records'!$F$4, F136&gt;='indoor club records'!$G$4), AND(E136='indoor club records'!$F$5, F136&gt;='indoor club records'!$G$5))), "CR", " ")</f>
        <v xml:space="preserve"> </v>
      </c>
      <c r="X136" s="2" t="str">
        <f>IF(AND(B136="long jump", OR(AND(E136='indoor club records'!$F$6, F136&gt;='indoor club records'!$G$6), AND(E136='indoor club records'!$F$7, F136&gt;='indoor club records'!$G$7), AND(E136='indoor club records'!$F$8, F136&gt;='indoor club records'!$G$8), AND(E136='indoor club records'!$F$9, F136&gt;='indoor club records'!$G$9), AND(E136='indoor club records'!$F$10, F136&gt;='indoor club records'!$G$10))), "CR", " ")</f>
        <v xml:space="preserve"> </v>
      </c>
      <c r="Y136" s="2" t="str">
        <f>IF(AND(B136="triple jump", OR(AND(E136='indoor club records'!$F$11, F136&gt;='indoor club records'!$G$11), AND(E136='indoor club records'!$F$12, F136&gt;='indoor club records'!$G$12), AND(E136='indoor club records'!$F$13, F136&gt;='indoor club records'!$G$13), AND(E136='indoor club records'!$F$14, F136&gt;='indoor club records'!$G$14), AND(E136='indoor club records'!$F$15, F136&gt;='indoor club records'!$G$15))), "CR", " ")</f>
        <v xml:space="preserve"> </v>
      </c>
      <c r="Z136" s="2" t="str">
        <f>IF(AND(B136="pole vault", OR(AND(E136='indoor club records'!$F$16, F136&gt;='indoor club records'!$G$16), AND(E136='indoor club records'!$F$17, F136&gt;='indoor club records'!$G$17), AND(E136='indoor club records'!$F$18, F136&gt;='indoor club records'!$G$18), AND(E136='indoor club records'!$F$19, F136&gt;='indoor club records'!$G$19), AND(E136='indoor club records'!$F$20, F136&gt;='indoor club records'!$G$20))), "CR", " ")</f>
        <v xml:space="preserve"> </v>
      </c>
      <c r="AA136" s="2" t="str">
        <f>IF(AND(B136="shot 2.72", AND(E136='indoor club records'!$F$36, F136&gt;='indoor club records'!$G$36)), "CR", " ")</f>
        <v xml:space="preserve"> </v>
      </c>
      <c r="AB136" s="2" t="str">
        <f>IF(AND(B136="shot 3", OR(AND(E136='indoor club records'!$F$37, F136&gt;='indoor club records'!$G$37), AND(E136='indoor club records'!$F$38, F136&gt;='indoor club records'!$G$38))), "CR", " ")</f>
        <v xml:space="preserve"> </v>
      </c>
      <c r="AC136" s="2" t="str">
        <f>IF(AND(B136="shot 4", OR(AND(E136='indoor club records'!$F$39, F136&gt;='indoor club records'!$G$39), AND(E136='indoor club records'!$F$40, F136&gt;='indoor club records'!$G$40))), "CR", " ")</f>
        <v xml:space="preserve"> </v>
      </c>
      <c r="AD136" s="5" t="str">
        <f>IF(AND(B136="4x200", OR(AND(E136='indoor club records'!$N$6, F136&lt;='indoor club records'!$O$6), AND(E136='indoor club records'!$N$7, F136&lt;='indoor club records'!$O$7), AND(E136='indoor club records'!$N$8, F136&lt;='indoor club records'!$O$8), AND(E136='indoor club records'!$N$9, F136&lt;='indoor club records'!$O$9), AND(E136='indoor club records'!$N$10, F136&lt;='indoor club records'!$O$10))), "CR", " ")</f>
        <v xml:space="preserve"> </v>
      </c>
      <c r="AE136" s="5" t="str">
        <f>IF(AND(B136="4x300", OR(AND(E136='indoor club records'!$N$11, F136&lt;='indoor club records'!$O$11), AND(E136='indoor club records'!$N$12, F136&lt;='indoor club records'!$O$12))), "CR", " ")</f>
        <v xml:space="preserve"> </v>
      </c>
      <c r="AF136" s="5" t="str">
        <f>IF(AND(B136="4x400", OR(AND(E136='indoor club records'!$N$13, F136&lt;='indoor club records'!$O$13), AND(E136='indoor club records'!$N$14, F136&lt;='indoor club records'!$O$14), AND(E136='indoor club records'!$N$15, F136&lt;='indoor club records'!$O$15))), "CR", " ")</f>
        <v xml:space="preserve"> </v>
      </c>
      <c r="AG136" s="5" t="str">
        <f>IF(AND(B136="pentathlon", OR(AND(E136='indoor club records'!$N$21, F136&gt;='indoor club records'!$O$21), AND(E136='indoor club records'!$N$22, F136&gt;='indoor club records'!$O$22), AND(E136='indoor club records'!$N$23, F136&gt;='indoor club records'!$O$23), AND(E136='indoor club records'!$N$24, F136&gt;='indoor club records'!$O$24), AND(E136='indoor club records'!$N$25, F136&gt;='indoor club records'!$O$25))), "CR", " ")</f>
        <v xml:space="preserve"> </v>
      </c>
      <c r="AH136" s="5" t="str">
        <f>IF(AND(B136="heptathlon", OR(AND(E136='indoor club records'!$N$26, F136&gt;='indoor club records'!$O$26), AND(E136='indoor club records'!$N$27, F136&gt;='indoor club records'!$O$27), AND(E136='indoor club records'!$N$28, F136&gt;='indoor club records'!$O$28), )), "CR", " ")</f>
        <v xml:space="preserve"> </v>
      </c>
    </row>
    <row r="137" spans="1:34" ht="14.5" x14ac:dyDescent="0.35">
      <c r="A137" s="13" t="s">
        <v>32</v>
      </c>
      <c r="B137" s="2" t="s">
        <v>25</v>
      </c>
      <c r="C137" s="2" t="s">
        <v>77</v>
      </c>
      <c r="D137" s="2" t="s">
        <v>78</v>
      </c>
      <c r="E137" s="13" t="s">
        <v>32</v>
      </c>
      <c r="F137" s="6">
        <v>1.35</v>
      </c>
      <c r="G137" s="8">
        <v>43842</v>
      </c>
      <c r="H137" s="2" t="s">
        <v>190</v>
      </c>
      <c r="I137" s="2" t="s">
        <v>248</v>
      </c>
      <c r="K137" s="11" t="str">
        <f>IF(OR(L137="CR", M137="CR", N137="CR", O137="CR", P137="CR", Q137="CR", R137="CR", S137="CR", T137="CR", U137="CR",V137="CR", W137="CR", X137="CR", Y137="CR", Z137="CR", AA137="CR", AB137="CR", AC137="CR", AD137="CR", AE137="CR", AF137="CR", AG137="CR", AH137="CR"), "***CLUB RECORD***", "")</f>
        <v/>
      </c>
      <c r="L137" s="5" t="str">
        <f>IF(AND(B137=60, OR(AND(E137='indoor club records'!$B$1, F137&lt;='indoor club records'!$C$1), AND(E137='indoor club records'!$B$2, F137&lt;='indoor club records'!$C$2), AND(E137='indoor club records'!$B$3, F137&lt;='indoor club records'!$C$3), AND(E137='indoor club records'!$B$4, F137&lt;='indoor club records'!$C$4), AND(E137='indoor club records'!$B$5, F137&lt;='indoor club records'!$C$5))),"CR"," ")</f>
        <v xml:space="preserve"> </v>
      </c>
      <c r="M137" s="5" t="str">
        <f>IF(AND(B137=200, OR(AND(E137='indoor club records'!$B$11, F137&lt;='indoor club records'!$C$11), AND(E137='indoor club records'!$B$12, F137&lt;='indoor club records'!$C$12), AND(E137='indoor club records'!$B$13, F137&lt;='indoor club records'!$C$13), AND(E137='indoor club records'!$B$14, F137&lt;='indoor club records'!$C$14), AND(E137='indoor club records'!$B$15, F137&lt;='indoor club records'!$C$15))),"CR"," ")</f>
        <v xml:space="preserve"> </v>
      </c>
      <c r="N137" s="5" t="str">
        <f>IF(AND(B137=300, OR(AND(E137='indoor club records'!$B$16, F137&lt;='indoor club records'!$C$16), AND(E137='indoor club records'!$B$17, F137&lt;='indoor club records'!$C$17))),"CR"," ")</f>
        <v xml:space="preserve"> </v>
      </c>
      <c r="O137" s="5" t="str">
        <f>IF(AND(B137=400, OR(AND(E137='indoor club records'!$B$19, F137&lt;='indoor club records'!$C$19), AND(E137='indoor club records'!$B$20, F137&lt;='indoor club records'!$C$20), AND(E137='indoor club records'!$B$21, F137&lt;='indoor club records'!$C$21))),"CR"," ")</f>
        <v xml:space="preserve"> </v>
      </c>
      <c r="P137" s="5" t="str">
        <f>IF(AND(B137=800, OR(AND(E137='indoor club records'!$B$22, F137&lt;='indoor club records'!$C$22), AND(E137='indoor club records'!$B$23, F137&lt;='indoor club records'!$C$23), AND(E137='indoor club records'!$B$24, F137&lt;='indoor club records'!$C$24), AND(E137='indoor club records'!$B$25, F137&lt;='indoor club records'!$C$25), AND(E137='indoor club records'!$B$26, F137&lt;='indoor club records'!$C$26))),"CR"," ")</f>
        <v xml:space="preserve"> </v>
      </c>
      <c r="Q137" s="5" t="str">
        <f>IF(AND(B137=1200, AND(E137='indoor club records'!$B$28, F137&lt;='indoor club records'!$C$28)),"CR"," ")</f>
        <v xml:space="preserve"> </v>
      </c>
      <c r="R137" s="5" t="str">
        <f>IF(AND(B137=1500, OR(AND(E137='indoor club records'!$B$29, F137&lt;='indoor club records'!$C$29), AND(E137='indoor club records'!$B$30, F137&lt;='indoor club records'!$C$30), AND(E137='indoor club records'!$B$31, F137&lt;='indoor club records'!$C$31), AND(E137='indoor club records'!$B$32, F137&lt;='indoor club records'!$C$32), AND(E137='indoor club records'!$B$33, F137&lt;='indoor club records'!$C$33))),"CR"," ")</f>
        <v xml:space="preserve"> </v>
      </c>
      <c r="S137" s="5" t="str">
        <f>IF(AND(B137="1M", AND(E137='indoor club records'!$B$37,F137&lt;='indoor club records'!$C$37)),"CR"," ")</f>
        <v xml:space="preserve"> </v>
      </c>
      <c r="T137" s="5" t="str">
        <f>IF(AND(B137=3000, OR(AND(E137='indoor club records'!$B$39, F137&lt;='indoor club records'!$C$39), AND(E137='indoor club records'!$B$40, F137&lt;='indoor club records'!$C$40), AND(E137='indoor club records'!$B$41, F137&lt;='indoor club records'!$C$41))),"CR"," ")</f>
        <v xml:space="preserve"> </v>
      </c>
      <c r="U137" s="5" t="str">
        <f>IF(AND(B137=5000, OR(AND(E137='indoor club records'!$B$42, F137&lt;='indoor club records'!$C$42), AND(E137='indoor club records'!$B$43, F137&lt;='indoor club records'!$C$43))),"CR"," ")</f>
        <v xml:space="preserve"> </v>
      </c>
      <c r="V137" s="5" t="str">
        <f>IF(AND(B137=10000, OR(AND(E137='indoor club records'!$B$44, F137&lt;='indoor club records'!$C$44), AND(E137='indoor club records'!$B$45, F137&lt;='indoor club records'!$C$45))),"CR"," ")</f>
        <v xml:space="preserve"> </v>
      </c>
      <c r="W137" s="2" t="str">
        <f>IF(AND(B137="high jump", OR(AND(E137='indoor club records'!$F$1, F137&gt;='indoor club records'!$G$1), AND(E137='indoor club records'!$F$2, F137&gt;='indoor club records'!$G$2), AND(E137='indoor club records'!$F$3, F137&gt;='indoor club records'!$G$3),AND(E137='indoor club records'!$F$4, F137&gt;='indoor club records'!$G$4), AND(E137='indoor club records'!$F$5, F137&gt;='indoor club records'!$G$5))), "CR", " ")</f>
        <v xml:space="preserve"> </v>
      </c>
      <c r="X137" s="2" t="str">
        <f>IF(AND(B137="long jump", OR(AND(E137='indoor club records'!$F$6, F137&gt;='indoor club records'!$G$6), AND(E137='indoor club records'!$F$7, F137&gt;='indoor club records'!$G$7), AND(E137='indoor club records'!$F$8, F137&gt;='indoor club records'!$G$8), AND(E137='indoor club records'!$F$9, F137&gt;='indoor club records'!$G$9), AND(E137='indoor club records'!$F$10, F137&gt;='indoor club records'!$G$10))), "CR", " ")</f>
        <v xml:space="preserve"> </v>
      </c>
      <c r="Y137" s="2" t="str">
        <f>IF(AND(B137="triple jump", OR(AND(E137='indoor club records'!$F$11, F137&gt;='indoor club records'!$G$11), AND(E137='indoor club records'!$F$12, F137&gt;='indoor club records'!$G$12), AND(E137='indoor club records'!$F$13, F137&gt;='indoor club records'!$G$13), AND(E137='indoor club records'!$F$14, F137&gt;='indoor club records'!$G$14), AND(E137='indoor club records'!$F$15, F137&gt;='indoor club records'!$G$15))), "CR", " ")</f>
        <v xml:space="preserve"> </v>
      </c>
      <c r="Z137" s="2" t="str">
        <f>IF(AND(B137="pole vault", OR(AND(E137='indoor club records'!$F$16, F137&gt;='indoor club records'!$G$16), AND(E137='indoor club records'!$F$17, F137&gt;='indoor club records'!$G$17), AND(E137='indoor club records'!$F$18, F137&gt;='indoor club records'!$G$18), AND(E137='indoor club records'!$F$19, F137&gt;='indoor club records'!$G$19), AND(E137='indoor club records'!$F$20, F137&gt;='indoor club records'!$G$20))), "CR", " ")</f>
        <v xml:space="preserve"> </v>
      </c>
      <c r="AA137" s="2" t="str">
        <f>IF(AND(B137="shot 2.72", AND(E137='indoor club records'!$F$36, F137&gt;='indoor club records'!$G$36)), "CR", " ")</f>
        <v xml:space="preserve"> </v>
      </c>
      <c r="AB137" s="2" t="str">
        <f>IF(AND(B137="shot 3", OR(AND(E137='indoor club records'!$F$37, F137&gt;='indoor club records'!$G$37), AND(E137='indoor club records'!$F$38, F137&gt;='indoor club records'!$G$38))), "CR", " ")</f>
        <v xml:space="preserve"> </v>
      </c>
      <c r="AC137" s="2" t="str">
        <f>IF(AND(B137="shot 4", OR(AND(E137='indoor club records'!$F$39, F137&gt;='indoor club records'!$G$39), AND(E137='indoor club records'!$F$40, F137&gt;='indoor club records'!$G$40))), "CR", " ")</f>
        <v xml:space="preserve"> </v>
      </c>
      <c r="AD137" s="5" t="str">
        <f>IF(AND(B137="4x200", OR(AND(E137='indoor club records'!$N$6, F137&lt;='indoor club records'!$O$6), AND(E137='indoor club records'!$N$7, F137&lt;='indoor club records'!$O$7), AND(E137='indoor club records'!$N$8, F137&lt;='indoor club records'!$O$8), AND(E137='indoor club records'!$N$9, F137&lt;='indoor club records'!$O$9), AND(E137='indoor club records'!$N$10, F137&lt;='indoor club records'!$O$10))), "CR", " ")</f>
        <v xml:space="preserve"> </v>
      </c>
      <c r="AE137" s="5" t="str">
        <f>IF(AND(B137="4x300", OR(AND(E137='indoor club records'!$N$11, F137&lt;='indoor club records'!$O$11), AND(E137='indoor club records'!$N$12, F137&lt;='indoor club records'!$O$12))), "CR", " ")</f>
        <v xml:space="preserve"> </v>
      </c>
      <c r="AF137" s="5" t="str">
        <f>IF(AND(B137="4x400", OR(AND(E137='indoor club records'!$N$13, F137&lt;='indoor club records'!$O$13), AND(E137='indoor club records'!$N$14, F137&lt;='indoor club records'!$O$14), AND(E137='indoor club records'!$N$15, F137&lt;='indoor club records'!$O$15))), "CR", " ")</f>
        <v xml:space="preserve"> </v>
      </c>
      <c r="AG137" s="5" t="str">
        <f>IF(AND(B137="pentathlon", OR(AND(E137='indoor club records'!$N$21, F137&gt;='indoor club records'!$O$21), AND(E137='indoor club records'!$N$22, F137&gt;='indoor club records'!$O$22), AND(E137='indoor club records'!$N$23, F137&gt;='indoor club records'!$O$23), AND(E137='indoor club records'!$N$24, F137&gt;='indoor club records'!$O$24), AND(E137='indoor club records'!$N$25, F137&gt;='indoor club records'!$O$25))), "CR", " ")</f>
        <v xml:space="preserve"> </v>
      </c>
      <c r="AH137" s="5" t="str">
        <f>IF(AND(B137="heptathlon", OR(AND(E137='indoor club records'!$N$26, F137&gt;='indoor club records'!$O$26), AND(E137='indoor club records'!$N$27, F137&gt;='indoor club records'!$O$27), AND(E137='indoor club records'!$N$28, F137&gt;='indoor club records'!$O$28), )), "CR", " ")</f>
        <v xml:space="preserve"> </v>
      </c>
    </row>
    <row r="138" spans="1:34" ht="14.5" x14ac:dyDescent="0.35">
      <c r="B138" s="2" t="s">
        <v>25</v>
      </c>
      <c r="C138" s="2" t="s">
        <v>160</v>
      </c>
      <c r="D138" s="2" t="s">
        <v>161</v>
      </c>
      <c r="E138" s="13" t="s">
        <v>30</v>
      </c>
      <c r="F138" s="6">
        <v>1.43</v>
      </c>
      <c r="G138" s="8">
        <v>43863</v>
      </c>
      <c r="H138" s="2" t="s">
        <v>190</v>
      </c>
      <c r="I138" s="2" t="s">
        <v>264</v>
      </c>
      <c r="K138" s="2"/>
      <c r="P138" s="2"/>
      <c r="Q138" s="2"/>
      <c r="R138" s="2"/>
      <c r="S138" s="2"/>
      <c r="T138" s="2"/>
      <c r="U138" s="2"/>
    </row>
    <row r="139" spans="1:34" ht="14.5" x14ac:dyDescent="0.35">
      <c r="A139" s="13" t="s">
        <v>32</v>
      </c>
      <c r="B139" s="2" t="s">
        <v>25</v>
      </c>
      <c r="C139" s="2" t="s">
        <v>91</v>
      </c>
      <c r="D139" s="2" t="s">
        <v>131</v>
      </c>
      <c r="E139" s="13" t="s">
        <v>30</v>
      </c>
      <c r="F139" s="6">
        <v>1.45</v>
      </c>
      <c r="G139" s="8">
        <v>43842</v>
      </c>
      <c r="H139" s="2" t="s">
        <v>190</v>
      </c>
      <c r="I139" s="2" t="s">
        <v>248</v>
      </c>
      <c r="K139" s="11" t="str">
        <f>IF(OR(L139="CR", M139="CR", N139="CR", O139="CR", P139="CR", Q139="CR", R139="CR", S139="CR", T139="CR", U139="CR",V139="CR", W139="CR", X139="CR", Y139="CR", Z139="CR", AA139="CR", AB139="CR", AC139="CR", AD139="CR", AE139="CR", AF139="CR", AG139="CR", AH139="CR"), "***CLUB RECORD***", "")</f>
        <v/>
      </c>
      <c r="L139" s="5" t="str">
        <f>IF(AND(B139=60, OR(AND(E139='indoor club records'!$B$1, F139&lt;='indoor club records'!$C$1), AND(E139='indoor club records'!$B$2, F139&lt;='indoor club records'!$C$2), AND(E139='indoor club records'!$B$3, F139&lt;='indoor club records'!$C$3), AND(E139='indoor club records'!$B$4, F139&lt;='indoor club records'!$C$4), AND(E139='indoor club records'!$B$5, F139&lt;='indoor club records'!$C$5))),"CR"," ")</f>
        <v xml:space="preserve"> </v>
      </c>
      <c r="M139" s="5" t="str">
        <f>IF(AND(B139=200, OR(AND(E139='indoor club records'!$B$11, F139&lt;='indoor club records'!$C$11), AND(E139='indoor club records'!$B$12, F139&lt;='indoor club records'!$C$12), AND(E139='indoor club records'!$B$13, F139&lt;='indoor club records'!$C$13), AND(E139='indoor club records'!$B$14, F139&lt;='indoor club records'!$C$14), AND(E139='indoor club records'!$B$15, F139&lt;='indoor club records'!$C$15))),"CR"," ")</f>
        <v xml:space="preserve"> </v>
      </c>
      <c r="N139" s="5" t="str">
        <f>IF(AND(B139=300, OR(AND(E139='indoor club records'!$B$16, F139&lt;='indoor club records'!$C$16), AND(E139='indoor club records'!$B$17, F139&lt;='indoor club records'!$C$17))),"CR"," ")</f>
        <v xml:space="preserve"> </v>
      </c>
      <c r="O139" s="5" t="str">
        <f>IF(AND(B139=400, OR(AND(E139='indoor club records'!$B$19, F139&lt;='indoor club records'!$C$19), AND(E139='indoor club records'!$B$20, F139&lt;='indoor club records'!$C$20), AND(E139='indoor club records'!$B$21, F139&lt;='indoor club records'!$C$21))),"CR"," ")</f>
        <v xml:space="preserve"> </v>
      </c>
      <c r="P139" s="5" t="str">
        <f>IF(AND(B139=800, OR(AND(E139='indoor club records'!$B$22, F139&lt;='indoor club records'!$C$22), AND(E139='indoor club records'!$B$23, F139&lt;='indoor club records'!$C$23), AND(E139='indoor club records'!$B$24, F139&lt;='indoor club records'!$C$24), AND(E139='indoor club records'!$B$25, F139&lt;='indoor club records'!$C$25), AND(E139='indoor club records'!$B$26, F139&lt;='indoor club records'!$C$26))),"CR"," ")</f>
        <v xml:space="preserve"> </v>
      </c>
      <c r="Q139" s="5" t="str">
        <f>IF(AND(B139=1200, AND(E139='indoor club records'!$B$28, F139&lt;='indoor club records'!$C$28)),"CR"," ")</f>
        <v xml:space="preserve"> </v>
      </c>
      <c r="R139" s="5" t="str">
        <f>IF(AND(B139=1500, OR(AND(E139='indoor club records'!$B$29, F139&lt;='indoor club records'!$C$29), AND(E139='indoor club records'!$B$30, F139&lt;='indoor club records'!$C$30), AND(E139='indoor club records'!$B$31, F139&lt;='indoor club records'!$C$31), AND(E139='indoor club records'!$B$32, F139&lt;='indoor club records'!$C$32), AND(E139='indoor club records'!$B$33, F139&lt;='indoor club records'!$C$33))),"CR"," ")</f>
        <v xml:space="preserve"> </v>
      </c>
      <c r="S139" s="5" t="str">
        <f>IF(AND(B139="1M", AND(E139='indoor club records'!$B$37,F139&lt;='indoor club records'!$C$37)),"CR"," ")</f>
        <v xml:space="preserve"> </v>
      </c>
      <c r="T139" s="5" t="str">
        <f>IF(AND(B139=3000, OR(AND(E139='indoor club records'!$B$39, F139&lt;='indoor club records'!$C$39), AND(E139='indoor club records'!$B$40, F139&lt;='indoor club records'!$C$40), AND(E139='indoor club records'!$B$41, F139&lt;='indoor club records'!$C$41))),"CR"," ")</f>
        <v xml:space="preserve"> </v>
      </c>
      <c r="U139" s="5" t="str">
        <f>IF(AND(B139=5000, OR(AND(E139='indoor club records'!$B$42, F139&lt;='indoor club records'!$C$42), AND(E139='indoor club records'!$B$43, F139&lt;='indoor club records'!$C$43))),"CR"," ")</f>
        <v xml:space="preserve"> </v>
      </c>
      <c r="V139" s="5" t="str">
        <f>IF(AND(B139=10000, OR(AND(E139='indoor club records'!$B$44, F139&lt;='indoor club records'!$C$44), AND(E139='indoor club records'!$B$45, F139&lt;='indoor club records'!$C$45))),"CR"," ")</f>
        <v xml:space="preserve"> </v>
      </c>
      <c r="W139" s="2" t="str">
        <f>IF(AND(B139="high jump", OR(AND(E139='indoor club records'!$F$1, F139&gt;='indoor club records'!$G$1), AND(E139='indoor club records'!$F$2, F139&gt;='indoor club records'!$G$2), AND(E139='indoor club records'!$F$3, F139&gt;='indoor club records'!$G$3),AND(E139='indoor club records'!$F$4, F139&gt;='indoor club records'!$G$4), AND(E139='indoor club records'!$F$5, F139&gt;='indoor club records'!$G$5))), "CR", " ")</f>
        <v xml:space="preserve"> </v>
      </c>
      <c r="X139" s="2" t="str">
        <f>IF(AND(B139="long jump", OR(AND(E139='indoor club records'!$F$6, F139&gt;='indoor club records'!$G$6), AND(E139='indoor club records'!$F$7, F139&gt;='indoor club records'!$G$7), AND(E139='indoor club records'!$F$8, F139&gt;='indoor club records'!$G$8), AND(E139='indoor club records'!$F$9, F139&gt;='indoor club records'!$G$9), AND(E139='indoor club records'!$F$10, F139&gt;='indoor club records'!$G$10))), "CR", " ")</f>
        <v xml:space="preserve"> </v>
      </c>
      <c r="Y139" s="2" t="str">
        <f>IF(AND(B139="triple jump", OR(AND(E139='indoor club records'!$F$11, F139&gt;='indoor club records'!$G$11), AND(E139='indoor club records'!$F$12, F139&gt;='indoor club records'!$G$12), AND(E139='indoor club records'!$F$13, F139&gt;='indoor club records'!$G$13), AND(E139='indoor club records'!$F$14, F139&gt;='indoor club records'!$G$14), AND(E139='indoor club records'!$F$15, F139&gt;='indoor club records'!$G$15))), "CR", " ")</f>
        <v xml:space="preserve"> </v>
      </c>
      <c r="Z139" s="2" t="str">
        <f>IF(AND(B139="pole vault", OR(AND(E139='indoor club records'!$F$16, F139&gt;='indoor club records'!$G$16), AND(E139='indoor club records'!$F$17, F139&gt;='indoor club records'!$G$17), AND(E139='indoor club records'!$F$18, F139&gt;='indoor club records'!$G$18), AND(E139='indoor club records'!$F$19, F139&gt;='indoor club records'!$G$19), AND(E139='indoor club records'!$F$20, F139&gt;='indoor club records'!$G$20))), "CR", " ")</f>
        <v xml:space="preserve"> </v>
      </c>
      <c r="AA139" s="2" t="str">
        <f>IF(AND(B139="shot 2.72", AND(E139='indoor club records'!$F$36, F139&gt;='indoor club records'!$G$36)), "CR", " ")</f>
        <v xml:space="preserve"> </v>
      </c>
      <c r="AB139" s="2" t="str">
        <f>IF(AND(B139="shot 3", OR(AND(E139='indoor club records'!$F$37, F139&gt;='indoor club records'!$G$37), AND(E139='indoor club records'!$F$38, F139&gt;='indoor club records'!$G$38))), "CR", " ")</f>
        <v xml:space="preserve"> </v>
      </c>
      <c r="AC139" s="2" t="str">
        <f>IF(AND(B139="shot 4", OR(AND(E139='indoor club records'!$F$39, F139&gt;='indoor club records'!$G$39), AND(E139='indoor club records'!$F$40, F139&gt;='indoor club records'!$G$40))), "CR", " ")</f>
        <v xml:space="preserve"> </v>
      </c>
      <c r="AD139" s="5" t="str">
        <f>IF(AND(B139="4x200", OR(AND(E139='indoor club records'!$N$6, F139&lt;='indoor club records'!$O$6), AND(E139='indoor club records'!$N$7, F139&lt;='indoor club records'!$O$7), AND(E139='indoor club records'!$N$8, F139&lt;='indoor club records'!$O$8), AND(E139='indoor club records'!$N$9, F139&lt;='indoor club records'!$O$9), AND(E139='indoor club records'!$N$10, F139&lt;='indoor club records'!$O$10))), "CR", " ")</f>
        <v xml:space="preserve"> </v>
      </c>
      <c r="AE139" s="5" t="str">
        <f>IF(AND(B139="4x300", OR(AND(E139='indoor club records'!$N$11, F139&lt;='indoor club records'!$O$11), AND(E139='indoor club records'!$N$12, F139&lt;='indoor club records'!$O$12))), "CR", " ")</f>
        <v xml:space="preserve"> </v>
      </c>
      <c r="AF139" s="5" t="str">
        <f>IF(AND(B139="4x400", OR(AND(E139='indoor club records'!$N$13, F139&lt;='indoor club records'!$O$13), AND(E139='indoor club records'!$N$14, F139&lt;='indoor club records'!$O$14), AND(E139='indoor club records'!$N$15, F139&lt;='indoor club records'!$O$15))), "CR", " ")</f>
        <v xml:space="preserve"> </v>
      </c>
      <c r="AG139" s="5" t="str">
        <f>IF(AND(B139="pentathlon", OR(AND(E139='indoor club records'!$N$21, F139&gt;='indoor club records'!$O$21), AND(E139='indoor club records'!$N$22, F139&gt;='indoor club records'!$O$22), AND(E139='indoor club records'!$N$23, F139&gt;='indoor club records'!$O$23), AND(E139='indoor club records'!$N$24, F139&gt;='indoor club records'!$O$24), AND(E139='indoor club records'!$N$25, F139&gt;='indoor club records'!$O$25))), "CR", " ")</f>
        <v xml:space="preserve"> </v>
      </c>
      <c r="AH139" s="5" t="str">
        <f>IF(AND(B139="heptathlon", OR(AND(E139='indoor club records'!$N$26, F139&gt;='indoor club records'!$O$26), AND(E139='indoor club records'!$N$27, F139&gt;='indoor club records'!$O$27), AND(E139='indoor club records'!$N$28, F139&gt;='indoor club records'!$O$28), )), "CR", " ")</f>
        <v xml:space="preserve"> </v>
      </c>
    </row>
    <row r="140" spans="1:34" ht="14.5" x14ac:dyDescent="0.35">
      <c r="A140" s="13" t="s">
        <v>30</v>
      </c>
      <c r="B140" s="2" t="s">
        <v>25</v>
      </c>
      <c r="C140" s="2" t="s">
        <v>15</v>
      </c>
      <c r="D140" s="2" t="s">
        <v>68</v>
      </c>
      <c r="E140" s="13" t="s">
        <v>30</v>
      </c>
      <c r="F140" s="6">
        <v>1.45</v>
      </c>
      <c r="G140" s="8">
        <v>43867</v>
      </c>
      <c r="H140" s="2" t="s">
        <v>190</v>
      </c>
      <c r="I140" s="2" t="s">
        <v>269</v>
      </c>
      <c r="K140" s="11" t="str">
        <f>IF(OR(L140="CR", M140="CR", N140="CR", O140="CR", P140="CR", Q140="CR", R140="CR", S140="CR", T140="CR", U140="CR",V140="CR", W140="CR", X140="CR", Y140="CR", Z140="CR", AA140="CR", AB140="CR", AC140="CR", AD140="CR", AE140="CR", AF140="CR", AG140="CR", AH140="CR"), "***CLUB RECORD***", "")</f>
        <v/>
      </c>
      <c r="L140" s="5" t="str">
        <f>IF(AND(B140=60, OR(AND(E140='indoor club records'!$B$1, F140&lt;='indoor club records'!$C$1), AND(E140='indoor club records'!$B$2, F140&lt;='indoor club records'!$C$2), AND(E140='indoor club records'!$B$3, F140&lt;='indoor club records'!$C$3), AND(E140='indoor club records'!$B$4, F140&lt;='indoor club records'!$C$4), AND(E140='indoor club records'!$B$5, F140&lt;='indoor club records'!$C$5))),"CR"," ")</f>
        <v xml:space="preserve"> </v>
      </c>
      <c r="M140" s="5" t="str">
        <f>IF(AND(B140=200, OR(AND(E140='indoor club records'!$B$11, F140&lt;='indoor club records'!$C$11), AND(E140='indoor club records'!$B$12, F140&lt;='indoor club records'!$C$12), AND(E140='indoor club records'!$B$13, F140&lt;='indoor club records'!$C$13), AND(E140='indoor club records'!$B$14, F140&lt;='indoor club records'!$C$14), AND(E140='indoor club records'!$B$15, F140&lt;='indoor club records'!$C$15))),"CR"," ")</f>
        <v xml:space="preserve"> </v>
      </c>
      <c r="N140" s="5" t="str">
        <f>IF(AND(B140=300, OR(AND(E140='indoor club records'!$B$16, F140&lt;='indoor club records'!$C$16), AND(E140='indoor club records'!$B$17, F140&lt;='indoor club records'!$C$17))),"CR"," ")</f>
        <v xml:space="preserve"> </v>
      </c>
      <c r="O140" s="5" t="str">
        <f>IF(AND(B140=400, OR(AND(E140='indoor club records'!$B$19, F140&lt;='indoor club records'!$C$19), AND(E140='indoor club records'!$B$20, F140&lt;='indoor club records'!$C$20), AND(E140='indoor club records'!$B$21, F140&lt;='indoor club records'!$C$21))),"CR"," ")</f>
        <v xml:space="preserve"> </v>
      </c>
      <c r="P140" s="5" t="str">
        <f>IF(AND(B140=800, OR(AND(E140='indoor club records'!$B$22, F140&lt;='indoor club records'!$C$22), AND(E140='indoor club records'!$B$23, F140&lt;='indoor club records'!$C$23), AND(E140='indoor club records'!$B$24, F140&lt;='indoor club records'!$C$24), AND(E140='indoor club records'!$B$25, F140&lt;='indoor club records'!$C$25), AND(E140='indoor club records'!$B$26, F140&lt;='indoor club records'!$C$26))),"CR"," ")</f>
        <v xml:space="preserve"> </v>
      </c>
      <c r="Q140" s="5" t="str">
        <f>IF(AND(B140=1200, AND(E140='indoor club records'!$B$28, F140&lt;='indoor club records'!$C$28)),"CR"," ")</f>
        <v xml:space="preserve"> </v>
      </c>
      <c r="R140" s="5" t="str">
        <f>IF(AND(B140=1500, OR(AND(E140='indoor club records'!$B$29, F140&lt;='indoor club records'!$C$29), AND(E140='indoor club records'!$B$30, F140&lt;='indoor club records'!$C$30), AND(E140='indoor club records'!$B$31, F140&lt;='indoor club records'!$C$31), AND(E140='indoor club records'!$B$32, F140&lt;='indoor club records'!$C$32), AND(E140='indoor club records'!$B$33, F140&lt;='indoor club records'!$C$33))),"CR"," ")</f>
        <v xml:space="preserve"> </v>
      </c>
      <c r="S140" s="5" t="str">
        <f>IF(AND(B140="1M", AND(E140='indoor club records'!$B$37,F140&lt;='indoor club records'!$C$37)),"CR"," ")</f>
        <v xml:space="preserve"> </v>
      </c>
      <c r="T140" s="5" t="str">
        <f>IF(AND(B140=3000, OR(AND(E140='indoor club records'!$B$39, F140&lt;='indoor club records'!$C$39), AND(E140='indoor club records'!$B$40, F140&lt;='indoor club records'!$C$40), AND(E140='indoor club records'!$B$41, F140&lt;='indoor club records'!$C$41))),"CR"," ")</f>
        <v xml:space="preserve"> </v>
      </c>
      <c r="U140" s="5" t="str">
        <f>IF(AND(B140=5000, OR(AND(E140='indoor club records'!$B$42, F140&lt;='indoor club records'!$C$42), AND(E140='indoor club records'!$B$43, F140&lt;='indoor club records'!$C$43))),"CR"," ")</f>
        <v xml:space="preserve"> </v>
      </c>
      <c r="V140" s="5" t="str">
        <f>IF(AND(B140=10000, OR(AND(E140='indoor club records'!$B$44, F140&lt;='indoor club records'!$C$44), AND(E140='indoor club records'!$B$45, F140&lt;='indoor club records'!$C$45))),"CR"," ")</f>
        <v xml:space="preserve"> </v>
      </c>
      <c r="W140" s="2" t="str">
        <f>IF(AND(B140="high jump", OR(AND(E140='indoor club records'!$F$1, F140&gt;='indoor club records'!$G$1), AND(E140='indoor club records'!$F$2, F140&gt;='indoor club records'!$G$2), AND(E140='indoor club records'!$F$3, F140&gt;='indoor club records'!$G$3),AND(E140='indoor club records'!$F$4, F140&gt;='indoor club records'!$G$4), AND(E140='indoor club records'!$F$5, F140&gt;='indoor club records'!$G$5))), "CR", " ")</f>
        <v xml:space="preserve"> </v>
      </c>
      <c r="X140" s="2" t="str">
        <f>IF(AND(B140="long jump", OR(AND(E140='indoor club records'!$F$6, F140&gt;='indoor club records'!$G$6), AND(E140='indoor club records'!$F$7, F140&gt;='indoor club records'!$G$7), AND(E140='indoor club records'!$F$8, F140&gt;='indoor club records'!$G$8), AND(E140='indoor club records'!$F$9, F140&gt;='indoor club records'!$G$9), AND(E140='indoor club records'!$F$10, F140&gt;='indoor club records'!$G$10))), "CR", " ")</f>
        <v xml:space="preserve"> </v>
      </c>
      <c r="Y140" s="2" t="str">
        <f>IF(AND(B140="triple jump", OR(AND(E140='indoor club records'!$F$11, F140&gt;='indoor club records'!$G$11), AND(E140='indoor club records'!$F$12, F140&gt;='indoor club records'!$G$12), AND(E140='indoor club records'!$F$13, F140&gt;='indoor club records'!$G$13), AND(E140='indoor club records'!$F$14, F140&gt;='indoor club records'!$G$14), AND(E140='indoor club records'!$F$15, F140&gt;='indoor club records'!$G$15))), "CR", " ")</f>
        <v xml:space="preserve"> </v>
      </c>
      <c r="Z140" s="2" t="str">
        <f>IF(AND(B140="pole vault", OR(AND(E140='indoor club records'!$F$16, F140&gt;='indoor club records'!$G$16), AND(E140='indoor club records'!$F$17, F140&gt;='indoor club records'!$G$17), AND(E140='indoor club records'!$F$18, F140&gt;='indoor club records'!$G$18), AND(E140='indoor club records'!$F$19, F140&gt;='indoor club records'!$G$19), AND(E140='indoor club records'!$F$20, F140&gt;='indoor club records'!$G$20))), "CR", " ")</f>
        <v xml:space="preserve"> </v>
      </c>
      <c r="AA140" s="2" t="str">
        <f>IF(AND(B140="shot 2.72", AND(E140='indoor club records'!$F$36, F140&gt;='indoor club records'!$G$36)), "CR", " ")</f>
        <v xml:space="preserve"> </v>
      </c>
      <c r="AB140" s="2" t="str">
        <f>IF(AND(B140="shot 3", OR(AND(E140='indoor club records'!$F$37, F140&gt;='indoor club records'!$G$37), AND(E140='indoor club records'!$F$38, F140&gt;='indoor club records'!$G$38))), "CR", " ")</f>
        <v xml:space="preserve"> </v>
      </c>
      <c r="AC140" s="2" t="str">
        <f>IF(AND(B140="shot 4", OR(AND(E140='indoor club records'!$F$39, F140&gt;='indoor club records'!$G$39), AND(E140='indoor club records'!$F$40, F140&gt;='indoor club records'!$G$40))), "CR", " ")</f>
        <v xml:space="preserve"> </v>
      </c>
      <c r="AD140" s="5" t="str">
        <f>IF(AND(B140="4x200", OR(AND(E140='indoor club records'!$N$6, F140&lt;='indoor club records'!$O$6), AND(E140='indoor club records'!$N$7, F140&lt;='indoor club records'!$O$7), AND(E140='indoor club records'!$N$8, F140&lt;='indoor club records'!$O$8), AND(E140='indoor club records'!$N$9, F140&lt;='indoor club records'!$O$9), AND(E140='indoor club records'!$N$10, F140&lt;='indoor club records'!$O$10))), "CR", " ")</f>
        <v xml:space="preserve"> </v>
      </c>
      <c r="AE140" s="5" t="str">
        <f>IF(AND(B140="4x300", OR(AND(E140='indoor club records'!$N$11, F140&lt;='indoor club records'!$O$11), AND(E140='indoor club records'!$N$12, F140&lt;='indoor club records'!$O$12))), "CR", " ")</f>
        <v xml:space="preserve"> </v>
      </c>
      <c r="AF140" s="5" t="str">
        <f>IF(AND(B140="4x400", OR(AND(E140='indoor club records'!$N$13, F140&lt;='indoor club records'!$O$13), AND(E140='indoor club records'!$N$14, F140&lt;='indoor club records'!$O$14), AND(E140='indoor club records'!$N$15, F140&lt;='indoor club records'!$O$15))), "CR", " ")</f>
        <v xml:space="preserve"> </v>
      </c>
      <c r="AG140" s="5" t="str">
        <f>IF(AND(B140="pentathlon", OR(AND(E140='indoor club records'!$N$21, F140&gt;='indoor club records'!$O$21), AND(E140='indoor club records'!$N$22, F140&gt;='indoor club records'!$O$22), AND(E140='indoor club records'!$N$23, F140&gt;='indoor club records'!$O$23), AND(E140='indoor club records'!$N$24, F140&gt;='indoor club records'!$O$24), AND(E140='indoor club records'!$N$25, F140&gt;='indoor club records'!$O$25))), "CR", " ")</f>
        <v xml:space="preserve"> </v>
      </c>
      <c r="AH140" s="5" t="str">
        <f>IF(AND(B140="heptathlon", OR(AND(E140='indoor club records'!$N$26, F140&gt;='indoor club records'!$O$26), AND(E140='indoor club records'!$N$27, F140&gt;='indoor club records'!$O$27), AND(E140='indoor club records'!$N$28, F140&gt;='indoor club records'!$O$28), )), "CR", " ")</f>
        <v xml:space="preserve"> </v>
      </c>
    </row>
    <row r="141" spans="1:34" ht="14.5" x14ac:dyDescent="0.35">
      <c r="A141" s="7" t="s">
        <v>32</v>
      </c>
      <c r="B141" s="2" t="s">
        <v>25</v>
      </c>
      <c r="C141" s="2" t="s">
        <v>60</v>
      </c>
      <c r="D141" s="2" t="s">
        <v>61</v>
      </c>
      <c r="E141" s="13" t="s">
        <v>30</v>
      </c>
      <c r="F141" s="6">
        <v>1.5</v>
      </c>
      <c r="G141" s="8">
        <v>43800</v>
      </c>
      <c r="H141" s="2" t="s">
        <v>190</v>
      </c>
      <c r="I141" s="2" t="s">
        <v>214</v>
      </c>
      <c r="K141" s="11" t="str">
        <f>IF(OR(L141="CR", M141="CR", N141="CR", O141="CR", P141="CR", Q141="CR", R141="CR", S141="CR", T141="CR", U141="CR",V141="CR", W141="CR", X141="CR", Y141="CR", Z141="CR", AA141="CR", AB141="CR", AC141="CR", AD141="CR", AE141="CR", AF141="CR", AG141="CR", AH141="CR"), "***CLUB RECORD***", "")</f>
        <v/>
      </c>
      <c r="L141" s="5" t="str">
        <f>IF(AND(B141=60, OR(AND(E141='indoor club records'!$B$1, F141&lt;='indoor club records'!$C$1), AND(E141='indoor club records'!$B$2, F141&lt;='indoor club records'!$C$2), AND(E141='indoor club records'!$B$3, F141&lt;='indoor club records'!$C$3), AND(E141='indoor club records'!$B$4, F141&lt;='indoor club records'!$C$4), AND(E141='indoor club records'!$B$5, F141&lt;='indoor club records'!$C$5))),"CR"," ")</f>
        <v xml:space="preserve"> </v>
      </c>
      <c r="M141" s="5" t="str">
        <f>IF(AND(B141=200, OR(AND(E141='indoor club records'!$B$11, F141&lt;='indoor club records'!$C$11), AND(E141='indoor club records'!$B$12, F141&lt;='indoor club records'!$C$12), AND(E141='indoor club records'!$B$13, F141&lt;='indoor club records'!$C$13), AND(E141='indoor club records'!$B$14, F141&lt;='indoor club records'!$C$14), AND(E141='indoor club records'!$B$15, F141&lt;='indoor club records'!$C$15))),"CR"," ")</f>
        <v xml:space="preserve"> </v>
      </c>
      <c r="N141" s="5" t="str">
        <f>IF(AND(B141=300, OR(AND(E141='indoor club records'!$B$16, F141&lt;='indoor club records'!$C$16), AND(E141='indoor club records'!$B$17, F141&lt;='indoor club records'!$C$17))),"CR"," ")</f>
        <v xml:space="preserve"> </v>
      </c>
      <c r="O141" s="5" t="str">
        <f>IF(AND(B141=400, OR(AND(E141='indoor club records'!$B$19, F141&lt;='indoor club records'!$C$19), AND(E141='indoor club records'!$B$20, F141&lt;='indoor club records'!$C$20), AND(E141='indoor club records'!$B$21, F141&lt;='indoor club records'!$C$21))),"CR"," ")</f>
        <v xml:space="preserve"> </v>
      </c>
      <c r="P141" s="5" t="str">
        <f>IF(AND(B141=800, OR(AND(E141='indoor club records'!$B$22, F141&lt;='indoor club records'!$C$22), AND(E141='indoor club records'!$B$23, F141&lt;='indoor club records'!$C$23), AND(E141='indoor club records'!$B$24, F141&lt;='indoor club records'!$C$24), AND(E141='indoor club records'!$B$25, F141&lt;='indoor club records'!$C$25), AND(E141='indoor club records'!$B$26, F141&lt;='indoor club records'!$C$26))),"CR"," ")</f>
        <v xml:space="preserve"> </v>
      </c>
      <c r="Q141" s="5" t="str">
        <f>IF(AND(B141=1200, AND(E141='indoor club records'!$B$28, F141&lt;='indoor club records'!$C$28)),"CR"," ")</f>
        <v xml:space="preserve"> </v>
      </c>
      <c r="R141" s="5" t="str">
        <f>IF(AND(B141=1500, OR(AND(E141='indoor club records'!$B$29, F141&lt;='indoor club records'!$C$29), AND(E141='indoor club records'!$B$30, F141&lt;='indoor club records'!$C$30), AND(E141='indoor club records'!$B$31, F141&lt;='indoor club records'!$C$31), AND(E141='indoor club records'!$B$32, F141&lt;='indoor club records'!$C$32), AND(E141='indoor club records'!$B$33, F141&lt;='indoor club records'!$C$33))),"CR"," ")</f>
        <v xml:space="preserve"> </v>
      </c>
      <c r="S141" s="5" t="str">
        <f>IF(AND(B141="1M", AND(E141='indoor club records'!$B$37,F141&lt;='indoor club records'!$C$37)),"CR"," ")</f>
        <v xml:space="preserve"> </v>
      </c>
      <c r="T141" s="5" t="str">
        <f>IF(AND(B141=3000, OR(AND(E141='indoor club records'!$B$39, F141&lt;='indoor club records'!$C$39), AND(E141='indoor club records'!$B$40, F141&lt;='indoor club records'!$C$40), AND(E141='indoor club records'!$B$41, F141&lt;='indoor club records'!$C$41))),"CR"," ")</f>
        <v xml:space="preserve"> </v>
      </c>
      <c r="U141" s="5" t="str">
        <f>IF(AND(B141=5000, OR(AND(E141='indoor club records'!$B$42, F141&lt;='indoor club records'!$C$42), AND(E141='indoor club records'!$B$43, F141&lt;='indoor club records'!$C$43))),"CR"," ")</f>
        <v xml:space="preserve"> </v>
      </c>
      <c r="V141" s="5" t="str">
        <f>IF(AND(B141=10000, OR(AND(E141='indoor club records'!$B$44, F141&lt;='indoor club records'!$C$44), AND(E141='indoor club records'!$B$45, F141&lt;='indoor club records'!$C$45))),"CR"," ")</f>
        <v xml:space="preserve"> </v>
      </c>
      <c r="W141" s="2" t="str">
        <f>IF(AND(B141="high jump", OR(AND(E141='indoor club records'!$F$1, F141&gt;='indoor club records'!$G$1), AND(E141='indoor club records'!$F$2, F141&gt;='indoor club records'!$G$2), AND(E141='indoor club records'!$F$3, F141&gt;='indoor club records'!$G$3),AND(E141='indoor club records'!$F$4, F141&gt;='indoor club records'!$G$4), AND(E141='indoor club records'!$F$5, F141&gt;='indoor club records'!$G$5))), "CR", " ")</f>
        <v xml:space="preserve"> </v>
      </c>
      <c r="X141" s="2" t="str">
        <f>IF(AND(B141="long jump", OR(AND(E141='indoor club records'!$F$6, F141&gt;='indoor club records'!$G$6), AND(E141='indoor club records'!$F$7, F141&gt;='indoor club records'!$G$7), AND(E141='indoor club records'!$F$8, F141&gt;='indoor club records'!$G$8), AND(E141='indoor club records'!$F$9, F141&gt;='indoor club records'!$G$9), AND(E141='indoor club records'!$F$10, F141&gt;='indoor club records'!$G$10))), "CR", " ")</f>
        <v xml:space="preserve"> </v>
      </c>
      <c r="Y141" s="2" t="str">
        <f>IF(AND(B141="triple jump", OR(AND(E141='indoor club records'!$F$11, F141&gt;='indoor club records'!$G$11), AND(E141='indoor club records'!$F$12, F141&gt;='indoor club records'!$G$12), AND(E141='indoor club records'!$F$13, F141&gt;='indoor club records'!$G$13), AND(E141='indoor club records'!$F$14, F141&gt;='indoor club records'!$G$14), AND(E141='indoor club records'!$F$15, F141&gt;='indoor club records'!$G$15))), "CR", " ")</f>
        <v xml:space="preserve"> </v>
      </c>
      <c r="Z141" s="2" t="str">
        <f>IF(AND(B141="pole vault", OR(AND(E141='indoor club records'!$F$16, F141&gt;='indoor club records'!$G$16), AND(E141='indoor club records'!$F$17, F141&gt;='indoor club records'!$G$17), AND(E141='indoor club records'!$F$18, F141&gt;='indoor club records'!$G$18), AND(E141='indoor club records'!$F$19, F141&gt;='indoor club records'!$G$19), AND(E141='indoor club records'!$F$20, F141&gt;='indoor club records'!$G$20))), "CR", " ")</f>
        <v xml:space="preserve"> </v>
      </c>
      <c r="AA141" s="2" t="str">
        <f>IF(AND(B141="shot 2.72", AND(E141='indoor club records'!$F$36, F141&gt;='indoor club records'!$G$36)), "CR", " ")</f>
        <v xml:space="preserve"> </v>
      </c>
      <c r="AB141" s="2" t="str">
        <f>IF(AND(B141="shot 3", OR(AND(E141='indoor club records'!$F$37, F141&gt;='indoor club records'!$G$37), AND(E141='indoor club records'!$F$38, F141&gt;='indoor club records'!$G$38))), "CR", " ")</f>
        <v xml:space="preserve"> </v>
      </c>
      <c r="AC141" s="2" t="str">
        <f>IF(AND(B141="shot 4", OR(AND(E141='indoor club records'!$F$39, F141&gt;='indoor club records'!$G$39), AND(E141='indoor club records'!$F$40, F141&gt;='indoor club records'!$G$40))), "CR", " ")</f>
        <v xml:space="preserve"> </v>
      </c>
      <c r="AD141" s="5" t="str">
        <f>IF(AND(B141="4x200", OR(AND(E141='indoor club records'!$N$6, F141&lt;='indoor club records'!$O$6), AND(E141='indoor club records'!$N$7, F141&lt;='indoor club records'!$O$7), AND(E141='indoor club records'!$N$8, F141&lt;='indoor club records'!$O$8), AND(E141='indoor club records'!$N$9, F141&lt;='indoor club records'!$O$9), AND(E141='indoor club records'!$N$10, F141&lt;='indoor club records'!$O$10))), "CR", " ")</f>
        <v xml:space="preserve"> </v>
      </c>
      <c r="AE141" s="5" t="str">
        <f>IF(AND(B141="4x300", OR(AND(E141='indoor club records'!$N$11, F141&lt;='indoor club records'!$O$11), AND(E141='indoor club records'!$N$12, F141&lt;='indoor club records'!$O$12))), "CR", " ")</f>
        <v xml:space="preserve"> </v>
      </c>
      <c r="AF141" s="5" t="str">
        <f>IF(AND(B141="4x400", OR(AND(E141='indoor club records'!$N$13, F141&lt;='indoor club records'!$O$13), AND(E141='indoor club records'!$N$14, F141&lt;='indoor club records'!$O$14), AND(E141='indoor club records'!$N$15, F141&lt;='indoor club records'!$O$15))), "CR", " ")</f>
        <v xml:space="preserve"> </v>
      </c>
      <c r="AG141" s="5" t="str">
        <f>IF(AND(B141="pentathlon", OR(AND(E141='indoor club records'!$N$21, F141&gt;='indoor club records'!$O$21), AND(E141='indoor club records'!$N$22, F141&gt;='indoor club records'!$O$22), AND(E141='indoor club records'!$N$23, F141&gt;='indoor club records'!$O$23), AND(E141='indoor club records'!$N$24, F141&gt;='indoor club records'!$O$24), AND(E141='indoor club records'!$N$25, F141&gt;='indoor club records'!$O$25))), "CR", " ")</f>
        <v xml:space="preserve"> </v>
      </c>
      <c r="AH141" s="5" t="str">
        <f>IF(AND(B141="heptathlon", OR(AND(E141='indoor club records'!$N$26, F141&gt;='indoor club records'!$O$26), AND(E141='indoor club records'!$N$27, F141&gt;='indoor club records'!$O$27), AND(E141='indoor club records'!$N$28, F141&gt;='indoor club records'!$O$28), )), "CR", " ")</f>
        <v xml:space="preserve"> </v>
      </c>
    </row>
    <row r="142" spans="1:34" ht="14.5" x14ac:dyDescent="0.35">
      <c r="A142" s="13" t="s">
        <v>34</v>
      </c>
      <c r="B142" s="2" t="s">
        <v>25</v>
      </c>
      <c r="C142" s="2" t="s">
        <v>54</v>
      </c>
      <c r="D142" s="2" t="s">
        <v>72</v>
      </c>
      <c r="E142" s="13" t="s">
        <v>31</v>
      </c>
      <c r="F142" s="6">
        <v>1.5</v>
      </c>
      <c r="G142" s="8">
        <v>43873</v>
      </c>
      <c r="H142" s="2" t="s">
        <v>221</v>
      </c>
      <c r="I142" s="2" t="s">
        <v>222</v>
      </c>
      <c r="K142" s="11" t="str">
        <f>IF(OR(L142="CR", M142="CR", N142="CR", O142="CR", P142="CR", Q142="CR", R142="CR", S142="CR", T142="CR", U142="CR",V142="CR", W142="CR", X142="CR", Y142="CR", Z142="CR", AA142="CR", AB142="CR", AC142="CR", AD142="CR", AE142="CR", AF142="CR", AG142="CR", AH142="CR"), "***CLUB RECORD***", "")</f>
        <v/>
      </c>
      <c r="L142" s="5" t="str">
        <f>IF(AND(B142=60, OR(AND(E142='indoor club records'!$B$1, F142&lt;='indoor club records'!$C$1), AND(E142='indoor club records'!$B$2, F142&lt;='indoor club records'!$C$2), AND(E142='indoor club records'!$B$3, F142&lt;='indoor club records'!$C$3), AND(E142='indoor club records'!$B$4, F142&lt;='indoor club records'!$C$4), AND(E142='indoor club records'!$B$5, F142&lt;='indoor club records'!$C$5))),"CR"," ")</f>
        <v xml:space="preserve"> </v>
      </c>
      <c r="M142" s="5" t="str">
        <f>IF(AND(B142=200, OR(AND(E142='indoor club records'!$B$11, F142&lt;='indoor club records'!$C$11), AND(E142='indoor club records'!$B$12, F142&lt;='indoor club records'!$C$12), AND(E142='indoor club records'!$B$13, F142&lt;='indoor club records'!$C$13), AND(E142='indoor club records'!$B$14, F142&lt;='indoor club records'!$C$14), AND(E142='indoor club records'!$B$15, F142&lt;='indoor club records'!$C$15))),"CR"," ")</f>
        <v xml:space="preserve"> </v>
      </c>
      <c r="N142" s="5" t="str">
        <f>IF(AND(B142=300, OR(AND(E142='indoor club records'!$B$16, F142&lt;='indoor club records'!$C$16), AND(E142='indoor club records'!$B$17, F142&lt;='indoor club records'!$C$17))),"CR"," ")</f>
        <v xml:space="preserve"> </v>
      </c>
      <c r="O142" s="5" t="str">
        <f>IF(AND(B142=400, OR(AND(E142='indoor club records'!$B$19, F142&lt;='indoor club records'!$C$19), AND(E142='indoor club records'!$B$20, F142&lt;='indoor club records'!$C$20), AND(E142='indoor club records'!$B$21, F142&lt;='indoor club records'!$C$21))),"CR"," ")</f>
        <v xml:space="preserve"> </v>
      </c>
      <c r="P142" s="5" t="str">
        <f>IF(AND(B142=800, OR(AND(E142='indoor club records'!$B$22, F142&lt;='indoor club records'!$C$22), AND(E142='indoor club records'!$B$23, F142&lt;='indoor club records'!$C$23), AND(E142='indoor club records'!$B$24, F142&lt;='indoor club records'!$C$24), AND(E142='indoor club records'!$B$25, F142&lt;='indoor club records'!$C$25), AND(E142='indoor club records'!$B$26, F142&lt;='indoor club records'!$C$26))),"CR"," ")</f>
        <v xml:space="preserve"> </v>
      </c>
      <c r="Q142" s="5" t="str">
        <f>IF(AND(B142=1200, AND(E142='indoor club records'!$B$28, F142&lt;='indoor club records'!$C$28)),"CR"," ")</f>
        <v xml:space="preserve"> </v>
      </c>
      <c r="R142" s="5" t="str">
        <f>IF(AND(B142=1500, OR(AND(E142='indoor club records'!$B$29, F142&lt;='indoor club records'!$C$29), AND(E142='indoor club records'!$B$30, F142&lt;='indoor club records'!$C$30), AND(E142='indoor club records'!$B$31, F142&lt;='indoor club records'!$C$31), AND(E142='indoor club records'!$B$32, F142&lt;='indoor club records'!$C$32), AND(E142='indoor club records'!$B$33, F142&lt;='indoor club records'!$C$33))),"CR"," ")</f>
        <v xml:space="preserve"> </v>
      </c>
      <c r="S142" s="5" t="str">
        <f>IF(AND(B142="1M", AND(E142='indoor club records'!$B$37,F142&lt;='indoor club records'!$C$37)),"CR"," ")</f>
        <v xml:space="preserve"> </v>
      </c>
      <c r="T142" s="5" t="str">
        <f>IF(AND(B142=3000, OR(AND(E142='indoor club records'!$B$39, F142&lt;='indoor club records'!$C$39), AND(E142='indoor club records'!$B$40, F142&lt;='indoor club records'!$C$40), AND(E142='indoor club records'!$B$41, F142&lt;='indoor club records'!$C$41))),"CR"," ")</f>
        <v xml:space="preserve"> </v>
      </c>
      <c r="U142" s="5" t="str">
        <f>IF(AND(B142=5000, OR(AND(E142='indoor club records'!$B$42, F142&lt;='indoor club records'!$C$42), AND(E142='indoor club records'!$B$43, F142&lt;='indoor club records'!$C$43))),"CR"," ")</f>
        <v xml:space="preserve"> </v>
      </c>
      <c r="V142" s="5" t="str">
        <f>IF(AND(B142=10000, OR(AND(E142='indoor club records'!$B$44, F142&lt;='indoor club records'!$C$44), AND(E142='indoor club records'!$B$45, F142&lt;='indoor club records'!$C$45))),"CR"," ")</f>
        <v xml:space="preserve"> </v>
      </c>
      <c r="W142" s="2" t="str">
        <f>IF(AND(B142="high jump", OR(AND(E142='indoor club records'!$F$1, F142&gt;='indoor club records'!$G$1), AND(E142='indoor club records'!$F$2, F142&gt;='indoor club records'!$G$2), AND(E142='indoor club records'!$F$3, F142&gt;='indoor club records'!$G$3),AND(E142='indoor club records'!$F$4, F142&gt;='indoor club records'!$G$4), AND(E142='indoor club records'!$F$5, F142&gt;='indoor club records'!$G$5))), "CR", " ")</f>
        <v xml:space="preserve"> </v>
      </c>
      <c r="X142" s="2" t="str">
        <f>IF(AND(B142="long jump", OR(AND(E142='indoor club records'!$F$6, F142&gt;='indoor club records'!$G$6), AND(E142='indoor club records'!$F$7, F142&gt;='indoor club records'!$G$7), AND(E142='indoor club records'!$F$8, F142&gt;='indoor club records'!$G$8), AND(E142='indoor club records'!$F$9, F142&gt;='indoor club records'!$G$9), AND(E142='indoor club records'!$F$10, F142&gt;='indoor club records'!$G$10))), "CR", " ")</f>
        <v xml:space="preserve"> </v>
      </c>
      <c r="Y142" s="2" t="str">
        <f>IF(AND(B142="triple jump", OR(AND(E142='indoor club records'!$F$11, F142&gt;='indoor club records'!$G$11), AND(E142='indoor club records'!$F$12, F142&gt;='indoor club records'!$G$12), AND(E142='indoor club records'!$F$13, F142&gt;='indoor club records'!$G$13), AND(E142='indoor club records'!$F$14, F142&gt;='indoor club records'!$G$14), AND(E142='indoor club records'!$F$15, F142&gt;='indoor club records'!$G$15))), "CR", " ")</f>
        <v xml:space="preserve"> </v>
      </c>
      <c r="Z142" s="2" t="str">
        <f>IF(AND(B142="pole vault", OR(AND(E142='indoor club records'!$F$16, F142&gt;='indoor club records'!$G$16), AND(E142='indoor club records'!$F$17, F142&gt;='indoor club records'!$G$17), AND(E142='indoor club records'!$F$18, F142&gt;='indoor club records'!$G$18), AND(E142='indoor club records'!$F$19, F142&gt;='indoor club records'!$G$19), AND(E142='indoor club records'!$F$20, F142&gt;='indoor club records'!$G$20))), "CR", " ")</f>
        <v xml:space="preserve"> </v>
      </c>
      <c r="AA142" s="2" t="str">
        <f>IF(AND(B142="shot 2.72", AND(E142='indoor club records'!$F$36, F142&gt;='indoor club records'!$G$36)), "CR", " ")</f>
        <v xml:space="preserve"> </v>
      </c>
      <c r="AB142" s="2" t="str">
        <f>IF(AND(B142="shot 3", OR(AND(E142='indoor club records'!$F$37, F142&gt;='indoor club records'!$G$37), AND(E142='indoor club records'!$F$38, F142&gt;='indoor club records'!$G$38))), "CR", " ")</f>
        <v xml:space="preserve"> </v>
      </c>
      <c r="AC142" s="2" t="str">
        <f>IF(AND(B142="shot 4", OR(AND(E142='indoor club records'!$F$39, F142&gt;='indoor club records'!$G$39), AND(E142='indoor club records'!$F$40, F142&gt;='indoor club records'!$G$40))), "CR", " ")</f>
        <v xml:space="preserve"> </v>
      </c>
      <c r="AD142" s="5" t="str">
        <f>IF(AND(B142="4x200", OR(AND(E142='indoor club records'!$N$6, F142&lt;='indoor club records'!$O$6), AND(E142='indoor club records'!$N$7, F142&lt;='indoor club records'!$O$7), AND(E142='indoor club records'!$N$8, F142&lt;='indoor club records'!$O$8), AND(E142='indoor club records'!$N$9, F142&lt;='indoor club records'!$O$9), AND(E142='indoor club records'!$N$10, F142&lt;='indoor club records'!$O$10))), "CR", " ")</f>
        <v xml:space="preserve"> </v>
      </c>
      <c r="AE142" s="5" t="str">
        <f>IF(AND(B142="4x300", OR(AND(E142='indoor club records'!$N$11, F142&lt;='indoor club records'!$O$11), AND(E142='indoor club records'!$N$12, F142&lt;='indoor club records'!$O$12))), "CR", " ")</f>
        <v xml:space="preserve"> </v>
      </c>
      <c r="AF142" s="5" t="str">
        <f>IF(AND(B142="4x400", OR(AND(E142='indoor club records'!$N$13, F142&lt;='indoor club records'!$O$13), AND(E142='indoor club records'!$N$14, F142&lt;='indoor club records'!$O$14), AND(E142='indoor club records'!$N$15, F142&lt;='indoor club records'!$O$15))), "CR", " ")</f>
        <v xml:space="preserve"> </v>
      </c>
      <c r="AG142" s="5" t="str">
        <f>IF(AND(B142="pentathlon", OR(AND(E142='indoor club records'!$N$21, F142&gt;='indoor club records'!$O$21), AND(E142='indoor club records'!$N$22, F142&gt;='indoor club records'!$O$22), AND(E142='indoor club records'!$N$23, F142&gt;='indoor club records'!$O$23), AND(E142='indoor club records'!$N$24, F142&gt;='indoor club records'!$O$24), AND(E142='indoor club records'!$N$25, F142&gt;='indoor club records'!$O$25))), "CR", " ")</f>
        <v xml:space="preserve"> </v>
      </c>
      <c r="AH142" s="5" t="str">
        <f>IF(AND(B142="heptathlon", OR(AND(E142='indoor club records'!$N$26, F142&gt;='indoor club records'!$O$26), AND(E142='indoor club records'!$N$27, F142&gt;='indoor club records'!$O$27), AND(E142='indoor club records'!$N$28, F142&gt;='indoor club records'!$O$28), )), "CR", " ")</f>
        <v xml:space="preserve"> </v>
      </c>
    </row>
    <row r="143" spans="1:34" ht="14.5" x14ac:dyDescent="0.35">
      <c r="A143" s="13" t="s">
        <v>31</v>
      </c>
      <c r="B143" s="2" t="s">
        <v>25</v>
      </c>
      <c r="C143" s="2" t="s">
        <v>62</v>
      </c>
      <c r="D143" s="2" t="s">
        <v>63</v>
      </c>
      <c r="E143" s="13" t="s">
        <v>29</v>
      </c>
      <c r="F143" s="6">
        <v>1.55</v>
      </c>
      <c r="G143" s="8">
        <v>43876</v>
      </c>
      <c r="H143" s="2" t="s">
        <v>276</v>
      </c>
      <c r="I143" s="2" t="s">
        <v>277</v>
      </c>
      <c r="K143" s="11" t="str">
        <f>IF(OR(L143="CR", M143="CR", N143="CR", O143="CR", P143="CR", Q143="CR", R143="CR", S143="CR", T143="CR", U143="CR",V143="CR", W143="CR", X143="CR", Y143="CR", Z143="CR", AA143="CR", AB143="CR", AC143="CR", AD143="CR", AE143="CR", AF143="CR", AG143="CR", AH143="CR"), "***CLUB RECORD***", "")</f>
        <v/>
      </c>
      <c r="L143" s="5" t="str">
        <f>IF(AND(B143=60, OR(AND(E143='indoor club records'!$B$1, F143&lt;='indoor club records'!$C$1), AND(E143='indoor club records'!$B$2, F143&lt;='indoor club records'!$C$2), AND(E143='indoor club records'!$B$3, F143&lt;='indoor club records'!$C$3), AND(E143='indoor club records'!$B$4, F143&lt;='indoor club records'!$C$4), AND(E143='indoor club records'!$B$5, F143&lt;='indoor club records'!$C$5))),"CR"," ")</f>
        <v xml:space="preserve"> </v>
      </c>
      <c r="M143" s="5" t="str">
        <f>IF(AND(B143=200, OR(AND(E143='indoor club records'!$B$11, F143&lt;='indoor club records'!$C$11), AND(E143='indoor club records'!$B$12, F143&lt;='indoor club records'!$C$12), AND(E143='indoor club records'!$B$13, F143&lt;='indoor club records'!$C$13), AND(E143='indoor club records'!$B$14, F143&lt;='indoor club records'!$C$14), AND(E143='indoor club records'!$B$15, F143&lt;='indoor club records'!$C$15))),"CR"," ")</f>
        <v xml:space="preserve"> </v>
      </c>
      <c r="N143" s="5" t="str">
        <f>IF(AND(B143=300, OR(AND(E143='indoor club records'!$B$16, F143&lt;='indoor club records'!$C$16), AND(E143='indoor club records'!$B$17, F143&lt;='indoor club records'!$C$17))),"CR"," ")</f>
        <v xml:space="preserve"> </v>
      </c>
      <c r="O143" s="5" t="str">
        <f>IF(AND(B143=400, OR(AND(E143='indoor club records'!$B$19, F143&lt;='indoor club records'!$C$19), AND(E143='indoor club records'!$B$20, F143&lt;='indoor club records'!$C$20), AND(E143='indoor club records'!$B$21, F143&lt;='indoor club records'!$C$21))),"CR"," ")</f>
        <v xml:space="preserve"> </v>
      </c>
      <c r="P143" s="5" t="str">
        <f>IF(AND(B143=800, OR(AND(E143='indoor club records'!$B$22, F143&lt;='indoor club records'!$C$22), AND(E143='indoor club records'!$B$23, F143&lt;='indoor club records'!$C$23), AND(E143='indoor club records'!$B$24, F143&lt;='indoor club records'!$C$24), AND(E143='indoor club records'!$B$25, F143&lt;='indoor club records'!$C$25), AND(E143='indoor club records'!$B$26, F143&lt;='indoor club records'!$C$26))),"CR"," ")</f>
        <v xml:space="preserve"> </v>
      </c>
      <c r="Q143" s="5" t="str">
        <f>IF(AND(B143=1200, AND(E143='indoor club records'!$B$28, F143&lt;='indoor club records'!$C$28)),"CR"," ")</f>
        <v xml:space="preserve"> </v>
      </c>
      <c r="R143" s="5" t="str">
        <f>IF(AND(B143=1500, OR(AND(E143='indoor club records'!$B$29, F143&lt;='indoor club records'!$C$29), AND(E143='indoor club records'!$B$30, F143&lt;='indoor club records'!$C$30), AND(E143='indoor club records'!$B$31, F143&lt;='indoor club records'!$C$31), AND(E143='indoor club records'!$B$32, F143&lt;='indoor club records'!$C$32), AND(E143='indoor club records'!$B$33, F143&lt;='indoor club records'!$C$33))),"CR"," ")</f>
        <v xml:space="preserve"> </v>
      </c>
      <c r="S143" s="5" t="str">
        <f>IF(AND(B143="1M", AND(E143='indoor club records'!$B$37,F143&lt;='indoor club records'!$C$37)),"CR"," ")</f>
        <v xml:space="preserve"> </v>
      </c>
      <c r="T143" s="5" t="str">
        <f>IF(AND(B143=3000, OR(AND(E143='indoor club records'!$B$39, F143&lt;='indoor club records'!$C$39), AND(E143='indoor club records'!$B$40, F143&lt;='indoor club records'!$C$40), AND(E143='indoor club records'!$B$41, F143&lt;='indoor club records'!$C$41))),"CR"," ")</f>
        <v xml:space="preserve"> </v>
      </c>
      <c r="U143" s="5" t="str">
        <f>IF(AND(B143=5000, OR(AND(E143='indoor club records'!$B$42, F143&lt;='indoor club records'!$C$42), AND(E143='indoor club records'!$B$43, F143&lt;='indoor club records'!$C$43))),"CR"," ")</f>
        <v xml:space="preserve"> </v>
      </c>
      <c r="V143" s="5" t="str">
        <f>IF(AND(B143=10000, OR(AND(E143='indoor club records'!$B$44, F143&lt;='indoor club records'!$C$44), AND(E143='indoor club records'!$B$45, F143&lt;='indoor club records'!$C$45))),"CR"," ")</f>
        <v xml:space="preserve"> </v>
      </c>
      <c r="W143" s="2" t="str">
        <f>IF(AND(B143="high jump", OR(AND(E143='indoor club records'!$F$1, F143&gt;='indoor club records'!$G$1), AND(E143='indoor club records'!$F$2, F143&gt;='indoor club records'!$G$2), AND(E143='indoor club records'!$F$3, F143&gt;='indoor club records'!$G$3),AND(E143='indoor club records'!$F$4, F143&gt;='indoor club records'!$G$4), AND(E143='indoor club records'!$F$5, F143&gt;='indoor club records'!$G$5))), "CR", " ")</f>
        <v xml:space="preserve"> </v>
      </c>
      <c r="X143" s="2" t="str">
        <f>IF(AND(B143="long jump", OR(AND(E143='indoor club records'!$F$6, F143&gt;='indoor club records'!$G$6), AND(E143='indoor club records'!$F$7, F143&gt;='indoor club records'!$G$7), AND(E143='indoor club records'!$F$8, F143&gt;='indoor club records'!$G$8), AND(E143='indoor club records'!$F$9, F143&gt;='indoor club records'!$G$9), AND(E143='indoor club records'!$F$10, F143&gt;='indoor club records'!$G$10))), "CR", " ")</f>
        <v xml:space="preserve"> </v>
      </c>
      <c r="Y143" s="2" t="str">
        <f>IF(AND(B143="triple jump", OR(AND(E143='indoor club records'!$F$11, F143&gt;='indoor club records'!$G$11), AND(E143='indoor club records'!$F$12, F143&gt;='indoor club records'!$G$12), AND(E143='indoor club records'!$F$13, F143&gt;='indoor club records'!$G$13), AND(E143='indoor club records'!$F$14, F143&gt;='indoor club records'!$G$14), AND(E143='indoor club records'!$F$15, F143&gt;='indoor club records'!$G$15))), "CR", " ")</f>
        <v xml:space="preserve"> </v>
      </c>
      <c r="Z143" s="2" t="str">
        <f>IF(AND(B143="pole vault", OR(AND(E143='indoor club records'!$F$16, F143&gt;='indoor club records'!$G$16), AND(E143='indoor club records'!$F$17, F143&gt;='indoor club records'!$G$17), AND(E143='indoor club records'!$F$18, F143&gt;='indoor club records'!$G$18), AND(E143='indoor club records'!$F$19, F143&gt;='indoor club records'!$G$19), AND(E143='indoor club records'!$F$20, F143&gt;='indoor club records'!$G$20))), "CR", " ")</f>
        <v xml:space="preserve"> </v>
      </c>
      <c r="AA143" s="2" t="str">
        <f>IF(AND(B143="shot 2.72", AND(E143='indoor club records'!$F$36, F143&gt;='indoor club records'!$G$36)), "CR", " ")</f>
        <v xml:space="preserve"> </v>
      </c>
      <c r="AB143" s="2" t="str">
        <f>IF(AND(B143="shot 3", OR(AND(E143='indoor club records'!$F$37, F143&gt;='indoor club records'!$G$37), AND(E143='indoor club records'!$F$38, F143&gt;='indoor club records'!$G$38))), "CR", " ")</f>
        <v xml:space="preserve"> </v>
      </c>
      <c r="AC143" s="2" t="str">
        <f>IF(AND(B143="shot 4", OR(AND(E143='indoor club records'!$F$39, F143&gt;='indoor club records'!$G$39), AND(E143='indoor club records'!$F$40, F143&gt;='indoor club records'!$G$40))), "CR", " ")</f>
        <v xml:space="preserve"> </v>
      </c>
      <c r="AD143" s="5" t="str">
        <f>IF(AND(B143="4x200", OR(AND(E143='indoor club records'!$N$6, F143&lt;='indoor club records'!$O$6), AND(E143='indoor club records'!$N$7, F143&lt;='indoor club records'!$O$7), AND(E143='indoor club records'!$N$8, F143&lt;='indoor club records'!$O$8), AND(E143='indoor club records'!$N$9, F143&lt;='indoor club records'!$O$9), AND(E143='indoor club records'!$N$10, F143&lt;='indoor club records'!$O$10))), "CR", " ")</f>
        <v xml:space="preserve"> </v>
      </c>
      <c r="AE143" s="5" t="str">
        <f>IF(AND(B143="4x300", OR(AND(E143='indoor club records'!$N$11, F143&lt;='indoor club records'!$O$11), AND(E143='indoor club records'!$N$12, F143&lt;='indoor club records'!$O$12))), "CR", " ")</f>
        <v xml:space="preserve"> </v>
      </c>
      <c r="AF143" s="5" t="str">
        <f>IF(AND(B143="4x400", OR(AND(E143='indoor club records'!$N$13, F143&lt;='indoor club records'!$O$13), AND(E143='indoor club records'!$N$14, F143&lt;='indoor club records'!$O$14), AND(E143='indoor club records'!$N$15, F143&lt;='indoor club records'!$O$15))), "CR", " ")</f>
        <v xml:space="preserve"> </v>
      </c>
      <c r="AG143" s="5" t="str">
        <f>IF(AND(B143="pentathlon", OR(AND(E143='indoor club records'!$N$21, F143&gt;='indoor club records'!$O$21), AND(E143='indoor club records'!$N$22, F143&gt;='indoor club records'!$O$22), AND(E143='indoor club records'!$N$23, F143&gt;='indoor club records'!$O$23), AND(E143='indoor club records'!$N$24, F143&gt;='indoor club records'!$O$24), AND(E143='indoor club records'!$N$25, F143&gt;='indoor club records'!$O$25))), "CR", " ")</f>
        <v xml:space="preserve"> </v>
      </c>
      <c r="AH143" s="5" t="str">
        <f>IF(AND(B143="heptathlon", OR(AND(E143='indoor club records'!$N$26, F143&gt;='indoor club records'!$O$26), AND(E143='indoor club records'!$N$27, F143&gt;='indoor club records'!$O$27), AND(E143='indoor club records'!$N$28, F143&gt;='indoor club records'!$O$28), )), "CR", " ")</f>
        <v xml:space="preserve"> </v>
      </c>
    </row>
    <row r="144" spans="1:34" ht="14.5" x14ac:dyDescent="0.35">
      <c r="A144" s="13" t="s">
        <v>175</v>
      </c>
      <c r="B144" s="2" t="s">
        <v>25</v>
      </c>
      <c r="C144" s="2" t="s">
        <v>20</v>
      </c>
      <c r="D144" s="2" t="s">
        <v>50</v>
      </c>
      <c r="E144" s="13" t="s">
        <v>29</v>
      </c>
      <c r="F144" s="6">
        <v>1.69</v>
      </c>
      <c r="G144" s="8">
        <v>43863</v>
      </c>
      <c r="H144" s="2" t="s">
        <v>190</v>
      </c>
      <c r="I144" s="2" t="s">
        <v>264</v>
      </c>
      <c r="K144" s="11" t="str">
        <f>IF(OR(L144="CR", M144="CR", N144="CR", O144="CR", P144="CR", Q144="CR", R144="CR", S144="CR", T144="CR", U144="CR",V144="CR", W144="CR", X144="CR", Y144="CR", Z144="CR", AA144="CR", AB144="CR", AC144="CR", AD144="CR", AE144="CR", AF144="CR", AG144="CR", AH144="CR"), "***CLUB RECORD***", "")</f>
        <v/>
      </c>
      <c r="L144" s="5" t="str">
        <f>IF(AND(B144=60, OR(AND(E144='indoor club records'!$B$1, F144&lt;='indoor club records'!$C$1), AND(E144='indoor club records'!$B$2, F144&lt;='indoor club records'!$C$2), AND(E144='indoor club records'!$B$3, F144&lt;='indoor club records'!$C$3), AND(E144='indoor club records'!$B$4, F144&lt;='indoor club records'!$C$4), AND(E144='indoor club records'!$B$5, F144&lt;='indoor club records'!$C$5))),"CR"," ")</f>
        <v xml:space="preserve"> </v>
      </c>
      <c r="M144" s="5" t="str">
        <f>IF(AND(B144=200, OR(AND(E144='indoor club records'!$B$11, F144&lt;='indoor club records'!$C$11), AND(E144='indoor club records'!$B$12, F144&lt;='indoor club records'!$C$12), AND(E144='indoor club records'!$B$13, F144&lt;='indoor club records'!$C$13), AND(E144='indoor club records'!$B$14, F144&lt;='indoor club records'!$C$14), AND(E144='indoor club records'!$B$15, F144&lt;='indoor club records'!$C$15))),"CR"," ")</f>
        <v xml:space="preserve"> </v>
      </c>
      <c r="N144" s="5" t="str">
        <f>IF(AND(B144=300, OR(AND(E144='indoor club records'!$B$16, F144&lt;='indoor club records'!$C$16), AND(E144='indoor club records'!$B$17, F144&lt;='indoor club records'!$C$17))),"CR"," ")</f>
        <v xml:space="preserve"> </v>
      </c>
      <c r="O144" s="5" t="str">
        <f>IF(AND(B144=400, OR(AND(E144='indoor club records'!$B$19, F144&lt;='indoor club records'!$C$19), AND(E144='indoor club records'!$B$20, F144&lt;='indoor club records'!$C$20), AND(E144='indoor club records'!$B$21, F144&lt;='indoor club records'!$C$21))),"CR"," ")</f>
        <v xml:space="preserve"> </v>
      </c>
      <c r="P144" s="5" t="str">
        <f>IF(AND(B144=800, OR(AND(E144='indoor club records'!$B$22, F144&lt;='indoor club records'!$C$22), AND(E144='indoor club records'!$B$23, F144&lt;='indoor club records'!$C$23), AND(E144='indoor club records'!$B$24, F144&lt;='indoor club records'!$C$24), AND(E144='indoor club records'!$B$25, F144&lt;='indoor club records'!$C$25), AND(E144='indoor club records'!$B$26, F144&lt;='indoor club records'!$C$26))),"CR"," ")</f>
        <v xml:space="preserve"> </v>
      </c>
      <c r="Q144" s="5" t="str">
        <f>IF(AND(B144=1200, AND(E144='indoor club records'!$B$28, F144&lt;='indoor club records'!$C$28)),"CR"," ")</f>
        <v xml:space="preserve"> </v>
      </c>
      <c r="R144" s="5" t="str">
        <f>IF(AND(B144=1500, OR(AND(E144='indoor club records'!$B$29, F144&lt;='indoor club records'!$C$29), AND(E144='indoor club records'!$B$30, F144&lt;='indoor club records'!$C$30), AND(E144='indoor club records'!$B$31, F144&lt;='indoor club records'!$C$31), AND(E144='indoor club records'!$B$32, F144&lt;='indoor club records'!$C$32), AND(E144='indoor club records'!$B$33, F144&lt;='indoor club records'!$C$33))),"CR"," ")</f>
        <v xml:space="preserve"> </v>
      </c>
      <c r="S144" s="5" t="str">
        <f>IF(AND(B144="1M", AND(E144='indoor club records'!$B$37,F144&lt;='indoor club records'!$C$37)),"CR"," ")</f>
        <v xml:space="preserve"> </v>
      </c>
      <c r="T144" s="5" t="str">
        <f>IF(AND(B144=3000, OR(AND(E144='indoor club records'!$B$39, F144&lt;='indoor club records'!$C$39), AND(E144='indoor club records'!$B$40, F144&lt;='indoor club records'!$C$40), AND(E144='indoor club records'!$B$41, F144&lt;='indoor club records'!$C$41))),"CR"," ")</f>
        <v xml:space="preserve"> </v>
      </c>
      <c r="U144" s="5" t="str">
        <f>IF(AND(B144=5000, OR(AND(E144='indoor club records'!$B$42, F144&lt;='indoor club records'!$C$42), AND(E144='indoor club records'!$B$43, F144&lt;='indoor club records'!$C$43))),"CR"," ")</f>
        <v xml:space="preserve"> </v>
      </c>
      <c r="V144" s="5" t="str">
        <f>IF(AND(B144=10000, OR(AND(E144='indoor club records'!$B$44, F144&lt;='indoor club records'!$C$44), AND(E144='indoor club records'!$B$45, F144&lt;='indoor club records'!$C$45))),"CR"," ")</f>
        <v xml:space="preserve"> </v>
      </c>
      <c r="W144" s="2" t="str">
        <f>IF(AND(B144="high jump", OR(AND(E144='indoor club records'!$F$1, F144&gt;='indoor club records'!$G$1), AND(E144='indoor club records'!$F$2, F144&gt;='indoor club records'!$G$2), AND(E144='indoor club records'!$F$3, F144&gt;='indoor club records'!$G$3),AND(E144='indoor club records'!$F$4, F144&gt;='indoor club records'!$G$4), AND(E144='indoor club records'!$F$5, F144&gt;='indoor club records'!$G$5))), "CR", " ")</f>
        <v xml:space="preserve"> </v>
      </c>
      <c r="X144" s="2" t="str">
        <f>IF(AND(B144="long jump", OR(AND(E144='indoor club records'!$F$6, F144&gt;='indoor club records'!$G$6), AND(E144='indoor club records'!$F$7, F144&gt;='indoor club records'!$G$7), AND(E144='indoor club records'!$F$8, F144&gt;='indoor club records'!$G$8), AND(E144='indoor club records'!$F$9, F144&gt;='indoor club records'!$G$9), AND(E144='indoor club records'!$F$10, F144&gt;='indoor club records'!$G$10))), "CR", " ")</f>
        <v xml:space="preserve"> </v>
      </c>
      <c r="Y144" s="2" t="str">
        <f>IF(AND(B144="triple jump", OR(AND(E144='indoor club records'!$F$11, F144&gt;='indoor club records'!$G$11), AND(E144='indoor club records'!$F$12, F144&gt;='indoor club records'!$G$12), AND(E144='indoor club records'!$F$13, F144&gt;='indoor club records'!$G$13), AND(E144='indoor club records'!$F$14, F144&gt;='indoor club records'!$G$14), AND(E144='indoor club records'!$F$15, F144&gt;='indoor club records'!$G$15))), "CR", " ")</f>
        <v xml:space="preserve"> </v>
      </c>
      <c r="Z144" s="2" t="str">
        <f>IF(AND(B144="pole vault", OR(AND(E144='indoor club records'!$F$16, F144&gt;='indoor club records'!$G$16), AND(E144='indoor club records'!$F$17, F144&gt;='indoor club records'!$G$17), AND(E144='indoor club records'!$F$18, F144&gt;='indoor club records'!$G$18), AND(E144='indoor club records'!$F$19, F144&gt;='indoor club records'!$G$19), AND(E144='indoor club records'!$F$20, F144&gt;='indoor club records'!$G$20))), "CR", " ")</f>
        <v xml:space="preserve"> </v>
      </c>
      <c r="AA144" s="2" t="str">
        <f>IF(AND(B144="shot 2.72", AND(E144='indoor club records'!$F$36, F144&gt;='indoor club records'!$G$36)), "CR", " ")</f>
        <v xml:space="preserve"> </v>
      </c>
      <c r="AB144" s="2" t="str">
        <f>IF(AND(B144="shot 3", OR(AND(E144='indoor club records'!$F$37, F144&gt;='indoor club records'!$G$37), AND(E144='indoor club records'!$F$38, F144&gt;='indoor club records'!$G$38))), "CR", " ")</f>
        <v xml:space="preserve"> </v>
      </c>
      <c r="AC144" s="2" t="str">
        <f>IF(AND(B144="shot 4", OR(AND(E144='indoor club records'!$F$39, F144&gt;='indoor club records'!$G$39), AND(E144='indoor club records'!$F$40, F144&gt;='indoor club records'!$G$40))), "CR", " ")</f>
        <v xml:space="preserve"> </v>
      </c>
      <c r="AD144" s="5" t="str">
        <f>IF(AND(B144="4x200", OR(AND(E144='indoor club records'!$N$6, F144&lt;='indoor club records'!$O$6), AND(E144='indoor club records'!$N$7, F144&lt;='indoor club records'!$O$7), AND(E144='indoor club records'!$N$8, F144&lt;='indoor club records'!$O$8), AND(E144='indoor club records'!$N$9, F144&lt;='indoor club records'!$O$9), AND(E144='indoor club records'!$N$10, F144&lt;='indoor club records'!$O$10))), "CR", " ")</f>
        <v xml:space="preserve"> </v>
      </c>
      <c r="AE144" s="5" t="str">
        <f>IF(AND(B144="4x300", OR(AND(E144='indoor club records'!$N$11, F144&lt;='indoor club records'!$O$11), AND(E144='indoor club records'!$N$12, F144&lt;='indoor club records'!$O$12))), "CR", " ")</f>
        <v xml:space="preserve"> </v>
      </c>
      <c r="AF144" s="5" t="str">
        <f>IF(AND(B144="4x400", OR(AND(E144='indoor club records'!$N$13, F144&lt;='indoor club records'!$O$13), AND(E144='indoor club records'!$N$14, F144&lt;='indoor club records'!$O$14), AND(E144='indoor club records'!$N$15, F144&lt;='indoor club records'!$O$15))), "CR", " ")</f>
        <v xml:space="preserve"> </v>
      </c>
      <c r="AG144" s="5" t="str">
        <f>IF(AND(B144="pentathlon", OR(AND(E144='indoor club records'!$N$21, F144&gt;='indoor club records'!$O$21), AND(E144='indoor club records'!$N$22, F144&gt;='indoor club records'!$O$22), AND(E144='indoor club records'!$N$23, F144&gt;='indoor club records'!$O$23), AND(E144='indoor club records'!$N$24, F144&gt;='indoor club records'!$O$24), AND(E144='indoor club records'!$N$25, F144&gt;='indoor club records'!$O$25))), "CR", " ")</f>
        <v xml:space="preserve"> </v>
      </c>
      <c r="AH144" s="5" t="str">
        <f>IF(AND(B144="heptathlon", OR(AND(E144='indoor club records'!$N$26, F144&gt;='indoor club records'!$O$26), AND(E144='indoor club records'!$N$27, F144&gt;='indoor club records'!$O$27), AND(E144='indoor club records'!$N$28, F144&gt;='indoor club records'!$O$28), )), "CR", " ")</f>
        <v xml:space="preserve"> </v>
      </c>
    </row>
    <row r="145" spans="1:34" ht="14.5" x14ac:dyDescent="0.35">
      <c r="A145" s="13" t="s">
        <v>175</v>
      </c>
      <c r="B145" s="2" t="s">
        <v>25</v>
      </c>
      <c r="C145" s="2" t="s">
        <v>20</v>
      </c>
      <c r="D145" s="2" t="s">
        <v>138</v>
      </c>
      <c r="E145" s="13" t="s">
        <v>29</v>
      </c>
      <c r="F145" s="6">
        <v>1.8</v>
      </c>
      <c r="G145" s="8">
        <v>43841</v>
      </c>
      <c r="H145" s="9" t="s">
        <v>246</v>
      </c>
      <c r="K145" s="11" t="str">
        <f>IF(OR(L145="CR", M145="CR", N145="CR", O145="CR", P145="CR", Q145="CR", R145="CR", S145="CR", T145="CR", U145="CR",V145="CR", W145="CR", X145="CR", Y145="CR", Z145="CR", AA145="CR", AB145="CR", AC145="CR", AD145="CR", AE145="CR", AF145="CR", AG145="CR", AH145="CR"), "***CLUB RECORD***", "")</f>
        <v/>
      </c>
      <c r="L145" s="5" t="str">
        <f>IF(AND(B145=60, OR(AND(E145='indoor club records'!$B$1, F145&lt;='indoor club records'!$C$1), AND(E145='indoor club records'!$B$2, F145&lt;='indoor club records'!$C$2), AND(E145='indoor club records'!$B$3, F145&lt;='indoor club records'!$C$3), AND(E145='indoor club records'!$B$4, F145&lt;='indoor club records'!$C$4), AND(E145='indoor club records'!$B$5, F145&lt;='indoor club records'!$C$5))),"CR"," ")</f>
        <v xml:space="preserve"> </v>
      </c>
      <c r="M145" s="5" t="str">
        <f>IF(AND(B145=200, OR(AND(E145='indoor club records'!$B$11, F145&lt;='indoor club records'!$C$11), AND(E145='indoor club records'!$B$12, F145&lt;='indoor club records'!$C$12), AND(E145='indoor club records'!$B$13, F145&lt;='indoor club records'!$C$13), AND(E145='indoor club records'!$B$14, F145&lt;='indoor club records'!$C$14), AND(E145='indoor club records'!$B$15, F145&lt;='indoor club records'!$C$15))),"CR"," ")</f>
        <v xml:space="preserve"> </v>
      </c>
      <c r="N145" s="5" t="str">
        <f>IF(AND(B145=300, OR(AND(E145='indoor club records'!$B$16, F145&lt;='indoor club records'!$C$16), AND(E145='indoor club records'!$B$17, F145&lt;='indoor club records'!$C$17))),"CR"," ")</f>
        <v xml:space="preserve"> </v>
      </c>
      <c r="O145" s="5" t="str">
        <f>IF(AND(B145=400, OR(AND(E145='indoor club records'!$B$19, F145&lt;='indoor club records'!$C$19), AND(E145='indoor club records'!$B$20, F145&lt;='indoor club records'!$C$20), AND(E145='indoor club records'!$B$21, F145&lt;='indoor club records'!$C$21))),"CR"," ")</f>
        <v xml:space="preserve"> </v>
      </c>
      <c r="P145" s="5" t="str">
        <f>IF(AND(B145=800, OR(AND(E145='indoor club records'!$B$22, F145&lt;='indoor club records'!$C$22), AND(E145='indoor club records'!$B$23, F145&lt;='indoor club records'!$C$23), AND(E145='indoor club records'!$B$24, F145&lt;='indoor club records'!$C$24), AND(E145='indoor club records'!$B$25, F145&lt;='indoor club records'!$C$25), AND(E145='indoor club records'!$B$26, F145&lt;='indoor club records'!$C$26))),"CR"," ")</f>
        <v xml:space="preserve"> </v>
      </c>
      <c r="Q145" s="5" t="str">
        <f>IF(AND(B145=1200, AND(E145='indoor club records'!$B$28, F145&lt;='indoor club records'!$C$28)),"CR"," ")</f>
        <v xml:space="preserve"> </v>
      </c>
      <c r="R145" s="5" t="str">
        <f>IF(AND(B145=1500, OR(AND(E145='indoor club records'!$B$29, F145&lt;='indoor club records'!$C$29), AND(E145='indoor club records'!$B$30, F145&lt;='indoor club records'!$C$30), AND(E145='indoor club records'!$B$31, F145&lt;='indoor club records'!$C$31), AND(E145='indoor club records'!$B$32, F145&lt;='indoor club records'!$C$32), AND(E145='indoor club records'!$B$33, F145&lt;='indoor club records'!$C$33))),"CR"," ")</f>
        <v xml:space="preserve"> </v>
      </c>
      <c r="S145" s="5" t="str">
        <f>IF(AND(B145="1M", AND(E145='indoor club records'!$B$37,F145&lt;='indoor club records'!$C$37)),"CR"," ")</f>
        <v xml:space="preserve"> </v>
      </c>
      <c r="T145" s="5" t="str">
        <f>IF(AND(B145=3000, OR(AND(E145='indoor club records'!$B$39, F145&lt;='indoor club records'!$C$39), AND(E145='indoor club records'!$B$40, F145&lt;='indoor club records'!$C$40), AND(E145='indoor club records'!$B$41, F145&lt;='indoor club records'!$C$41))),"CR"," ")</f>
        <v xml:space="preserve"> </v>
      </c>
      <c r="U145" s="5" t="str">
        <f>IF(AND(B145=5000, OR(AND(E145='indoor club records'!$B$42, F145&lt;='indoor club records'!$C$42), AND(E145='indoor club records'!$B$43, F145&lt;='indoor club records'!$C$43))),"CR"," ")</f>
        <v xml:space="preserve"> </v>
      </c>
      <c r="V145" s="5" t="str">
        <f>IF(AND(B145=10000, OR(AND(E145='indoor club records'!$B$44, F145&lt;='indoor club records'!$C$44), AND(E145='indoor club records'!$B$45, F145&lt;='indoor club records'!$C$45))),"CR"," ")</f>
        <v xml:space="preserve"> </v>
      </c>
      <c r="W145" s="2" t="str">
        <f>IF(AND(B145="high jump", OR(AND(E145='indoor club records'!$F$1, F145&gt;='indoor club records'!$G$1), AND(E145='indoor club records'!$F$2, F145&gt;='indoor club records'!$G$2), AND(E145='indoor club records'!$F$3, F145&gt;='indoor club records'!$G$3),AND(E145='indoor club records'!$F$4, F145&gt;='indoor club records'!$G$4), AND(E145='indoor club records'!$F$5, F145&gt;='indoor club records'!$G$5))), "CR", " ")</f>
        <v xml:space="preserve"> </v>
      </c>
      <c r="X145" s="2" t="str">
        <f>IF(AND(B145="long jump", OR(AND(E145='indoor club records'!$F$6, F145&gt;='indoor club records'!$G$6), AND(E145='indoor club records'!$F$7, F145&gt;='indoor club records'!$G$7), AND(E145='indoor club records'!$F$8, F145&gt;='indoor club records'!$G$8), AND(E145='indoor club records'!$F$9, F145&gt;='indoor club records'!$G$9), AND(E145='indoor club records'!$F$10, F145&gt;='indoor club records'!$G$10))), "CR", " ")</f>
        <v xml:space="preserve"> </v>
      </c>
      <c r="Y145" s="2" t="str">
        <f>IF(AND(B145="triple jump", OR(AND(E145='indoor club records'!$F$11, F145&gt;='indoor club records'!$G$11), AND(E145='indoor club records'!$F$12, F145&gt;='indoor club records'!$G$12), AND(E145='indoor club records'!$F$13, F145&gt;='indoor club records'!$G$13), AND(E145='indoor club records'!$F$14, F145&gt;='indoor club records'!$G$14), AND(E145='indoor club records'!$F$15, F145&gt;='indoor club records'!$G$15))), "CR", " ")</f>
        <v xml:space="preserve"> </v>
      </c>
      <c r="Z145" s="2" t="str">
        <f>IF(AND(B145="pole vault", OR(AND(E145='indoor club records'!$F$16, F145&gt;='indoor club records'!$G$16), AND(E145='indoor club records'!$F$17, F145&gt;='indoor club records'!$G$17), AND(E145='indoor club records'!$F$18, F145&gt;='indoor club records'!$G$18), AND(E145='indoor club records'!$F$19, F145&gt;='indoor club records'!$G$19), AND(E145='indoor club records'!$F$20, F145&gt;='indoor club records'!$G$20))), "CR", " ")</f>
        <v xml:space="preserve"> </v>
      </c>
      <c r="AA145" s="2" t="str">
        <f>IF(AND(B145="shot 2.72", AND(E145='indoor club records'!$F$36, F145&gt;='indoor club records'!$G$36)), "CR", " ")</f>
        <v xml:space="preserve"> </v>
      </c>
      <c r="AB145" s="2" t="str">
        <f>IF(AND(B145="shot 3", OR(AND(E145='indoor club records'!$F$37, F145&gt;='indoor club records'!$G$37), AND(E145='indoor club records'!$F$38, F145&gt;='indoor club records'!$G$38))), "CR", " ")</f>
        <v xml:space="preserve"> </v>
      </c>
      <c r="AC145" s="2" t="str">
        <f>IF(AND(B145="shot 4", OR(AND(E145='indoor club records'!$F$39, F145&gt;='indoor club records'!$G$39), AND(E145='indoor club records'!$F$40, F145&gt;='indoor club records'!$G$40))), "CR", " ")</f>
        <v xml:space="preserve"> </v>
      </c>
      <c r="AD145" s="5" t="str">
        <f>IF(AND(B145="4x200", OR(AND(E145='indoor club records'!$N$6, F145&lt;='indoor club records'!$O$6), AND(E145='indoor club records'!$N$7, F145&lt;='indoor club records'!$O$7), AND(E145='indoor club records'!$N$8, F145&lt;='indoor club records'!$O$8), AND(E145='indoor club records'!$N$9, F145&lt;='indoor club records'!$O$9), AND(E145='indoor club records'!$N$10, F145&lt;='indoor club records'!$O$10))), "CR", " ")</f>
        <v xml:space="preserve"> </v>
      </c>
      <c r="AE145" s="5" t="str">
        <f>IF(AND(B145="4x300", OR(AND(E145='indoor club records'!$N$11, F145&lt;='indoor club records'!$O$11), AND(E145='indoor club records'!$N$12, F145&lt;='indoor club records'!$O$12))), "CR", " ")</f>
        <v xml:space="preserve"> </v>
      </c>
      <c r="AF145" s="5" t="str">
        <f>IF(AND(B145="4x400", OR(AND(E145='indoor club records'!$N$13, F145&lt;='indoor club records'!$O$13), AND(E145='indoor club records'!$N$14, F145&lt;='indoor club records'!$O$14), AND(E145='indoor club records'!$N$15, F145&lt;='indoor club records'!$O$15))), "CR", " ")</f>
        <v xml:space="preserve"> </v>
      </c>
      <c r="AG145" s="5" t="str">
        <f>IF(AND(B145="pentathlon", OR(AND(E145='indoor club records'!$N$21, F145&gt;='indoor club records'!$O$21), AND(E145='indoor club records'!$N$22, F145&gt;='indoor club records'!$O$22), AND(E145='indoor club records'!$N$23, F145&gt;='indoor club records'!$O$23), AND(E145='indoor club records'!$N$24, F145&gt;='indoor club records'!$O$24), AND(E145='indoor club records'!$N$25, F145&gt;='indoor club records'!$O$25))), "CR", " ")</f>
        <v xml:space="preserve"> </v>
      </c>
      <c r="AH145" s="5" t="str">
        <f>IF(AND(B145="heptathlon", OR(AND(E145='indoor club records'!$N$26, F145&gt;='indoor club records'!$O$26), AND(E145='indoor club records'!$N$27, F145&gt;='indoor club records'!$O$27), AND(E145='indoor club records'!$N$28, F145&gt;='indoor club records'!$O$28), )), "CR", " ")</f>
        <v xml:space="preserve"> </v>
      </c>
    </row>
    <row r="146" spans="1:34" ht="14.5" x14ac:dyDescent="0.35">
      <c r="B146" s="24" t="s">
        <v>25</v>
      </c>
      <c r="C146" s="24"/>
      <c r="D146" s="24"/>
      <c r="E146" s="25"/>
      <c r="F146" s="26"/>
      <c r="G146" s="27"/>
      <c r="H146" s="24"/>
      <c r="I146" s="24"/>
    </row>
    <row r="147" spans="1:34" ht="14.5" x14ac:dyDescent="0.35">
      <c r="A147" s="13" t="s">
        <v>74</v>
      </c>
      <c r="B147" s="2" t="s">
        <v>26</v>
      </c>
      <c r="C147" s="2" t="s">
        <v>212</v>
      </c>
      <c r="D147" s="2" t="s">
        <v>213</v>
      </c>
      <c r="E147" s="13" t="s">
        <v>74</v>
      </c>
      <c r="F147" s="6">
        <v>1.42</v>
      </c>
      <c r="G147" s="8">
        <v>43842</v>
      </c>
      <c r="H147" s="2" t="s">
        <v>190</v>
      </c>
      <c r="I147" s="2" t="s">
        <v>248</v>
      </c>
      <c r="K147" s="11" t="str">
        <f>IF(OR(L147="CR", M147="CR", N147="CR", O147="CR", P147="CR", Q147="CR", R147="CR", S147="CR", T147="CR", U147="CR",V147="CR", W147="CR", X147="CR", Y147="CR", Z147="CR", AA147="CR", AB147="CR", AC147="CR", AD147="CR", AE147="CR", AF147="CR", AG147="CR", AH147="CR"), "***CLUB RECORD***", "")</f>
        <v/>
      </c>
      <c r="L147" s="5" t="str">
        <f>IF(AND(B147=60, OR(AND(E147='indoor club records'!$B$1, F147&lt;='indoor club records'!$C$1), AND(E147='indoor club records'!$B$2, F147&lt;='indoor club records'!$C$2), AND(E147='indoor club records'!$B$3, F147&lt;='indoor club records'!$C$3), AND(E147='indoor club records'!$B$4, F147&lt;='indoor club records'!$C$4), AND(E147='indoor club records'!$B$5, F147&lt;='indoor club records'!$C$5))),"CR"," ")</f>
        <v xml:space="preserve"> </v>
      </c>
      <c r="M147" s="5" t="str">
        <f>IF(AND(B147=200, OR(AND(E147='indoor club records'!$B$11, F147&lt;='indoor club records'!$C$11), AND(E147='indoor club records'!$B$12, F147&lt;='indoor club records'!$C$12), AND(E147='indoor club records'!$B$13, F147&lt;='indoor club records'!$C$13), AND(E147='indoor club records'!$B$14, F147&lt;='indoor club records'!$C$14), AND(E147='indoor club records'!$B$15, F147&lt;='indoor club records'!$C$15))),"CR"," ")</f>
        <v xml:space="preserve"> </v>
      </c>
      <c r="N147" s="5" t="str">
        <f>IF(AND(B147=300, OR(AND(E147='indoor club records'!$B$16, F147&lt;='indoor club records'!$C$16), AND(E147='indoor club records'!$B$17, F147&lt;='indoor club records'!$C$17))),"CR"," ")</f>
        <v xml:space="preserve"> </v>
      </c>
      <c r="O147" s="5" t="str">
        <f>IF(AND(B147=400, OR(AND(E147='indoor club records'!$B$19, F147&lt;='indoor club records'!$C$19), AND(E147='indoor club records'!$B$20, F147&lt;='indoor club records'!$C$20), AND(E147='indoor club records'!$B$21, F147&lt;='indoor club records'!$C$21))),"CR"," ")</f>
        <v xml:space="preserve"> </v>
      </c>
      <c r="P147" s="5" t="str">
        <f>IF(AND(B147=800, OR(AND(E147='indoor club records'!$B$22, F147&lt;='indoor club records'!$C$22), AND(E147='indoor club records'!$B$23, F147&lt;='indoor club records'!$C$23), AND(E147='indoor club records'!$B$24, F147&lt;='indoor club records'!$C$24), AND(E147='indoor club records'!$B$25, F147&lt;='indoor club records'!$C$25), AND(E147='indoor club records'!$B$26, F147&lt;='indoor club records'!$C$26))),"CR"," ")</f>
        <v xml:space="preserve"> </v>
      </c>
      <c r="Q147" s="5" t="str">
        <f>IF(AND(B147=1200, AND(E147='indoor club records'!$B$28, F147&lt;='indoor club records'!$C$28)),"CR"," ")</f>
        <v xml:space="preserve"> </v>
      </c>
      <c r="R147" s="5" t="str">
        <f>IF(AND(B147=1500, OR(AND(E147='indoor club records'!$B$29, F147&lt;='indoor club records'!$C$29), AND(E147='indoor club records'!$B$30, F147&lt;='indoor club records'!$C$30), AND(E147='indoor club records'!$B$31, F147&lt;='indoor club records'!$C$31), AND(E147='indoor club records'!$B$32, F147&lt;='indoor club records'!$C$32), AND(E147='indoor club records'!$B$33, F147&lt;='indoor club records'!$C$33))),"CR"," ")</f>
        <v xml:space="preserve"> </v>
      </c>
      <c r="S147" s="5" t="str">
        <f>IF(AND(B147="1M", AND(E147='indoor club records'!$B$37,F147&lt;='indoor club records'!$C$37)),"CR"," ")</f>
        <v xml:space="preserve"> </v>
      </c>
      <c r="T147" s="5" t="str">
        <f>IF(AND(B147=3000, OR(AND(E147='indoor club records'!$B$39, F147&lt;='indoor club records'!$C$39), AND(E147='indoor club records'!$B$40, F147&lt;='indoor club records'!$C$40), AND(E147='indoor club records'!$B$41, F147&lt;='indoor club records'!$C$41))),"CR"," ")</f>
        <v xml:space="preserve"> </v>
      </c>
      <c r="U147" s="5" t="str">
        <f>IF(AND(B147=5000, OR(AND(E147='indoor club records'!$B$42, F147&lt;='indoor club records'!$C$42), AND(E147='indoor club records'!$B$43, F147&lt;='indoor club records'!$C$43))),"CR"," ")</f>
        <v xml:space="preserve"> </v>
      </c>
      <c r="V147" s="5" t="str">
        <f>IF(AND(B147=10000, OR(AND(E147='indoor club records'!$B$44, F147&lt;='indoor club records'!$C$44), AND(E147='indoor club records'!$B$45, F147&lt;='indoor club records'!$C$45))),"CR"," ")</f>
        <v xml:space="preserve"> </v>
      </c>
      <c r="W147" s="2" t="str">
        <f>IF(AND(B147="high jump", OR(AND(E147='indoor club records'!$F$1, F147&gt;='indoor club records'!$G$1), AND(E147='indoor club records'!$F$2, F147&gt;='indoor club records'!$G$2), AND(E147='indoor club records'!$F$3, F147&gt;='indoor club records'!$G$3),AND(E147='indoor club records'!$F$4, F147&gt;='indoor club records'!$G$4), AND(E147='indoor club records'!$F$5, F147&gt;='indoor club records'!$G$5))), "CR", " ")</f>
        <v xml:space="preserve"> </v>
      </c>
      <c r="X147" s="2" t="str">
        <f>IF(AND(B147="long jump", OR(AND(E147='indoor club records'!$F$6, F147&gt;='indoor club records'!$G$6), AND(E147='indoor club records'!$F$7, F147&gt;='indoor club records'!$G$7), AND(E147='indoor club records'!$F$8, F147&gt;='indoor club records'!$G$8), AND(E147='indoor club records'!$F$9, F147&gt;='indoor club records'!$G$9), AND(E147='indoor club records'!$F$10, F147&gt;='indoor club records'!$G$10))), "CR", " ")</f>
        <v xml:space="preserve"> </v>
      </c>
      <c r="Y147" s="2" t="str">
        <f>IF(AND(B147="triple jump", OR(AND(E147='indoor club records'!$F$11, F147&gt;='indoor club records'!$G$11), AND(E147='indoor club records'!$F$12, F147&gt;='indoor club records'!$G$12), AND(E147='indoor club records'!$F$13, F147&gt;='indoor club records'!$G$13), AND(E147='indoor club records'!$F$14, F147&gt;='indoor club records'!$G$14), AND(E147='indoor club records'!$F$15, F147&gt;='indoor club records'!$G$15))), "CR", " ")</f>
        <v xml:space="preserve"> </v>
      </c>
      <c r="Z147" s="2" t="str">
        <f>IF(AND(B147="pole vault", OR(AND(E147='indoor club records'!$F$16, F147&gt;='indoor club records'!$G$16), AND(E147='indoor club records'!$F$17, F147&gt;='indoor club records'!$G$17), AND(E147='indoor club records'!$F$18, F147&gt;='indoor club records'!$G$18), AND(E147='indoor club records'!$F$19, F147&gt;='indoor club records'!$G$19), AND(E147='indoor club records'!$F$20, F147&gt;='indoor club records'!$G$20))), "CR", " ")</f>
        <v xml:space="preserve"> </v>
      </c>
      <c r="AA147" s="2" t="str">
        <f>IF(AND(B147="shot 2.72", AND(E147='indoor club records'!$F$36, F147&gt;='indoor club records'!$G$36)), "CR", " ")</f>
        <v xml:space="preserve"> </v>
      </c>
      <c r="AB147" s="2" t="str">
        <f>IF(AND(B147="shot 3", OR(AND(E147='indoor club records'!$F$37, F147&gt;='indoor club records'!$G$37), AND(E147='indoor club records'!$F$38, F147&gt;='indoor club records'!$G$38))), "CR", " ")</f>
        <v xml:space="preserve"> </v>
      </c>
      <c r="AC147" s="2" t="str">
        <f>IF(AND(B147="shot 4", OR(AND(E147='indoor club records'!$F$39, F147&gt;='indoor club records'!$G$39), AND(E147='indoor club records'!$F$40, F147&gt;='indoor club records'!$G$40))), "CR", " ")</f>
        <v xml:space="preserve"> </v>
      </c>
      <c r="AD147" s="5" t="str">
        <f>IF(AND(B147="4x200", OR(AND(E147='indoor club records'!$N$6, F147&lt;='indoor club records'!$O$6), AND(E147='indoor club records'!$N$7, F147&lt;='indoor club records'!$O$7), AND(E147='indoor club records'!$N$8, F147&lt;='indoor club records'!$O$8), AND(E147='indoor club records'!$N$9, F147&lt;='indoor club records'!$O$9), AND(E147='indoor club records'!$N$10, F147&lt;='indoor club records'!$O$10))), "CR", " ")</f>
        <v xml:space="preserve"> </v>
      </c>
      <c r="AE147" s="5" t="str">
        <f>IF(AND(B147="4x300", OR(AND(E147='indoor club records'!$N$11, F147&lt;='indoor club records'!$O$11), AND(E147='indoor club records'!$N$12, F147&lt;='indoor club records'!$O$12))), "CR", " ")</f>
        <v xml:space="preserve"> </v>
      </c>
      <c r="AF147" s="5" t="str">
        <f>IF(AND(B147="4x400", OR(AND(E147='indoor club records'!$N$13, F147&lt;='indoor club records'!$O$13), AND(E147='indoor club records'!$N$14, F147&lt;='indoor club records'!$O$14), AND(E147='indoor club records'!$N$15, F147&lt;='indoor club records'!$O$15))), "CR", " ")</f>
        <v xml:space="preserve"> </v>
      </c>
      <c r="AG147" s="5" t="str">
        <f>IF(AND(B147="pentathlon", OR(AND(E147='indoor club records'!$N$21, F147&gt;='indoor club records'!$O$21), AND(E147='indoor club records'!$N$22, F147&gt;='indoor club records'!$O$22), AND(E147='indoor club records'!$N$23, F147&gt;='indoor club records'!$O$23), AND(E147='indoor club records'!$N$24, F147&gt;='indoor club records'!$O$24), AND(E147='indoor club records'!$N$25, F147&gt;='indoor club records'!$O$25))), "CR", " ")</f>
        <v xml:space="preserve"> </v>
      </c>
      <c r="AH147" s="5" t="str">
        <f>IF(AND(B147="heptathlon", OR(AND(E147='indoor club records'!$N$26, F147&gt;='indoor club records'!$O$26), AND(E147='indoor club records'!$N$27, F147&gt;='indoor club records'!$O$27), AND(E147='indoor club records'!$N$28, F147&gt;='indoor club records'!$O$28), )), "CR", " ")</f>
        <v xml:space="preserve"> </v>
      </c>
    </row>
    <row r="148" spans="1:34" ht="14.5" x14ac:dyDescent="0.35">
      <c r="B148" s="2" t="s">
        <v>26</v>
      </c>
      <c r="C148" s="2" t="s">
        <v>116</v>
      </c>
      <c r="D148" s="2" t="s">
        <v>189</v>
      </c>
      <c r="E148" s="13" t="s">
        <v>74</v>
      </c>
      <c r="F148" s="6">
        <v>1.61</v>
      </c>
      <c r="G148" s="8">
        <v>43765</v>
      </c>
      <c r="H148" s="2" t="s">
        <v>190</v>
      </c>
      <c r="I148" s="2" t="s">
        <v>191</v>
      </c>
      <c r="K148" s="11" t="str">
        <f>IF(OR(L148="CR", M148="CR", N148="CR", O148="CR", P148="CR", Q148="CR", R148="CR", S148="CR", T148="CR", U148="CR",V148="CR", W148="CR", X148="CR", Y148="CR", Z148="CR", AA148="CR", AB148="CR", AC148="CR", AD148="CR", AE148="CR", AF148="CR", AG148="CR", AH148="CR"), "***CLUB RECORD***", "")</f>
        <v/>
      </c>
      <c r="L148" s="5" t="str">
        <f>IF(AND(B148=60, OR(AND(E148='indoor club records'!$B$1, F148&lt;='indoor club records'!$C$1), AND(E148='indoor club records'!$B$2, F148&lt;='indoor club records'!$C$2), AND(E148='indoor club records'!$B$3, F148&lt;='indoor club records'!$C$3), AND(E148='indoor club records'!$B$4, F148&lt;='indoor club records'!$C$4), AND(E148='indoor club records'!$B$5, F148&lt;='indoor club records'!$C$5))),"CR"," ")</f>
        <v xml:space="preserve"> </v>
      </c>
      <c r="M148" s="5" t="str">
        <f>IF(AND(B148=200, OR(AND(E148='indoor club records'!$B$11, F148&lt;='indoor club records'!$C$11), AND(E148='indoor club records'!$B$12, F148&lt;='indoor club records'!$C$12), AND(E148='indoor club records'!$B$13, F148&lt;='indoor club records'!$C$13), AND(E148='indoor club records'!$B$14, F148&lt;='indoor club records'!$C$14), AND(E148='indoor club records'!$B$15, F148&lt;='indoor club records'!$C$15))),"CR"," ")</f>
        <v xml:space="preserve"> </v>
      </c>
      <c r="N148" s="5" t="str">
        <f>IF(AND(B148=300, OR(AND(E148='indoor club records'!$B$16, F148&lt;='indoor club records'!$C$16), AND(E148='indoor club records'!$B$17, F148&lt;='indoor club records'!$C$17))),"CR"," ")</f>
        <v xml:space="preserve"> </v>
      </c>
      <c r="O148" s="5" t="str">
        <f>IF(AND(B148=400, OR(AND(E148='indoor club records'!$B$19, F148&lt;='indoor club records'!$C$19), AND(E148='indoor club records'!$B$20, F148&lt;='indoor club records'!$C$20), AND(E148='indoor club records'!$B$21, F148&lt;='indoor club records'!$C$21))),"CR"," ")</f>
        <v xml:space="preserve"> </v>
      </c>
      <c r="P148" s="5" t="str">
        <f>IF(AND(B148=800, OR(AND(E148='indoor club records'!$B$22, F148&lt;='indoor club records'!$C$22), AND(E148='indoor club records'!$B$23, F148&lt;='indoor club records'!$C$23), AND(E148='indoor club records'!$B$24, F148&lt;='indoor club records'!$C$24), AND(E148='indoor club records'!$B$25, F148&lt;='indoor club records'!$C$25), AND(E148='indoor club records'!$B$26, F148&lt;='indoor club records'!$C$26))),"CR"," ")</f>
        <v xml:space="preserve"> </v>
      </c>
      <c r="Q148" s="5" t="str">
        <f>IF(AND(B148=1200, AND(E148='indoor club records'!$B$28, F148&lt;='indoor club records'!$C$28)),"CR"," ")</f>
        <v xml:space="preserve"> </v>
      </c>
      <c r="R148" s="5" t="str">
        <f>IF(AND(B148=1500, OR(AND(E148='indoor club records'!$B$29, F148&lt;='indoor club records'!$C$29), AND(E148='indoor club records'!$B$30, F148&lt;='indoor club records'!$C$30), AND(E148='indoor club records'!$B$31, F148&lt;='indoor club records'!$C$31), AND(E148='indoor club records'!$B$32, F148&lt;='indoor club records'!$C$32), AND(E148='indoor club records'!$B$33, F148&lt;='indoor club records'!$C$33))),"CR"," ")</f>
        <v xml:space="preserve"> </v>
      </c>
      <c r="S148" s="5" t="str">
        <f>IF(AND(B148="1M", AND(E148='indoor club records'!$B$37,F148&lt;='indoor club records'!$C$37)),"CR"," ")</f>
        <v xml:space="preserve"> </v>
      </c>
      <c r="T148" s="5" t="str">
        <f>IF(AND(B148=3000, OR(AND(E148='indoor club records'!$B$39, F148&lt;='indoor club records'!$C$39), AND(E148='indoor club records'!$B$40, F148&lt;='indoor club records'!$C$40), AND(E148='indoor club records'!$B$41, F148&lt;='indoor club records'!$C$41))),"CR"," ")</f>
        <v xml:space="preserve"> </v>
      </c>
      <c r="U148" s="5" t="str">
        <f>IF(AND(B148=5000, OR(AND(E148='indoor club records'!$B$42, F148&lt;='indoor club records'!$C$42), AND(E148='indoor club records'!$B$43, F148&lt;='indoor club records'!$C$43))),"CR"," ")</f>
        <v xml:space="preserve"> </v>
      </c>
      <c r="V148" s="5" t="str">
        <f>IF(AND(B148=10000, OR(AND(E148='indoor club records'!$B$44, F148&lt;='indoor club records'!$C$44), AND(E148='indoor club records'!$B$45, F148&lt;='indoor club records'!$C$45))),"CR"," ")</f>
        <v xml:space="preserve"> </v>
      </c>
      <c r="W148" s="2" t="str">
        <f>IF(AND(B148="high jump", OR(AND(E148='indoor club records'!$F$1, F148&gt;='indoor club records'!$G$1), AND(E148='indoor club records'!$F$2, F148&gt;='indoor club records'!$G$2), AND(E148='indoor club records'!$F$3, F148&gt;='indoor club records'!$G$3),AND(E148='indoor club records'!$F$4, F148&gt;='indoor club records'!$G$4), AND(E148='indoor club records'!$F$5, F148&gt;='indoor club records'!$G$5))), "CR", " ")</f>
        <v xml:space="preserve"> </v>
      </c>
      <c r="X148" s="2" t="str">
        <f>IF(AND(B148="long jump", OR(AND(E148='indoor club records'!$F$6, F148&gt;='indoor club records'!$G$6), AND(E148='indoor club records'!$F$7, F148&gt;='indoor club records'!$G$7), AND(E148='indoor club records'!$F$8, F148&gt;='indoor club records'!$G$8), AND(E148='indoor club records'!$F$9, F148&gt;='indoor club records'!$G$9), AND(E148='indoor club records'!$F$10, F148&gt;='indoor club records'!$G$10))), "CR", " ")</f>
        <v xml:space="preserve"> </v>
      </c>
      <c r="Y148" s="2" t="str">
        <f>IF(AND(B148="triple jump", OR(AND(E148='indoor club records'!$F$11, F148&gt;='indoor club records'!$G$11), AND(E148='indoor club records'!$F$12, F148&gt;='indoor club records'!$G$12), AND(E148='indoor club records'!$F$13, F148&gt;='indoor club records'!$G$13), AND(E148='indoor club records'!$F$14, F148&gt;='indoor club records'!$G$14), AND(E148='indoor club records'!$F$15, F148&gt;='indoor club records'!$G$15))), "CR", " ")</f>
        <v xml:space="preserve"> </v>
      </c>
      <c r="Z148" s="2" t="str">
        <f>IF(AND(B148="pole vault", OR(AND(E148='indoor club records'!$F$16, F148&gt;='indoor club records'!$G$16), AND(E148='indoor club records'!$F$17, F148&gt;='indoor club records'!$G$17), AND(E148='indoor club records'!$F$18, F148&gt;='indoor club records'!$G$18), AND(E148='indoor club records'!$F$19, F148&gt;='indoor club records'!$G$19), AND(E148='indoor club records'!$F$20, F148&gt;='indoor club records'!$G$20))), "CR", " ")</f>
        <v xml:space="preserve"> </v>
      </c>
      <c r="AA148" s="2" t="str">
        <f>IF(AND(B148="shot 2.72", AND(E148='indoor club records'!$F$36, F148&gt;='indoor club records'!$G$36)), "CR", " ")</f>
        <v xml:space="preserve"> </v>
      </c>
      <c r="AB148" s="2" t="str">
        <f>IF(AND(B148="shot 3", OR(AND(E148='indoor club records'!$F$37, F148&gt;='indoor club records'!$G$37), AND(E148='indoor club records'!$F$38, F148&gt;='indoor club records'!$G$38))), "CR", " ")</f>
        <v xml:space="preserve"> </v>
      </c>
      <c r="AC148" s="2" t="str">
        <f>IF(AND(B148="shot 4", OR(AND(E148='indoor club records'!$F$39, F148&gt;='indoor club records'!$G$39), AND(E148='indoor club records'!$F$40, F148&gt;='indoor club records'!$G$40))), "CR", " ")</f>
        <v xml:space="preserve"> </v>
      </c>
      <c r="AD148" s="5" t="str">
        <f>IF(AND(B148="4x200", OR(AND(E148='indoor club records'!$N$6, F148&lt;='indoor club records'!$O$6), AND(E148='indoor club records'!$N$7, F148&lt;='indoor club records'!$O$7), AND(E148='indoor club records'!$N$8, F148&lt;='indoor club records'!$O$8), AND(E148='indoor club records'!$N$9, F148&lt;='indoor club records'!$O$9), AND(E148='indoor club records'!$N$10, F148&lt;='indoor club records'!$O$10))), "CR", " ")</f>
        <v xml:space="preserve"> </v>
      </c>
      <c r="AE148" s="5" t="str">
        <f>IF(AND(B148="4x300", OR(AND(E148='indoor club records'!$N$11, F148&lt;='indoor club records'!$O$11), AND(E148='indoor club records'!$N$12, F148&lt;='indoor club records'!$O$12))), "CR", " ")</f>
        <v xml:space="preserve"> </v>
      </c>
      <c r="AF148" s="5" t="str">
        <f>IF(AND(B148="4x400", OR(AND(E148='indoor club records'!$N$13, F148&lt;='indoor club records'!$O$13), AND(E148='indoor club records'!$N$14, F148&lt;='indoor club records'!$O$14), AND(E148='indoor club records'!$N$15, F148&lt;='indoor club records'!$O$15))), "CR", " ")</f>
        <v xml:space="preserve"> </v>
      </c>
      <c r="AG148" s="5" t="str">
        <f>IF(AND(B148="pentathlon", OR(AND(E148='indoor club records'!$N$21, F148&gt;='indoor club records'!$O$21), AND(E148='indoor club records'!$N$22, F148&gt;='indoor club records'!$O$22), AND(E148='indoor club records'!$N$23, F148&gt;='indoor club records'!$O$23), AND(E148='indoor club records'!$N$24, F148&gt;='indoor club records'!$O$24), AND(E148='indoor club records'!$N$25, F148&gt;='indoor club records'!$O$25))), "CR", " ")</f>
        <v xml:space="preserve"> </v>
      </c>
      <c r="AH148" s="5" t="str">
        <f>IF(AND(B148="heptathlon", OR(AND(E148='indoor club records'!$N$26, F148&gt;='indoor club records'!$O$26), AND(E148='indoor club records'!$N$27, F148&gt;='indoor club records'!$O$27), AND(E148='indoor club records'!$N$28, F148&gt;='indoor club records'!$O$28), )), "CR", " ")</f>
        <v xml:space="preserve"> </v>
      </c>
    </row>
    <row r="149" spans="1:34" ht="14.5" x14ac:dyDescent="0.35">
      <c r="A149" s="13" t="s">
        <v>74</v>
      </c>
      <c r="B149" s="2" t="s">
        <v>26</v>
      </c>
      <c r="C149" s="2" t="s">
        <v>133</v>
      </c>
      <c r="D149" s="2" t="s">
        <v>134</v>
      </c>
      <c r="E149" s="13" t="s">
        <v>32</v>
      </c>
      <c r="F149" s="6">
        <v>3.63</v>
      </c>
      <c r="G149" s="8">
        <v>43765</v>
      </c>
      <c r="H149" s="2" t="s">
        <v>190</v>
      </c>
      <c r="I149" s="2" t="s">
        <v>191</v>
      </c>
      <c r="K149" s="11" t="str">
        <f>IF(OR(L149="CR", M149="CR", N149="CR", O149="CR", P149="CR", Q149="CR", R149="CR", S149="CR", T149="CR", U149="CR",V149="CR", W149="CR", X149="CR", Y149="CR", Z149="CR", AA149="CR", AB149="CR", AC149="CR", AD149="CR", AE149="CR", AF149="CR", AG149="CR", AH149="CR"), "***CLUB RECORD***", "")</f>
        <v/>
      </c>
      <c r="L149" s="5" t="str">
        <f>IF(AND(B149=60, OR(AND(E149='indoor club records'!$B$1, F149&lt;='indoor club records'!$C$1), AND(E149='indoor club records'!$B$2, F149&lt;='indoor club records'!$C$2), AND(E149='indoor club records'!$B$3, F149&lt;='indoor club records'!$C$3), AND(E149='indoor club records'!$B$4, F149&lt;='indoor club records'!$C$4), AND(E149='indoor club records'!$B$5, F149&lt;='indoor club records'!$C$5))),"CR"," ")</f>
        <v xml:space="preserve"> </v>
      </c>
      <c r="M149" s="5" t="str">
        <f>IF(AND(B149=200, OR(AND(E149='indoor club records'!$B$11, F149&lt;='indoor club records'!$C$11), AND(E149='indoor club records'!$B$12, F149&lt;='indoor club records'!$C$12), AND(E149='indoor club records'!$B$13, F149&lt;='indoor club records'!$C$13), AND(E149='indoor club records'!$B$14, F149&lt;='indoor club records'!$C$14), AND(E149='indoor club records'!$B$15, F149&lt;='indoor club records'!$C$15))),"CR"," ")</f>
        <v xml:space="preserve"> </v>
      </c>
      <c r="N149" s="5" t="str">
        <f>IF(AND(B149=300, OR(AND(E149='indoor club records'!$B$16, F149&lt;='indoor club records'!$C$16), AND(E149='indoor club records'!$B$17, F149&lt;='indoor club records'!$C$17))),"CR"," ")</f>
        <v xml:space="preserve"> </v>
      </c>
      <c r="O149" s="5" t="str">
        <f>IF(AND(B149=400, OR(AND(E149='indoor club records'!$B$19, F149&lt;='indoor club records'!$C$19), AND(E149='indoor club records'!$B$20, F149&lt;='indoor club records'!$C$20), AND(E149='indoor club records'!$B$21, F149&lt;='indoor club records'!$C$21))),"CR"," ")</f>
        <v xml:space="preserve"> </v>
      </c>
      <c r="P149" s="5" t="str">
        <f>IF(AND(B149=800, OR(AND(E149='indoor club records'!$B$22, F149&lt;='indoor club records'!$C$22), AND(E149='indoor club records'!$B$23, F149&lt;='indoor club records'!$C$23), AND(E149='indoor club records'!$B$24, F149&lt;='indoor club records'!$C$24), AND(E149='indoor club records'!$B$25, F149&lt;='indoor club records'!$C$25), AND(E149='indoor club records'!$B$26, F149&lt;='indoor club records'!$C$26))),"CR"," ")</f>
        <v xml:space="preserve"> </v>
      </c>
      <c r="Q149" s="5" t="str">
        <f>IF(AND(B149=1200, AND(E149='indoor club records'!$B$28, F149&lt;='indoor club records'!$C$28)),"CR"," ")</f>
        <v xml:space="preserve"> </v>
      </c>
      <c r="R149" s="5" t="str">
        <f>IF(AND(B149=1500, OR(AND(E149='indoor club records'!$B$29, F149&lt;='indoor club records'!$C$29), AND(E149='indoor club records'!$B$30, F149&lt;='indoor club records'!$C$30), AND(E149='indoor club records'!$B$31, F149&lt;='indoor club records'!$C$31), AND(E149='indoor club records'!$B$32, F149&lt;='indoor club records'!$C$32), AND(E149='indoor club records'!$B$33, F149&lt;='indoor club records'!$C$33))),"CR"," ")</f>
        <v xml:space="preserve"> </v>
      </c>
      <c r="S149" s="5" t="str">
        <f>IF(AND(B149="1M", AND(E149='indoor club records'!$B$37,F149&lt;='indoor club records'!$C$37)),"CR"," ")</f>
        <v xml:space="preserve"> </v>
      </c>
      <c r="T149" s="5" t="str">
        <f>IF(AND(B149=3000, OR(AND(E149='indoor club records'!$B$39, F149&lt;='indoor club records'!$C$39), AND(E149='indoor club records'!$B$40, F149&lt;='indoor club records'!$C$40), AND(E149='indoor club records'!$B$41, F149&lt;='indoor club records'!$C$41))),"CR"," ")</f>
        <v xml:space="preserve"> </v>
      </c>
      <c r="U149" s="5" t="str">
        <f>IF(AND(B149=5000, OR(AND(E149='indoor club records'!$B$42, F149&lt;='indoor club records'!$C$42), AND(E149='indoor club records'!$B$43, F149&lt;='indoor club records'!$C$43))),"CR"," ")</f>
        <v xml:space="preserve"> </v>
      </c>
      <c r="V149" s="5" t="str">
        <f>IF(AND(B149=10000, OR(AND(E149='indoor club records'!$B$44, F149&lt;='indoor club records'!$C$44), AND(E149='indoor club records'!$B$45, F149&lt;='indoor club records'!$C$45))),"CR"," ")</f>
        <v xml:space="preserve"> </v>
      </c>
      <c r="W149" s="2" t="str">
        <f>IF(AND(B149="high jump", OR(AND(E149='indoor club records'!$F$1, F149&gt;='indoor club records'!$G$1), AND(E149='indoor club records'!$F$2, F149&gt;='indoor club records'!$G$2), AND(E149='indoor club records'!$F$3, F149&gt;='indoor club records'!$G$3),AND(E149='indoor club records'!$F$4, F149&gt;='indoor club records'!$G$4), AND(E149='indoor club records'!$F$5, F149&gt;='indoor club records'!$G$5))), "CR", " ")</f>
        <v xml:space="preserve"> </v>
      </c>
      <c r="X149" s="2" t="str">
        <f>IF(AND(B149="long jump", OR(AND(E149='indoor club records'!$F$6, F149&gt;='indoor club records'!$G$6), AND(E149='indoor club records'!$F$7, F149&gt;='indoor club records'!$G$7), AND(E149='indoor club records'!$F$8, F149&gt;='indoor club records'!$G$8), AND(E149='indoor club records'!$F$9, F149&gt;='indoor club records'!$G$9), AND(E149='indoor club records'!$F$10, F149&gt;='indoor club records'!$G$10))), "CR", " ")</f>
        <v xml:space="preserve"> </v>
      </c>
      <c r="Y149" s="2" t="str">
        <f>IF(AND(B149="triple jump", OR(AND(E149='indoor club records'!$F$11, F149&gt;='indoor club records'!$G$11), AND(E149='indoor club records'!$F$12, F149&gt;='indoor club records'!$G$12), AND(E149='indoor club records'!$F$13, F149&gt;='indoor club records'!$G$13), AND(E149='indoor club records'!$F$14, F149&gt;='indoor club records'!$G$14), AND(E149='indoor club records'!$F$15, F149&gt;='indoor club records'!$G$15))), "CR", " ")</f>
        <v xml:space="preserve"> </v>
      </c>
      <c r="Z149" s="2" t="str">
        <f>IF(AND(B149="pole vault", OR(AND(E149='indoor club records'!$F$16, F149&gt;='indoor club records'!$G$16), AND(E149='indoor club records'!$F$17, F149&gt;='indoor club records'!$G$17), AND(E149='indoor club records'!$F$18, F149&gt;='indoor club records'!$G$18), AND(E149='indoor club records'!$F$19, F149&gt;='indoor club records'!$G$19), AND(E149='indoor club records'!$F$20, F149&gt;='indoor club records'!$G$20))), "CR", " ")</f>
        <v xml:space="preserve"> </v>
      </c>
      <c r="AA149" s="2" t="str">
        <f>IF(AND(B149="shot 2.72", AND(E149='indoor club records'!$F$36, F149&gt;='indoor club records'!$G$36)), "CR", " ")</f>
        <v xml:space="preserve"> </v>
      </c>
      <c r="AB149" s="2" t="str">
        <f>IF(AND(B149="shot 3", OR(AND(E149='indoor club records'!$F$37, F149&gt;='indoor club records'!$G$37), AND(E149='indoor club records'!$F$38, F149&gt;='indoor club records'!$G$38))), "CR", " ")</f>
        <v xml:space="preserve"> </v>
      </c>
      <c r="AC149" s="2" t="str">
        <f>IF(AND(B149="shot 4", OR(AND(E149='indoor club records'!$F$39, F149&gt;='indoor club records'!$G$39), AND(E149='indoor club records'!$F$40, F149&gt;='indoor club records'!$G$40))), "CR", " ")</f>
        <v xml:space="preserve"> </v>
      </c>
      <c r="AD149" s="5" t="str">
        <f>IF(AND(B149="4x200", OR(AND(E149='indoor club records'!$N$6, F149&lt;='indoor club records'!$O$6), AND(E149='indoor club records'!$N$7, F149&lt;='indoor club records'!$O$7), AND(E149='indoor club records'!$N$8, F149&lt;='indoor club records'!$O$8), AND(E149='indoor club records'!$N$9, F149&lt;='indoor club records'!$O$9), AND(E149='indoor club records'!$N$10, F149&lt;='indoor club records'!$O$10))), "CR", " ")</f>
        <v xml:space="preserve"> </v>
      </c>
      <c r="AE149" s="5" t="str">
        <f>IF(AND(B149="4x300", OR(AND(E149='indoor club records'!$N$11, F149&lt;='indoor club records'!$O$11), AND(E149='indoor club records'!$N$12, F149&lt;='indoor club records'!$O$12))), "CR", " ")</f>
        <v xml:space="preserve"> </v>
      </c>
      <c r="AF149" s="5" t="str">
        <f>IF(AND(B149="4x400", OR(AND(E149='indoor club records'!$N$13, F149&lt;='indoor club records'!$O$13), AND(E149='indoor club records'!$N$14, F149&lt;='indoor club records'!$O$14), AND(E149='indoor club records'!$N$15, F149&lt;='indoor club records'!$O$15))), "CR", " ")</f>
        <v xml:space="preserve"> </v>
      </c>
      <c r="AG149" s="5" t="str">
        <f>IF(AND(B149="pentathlon", OR(AND(E149='indoor club records'!$N$21, F149&gt;='indoor club records'!$O$21), AND(E149='indoor club records'!$N$22, F149&gt;='indoor club records'!$O$22), AND(E149='indoor club records'!$N$23, F149&gt;='indoor club records'!$O$23), AND(E149='indoor club records'!$N$24, F149&gt;='indoor club records'!$O$24), AND(E149='indoor club records'!$N$25, F149&gt;='indoor club records'!$O$25))), "CR", " ")</f>
        <v xml:space="preserve"> </v>
      </c>
      <c r="AH149" s="5" t="str">
        <f>IF(AND(B149="heptathlon", OR(AND(E149='indoor club records'!$N$26, F149&gt;='indoor club records'!$O$26), AND(E149='indoor club records'!$N$27, F149&gt;='indoor club records'!$O$27), AND(E149='indoor club records'!$N$28, F149&gt;='indoor club records'!$O$28), )), "CR", " ")</f>
        <v xml:space="preserve"> </v>
      </c>
    </row>
    <row r="150" spans="1:34" ht="14.5" x14ac:dyDescent="0.35">
      <c r="A150" s="13" t="s">
        <v>32</v>
      </c>
      <c r="B150" s="2" t="s">
        <v>26</v>
      </c>
      <c r="C150" s="2" t="s">
        <v>91</v>
      </c>
      <c r="D150" s="2" t="s">
        <v>131</v>
      </c>
      <c r="E150" s="13" t="s">
        <v>30</v>
      </c>
      <c r="F150" s="6">
        <v>3.92</v>
      </c>
      <c r="G150" s="8">
        <v>43842</v>
      </c>
      <c r="H150" s="2" t="s">
        <v>190</v>
      </c>
      <c r="I150" s="2" t="s">
        <v>248</v>
      </c>
      <c r="K150" s="11" t="str">
        <f>IF(OR(L150="CR", M150="CR", N150="CR", O150="CR", P150="CR", Q150="CR", R150="CR", S150="CR", T150="CR", U150="CR",V150="CR", W150="CR", X150="CR", Y150="CR", Z150="CR", AA150="CR", AB150="CR", AC150="CR", AD150="CR", AE150="CR", AF150="CR", AG150="CR", AH150="CR"), "***CLUB RECORD***", "")</f>
        <v/>
      </c>
      <c r="L150" s="5" t="str">
        <f>IF(AND(B150=60, OR(AND(E150='indoor club records'!$B$1, F150&lt;='indoor club records'!$C$1), AND(E150='indoor club records'!$B$2, F150&lt;='indoor club records'!$C$2), AND(E150='indoor club records'!$B$3, F150&lt;='indoor club records'!$C$3), AND(E150='indoor club records'!$B$4, F150&lt;='indoor club records'!$C$4), AND(E150='indoor club records'!$B$5, F150&lt;='indoor club records'!$C$5))),"CR"," ")</f>
        <v xml:space="preserve"> </v>
      </c>
      <c r="M150" s="5" t="str">
        <f>IF(AND(B150=200, OR(AND(E150='indoor club records'!$B$11, F150&lt;='indoor club records'!$C$11), AND(E150='indoor club records'!$B$12, F150&lt;='indoor club records'!$C$12), AND(E150='indoor club records'!$B$13, F150&lt;='indoor club records'!$C$13), AND(E150='indoor club records'!$B$14, F150&lt;='indoor club records'!$C$14), AND(E150='indoor club records'!$B$15, F150&lt;='indoor club records'!$C$15))),"CR"," ")</f>
        <v xml:space="preserve"> </v>
      </c>
      <c r="N150" s="5" t="str">
        <f>IF(AND(B150=300, OR(AND(E150='indoor club records'!$B$16, F150&lt;='indoor club records'!$C$16), AND(E150='indoor club records'!$B$17, F150&lt;='indoor club records'!$C$17))),"CR"," ")</f>
        <v xml:space="preserve"> </v>
      </c>
      <c r="O150" s="5" t="str">
        <f>IF(AND(B150=400, OR(AND(E150='indoor club records'!$B$19, F150&lt;='indoor club records'!$C$19), AND(E150='indoor club records'!$B$20, F150&lt;='indoor club records'!$C$20), AND(E150='indoor club records'!$B$21, F150&lt;='indoor club records'!$C$21))),"CR"," ")</f>
        <v xml:space="preserve"> </v>
      </c>
      <c r="P150" s="5" t="str">
        <f>IF(AND(B150=800, OR(AND(E150='indoor club records'!$B$22, F150&lt;='indoor club records'!$C$22), AND(E150='indoor club records'!$B$23, F150&lt;='indoor club records'!$C$23), AND(E150='indoor club records'!$B$24, F150&lt;='indoor club records'!$C$24), AND(E150='indoor club records'!$B$25, F150&lt;='indoor club records'!$C$25), AND(E150='indoor club records'!$B$26, F150&lt;='indoor club records'!$C$26))),"CR"," ")</f>
        <v xml:space="preserve"> </v>
      </c>
      <c r="Q150" s="5" t="str">
        <f>IF(AND(B150=1200, AND(E150='indoor club records'!$B$28, F150&lt;='indoor club records'!$C$28)),"CR"," ")</f>
        <v xml:space="preserve"> </v>
      </c>
      <c r="R150" s="5" t="str">
        <f>IF(AND(B150=1500, OR(AND(E150='indoor club records'!$B$29, F150&lt;='indoor club records'!$C$29), AND(E150='indoor club records'!$B$30, F150&lt;='indoor club records'!$C$30), AND(E150='indoor club records'!$B$31, F150&lt;='indoor club records'!$C$31), AND(E150='indoor club records'!$B$32, F150&lt;='indoor club records'!$C$32), AND(E150='indoor club records'!$B$33, F150&lt;='indoor club records'!$C$33))),"CR"," ")</f>
        <v xml:space="preserve"> </v>
      </c>
      <c r="S150" s="5" t="str">
        <f>IF(AND(B150="1M", AND(E150='indoor club records'!$B$37,F150&lt;='indoor club records'!$C$37)),"CR"," ")</f>
        <v xml:space="preserve"> </v>
      </c>
      <c r="T150" s="5" t="str">
        <f>IF(AND(B150=3000, OR(AND(E150='indoor club records'!$B$39, F150&lt;='indoor club records'!$C$39), AND(E150='indoor club records'!$B$40, F150&lt;='indoor club records'!$C$40), AND(E150='indoor club records'!$B$41, F150&lt;='indoor club records'!$C$41))),"CR"," ")</f>
        <v xml:space="preserve"> </v>
      </c>
      <c r="U150" s="5" t="str">
        <f>IF(AND(B150=5000, OR(AND(E150='indoor club records'!$B$42, F150&lt;='indoor club records'!$C$42), AND(E150='indoor club records'!$B$43, F150&lt;='indoor club records'!$C$43))),"CR"," ")</f>
        <v xml:space="preserve"> </v>
      </c>
      <c r="V150" s="5" t="str">
        <f>IF(AND(B150=10000, OR(AND(E150='indoor club records'!$B$44, F150&lt;='indoor club records'!$C$44), AND(E150='indoor club records'!$B$45, F150&lt;='indoor club records'!$C$45))),"CR"," ")</f>
        <v xml:space="preserve"> </v>
      </c>
      <c r="W150" s="2" t="str">
        <f>IF(AND(B150="high jump", OR(AND(E150='indoor club records'!$F$1, F150&gt;='indoor club records'!$G$1), AND(E150='indoor club records'!$F$2, F150&gt;='indoor club records'!$G$2), AND(E150='indoor club records'!$F$3, F150&gt;='indoor club records'!$G$3),AND(E150='indoor club records'!$F$4, F150&gt;='indoor club records'!$G$4), AND(E150='indoor club records'!$F$5, F150&gt;='indoor club records'!$G$5))), "CR", " ")</f>
        <v xml:space="preserve"> </v>
      </c>
      <c r="X150" s="2" t="str">
        <f>IF(AND(B150="long jump", OR(AND(E150='indoor club records'!$F$6, F150&gt;='indoor club records'!$G$6), AND(E150='indoor club records'!$F$7, F150&gt;='indoor club records'!$G$7), AND(E150='indoor club records'!$F$8, F150&gt;='indoor club records'!$G$8), AND(E150='indoor club records'!$F$9, F150&gt;='indoor club records'!$G$9), AND(E150='indoor club records'!$F$10, F150&gt;='indoor club records'!$G$10))), "CR", " ")</f>
        <v xml:space="preserve"> </v>
      </c>
      <c r="Y150" s="2" t="str">
        <f>IF(AND(B150="triple jump", OR(AND(E150='indoor club records'!$F$11, F150&gt;='indoor club records'!$G$11), AND(E150='indoor club records'!$F$12, F150&gt;='indoor club records'!$G$12), AND(E150='indoor club records'!$F$13, F150&gt;='indoor club records'!$G$13), AND(E150='indoor club records'!$F$14, F150&gt;='indoor club records'!$G$14), AND(E150='indoor club records'!$F$15, F150&gt;='indoor club records'!$G$15))), "CR", " ")</f>
        <v xml:space="preserve"> </v>
      </c>
      <c r="Z150" s="2" t="str">
        <f>IF(AND(B150="pole vault", OR(AND(E150='indoor club records'!$F$16, F150&gt;='indoor club records'!$G$16), AND(E150='indoor club records'!$F$17, F150&gt;='indoor club records'!$G$17), AND(E150='indoor club records'!$F$18, F150&gt;='indoor club records'!$G$18), AND(E150='indoor club records'!$F$19, F150&gt;='indoor club records'!$G$19), AND(E150='indoor club records'!$F$20, F150&gt;='indoor club records'!$G$20))), "CR", " ")</f>
        <v xml:space="preserve"> </v>
      </c>
      <c r="AA150" s="2" t="str">
        <f>IF(AND(B150="shot 2.72", AND(E150='indoor club records'!$F$36, F150&gt;='indoor club records'!$G$36)), "CR", " ")</f>
        <v xml:space="preserve"> </v>
      </c>
      <c r="AB150" s="2" t="str">
        <f>IF(AND(B150="shot 3", OR(AND(E150='indoor club records'!$F$37, F150&gt;='indoor club records'!$G$37), AND(E150='indoor club records'!$F$38, F150&gt;='indoor club records'!$G$38))), "CR", " ")</f>
        <v xml:space="preserve"> </v>
      </c>
      <c r="AC150" s="2" t="str">
        <f>IF(AND(B150="shot 4", OR(AND(E150='indoor club records'!$F$39, F150&gt;='indoor club records'!$G$39), AND(E150='indoor club records'!$F$40, F150&gt;='indoor club records'!$G$40))), "CR", " ")</f>
        <v xml:space="preserve"> </v>
      </c>
      <c r="AD150" s="5" t="str">
        <f>IF(AND(B150="4x200", OR(AND(E150='indoor club records'!$N$6, F150&lt;='indoor club records'!$O$6), AND(E150='indoor club records'!$N$7, F150&lt;='indoor club records'!$O$7), AND(E150='indoor club records'!$N$8, F150&lt;='indoor club records'!$O$8), AND(E150='indoor club records'!$N$9, F150&lt;='indoor club records'!$O$9), AND(E150='indoor club records'!$N$10, F150&lt;='indoor club records'!$O$10))), "CR", " ")</f>
        <v xml:space="preserve"> </v>
      </c>
      <c r="AE150" s="5" t="str">
        <f>IF(AND(B150="4x300", OR(AND(E150='indoor club records'!$N$11, F150&lt;='indoor club records'!$O$11), AND(E150='indoor club records'!$N$12, F150&lt;='indoor club records'!$O$12))), "CR", " ")</f>
        <v xml:space="preserve"> </v>
      </c>
      <c r="AF150" s="5" t="str">
        <f>IF(AND(B150="4x400", OR(AND(E150='indoor club records'!$N$13, F150&lt;='indoor club records'!$O$13), AND(E150='indoor club records'!$N$14, F150&lt;='indoor club records'!$O$14), AND(E150='indoor club records'!$N$15, F150&lt;='indoor club records'!$O$15))), "CR", " ")</f>
        <v xml:space="preserve"> </v>
      </c>
      <c r="AG150" s="5" t="str">
        <f>IF(AND(B150="pentathlon", OR(AND(E150='indoor club records'!$N$21, F150&gt;='indoor club records'!$O$21), AND(E150='indoor club records'!$N$22, F150&gt;='indoor club records'!$O$22), AND(E150='indoor club records'!$N$23, F150&gt;='indoor club records'!$O$23), AND(E150='indoor club records'!$N$24, F150&gt;='indoor club records'!$O$24), AND(E150='indoor club records'!$N$25, F150&gt;='indoor club records'!$O$25))), "CR", " ")</f>
        <v xml:space="preserve"> </v>
      </c>
      <c r="AH150" s="5" t="str">
        <f>IF(AND(B150="heptathlon", OR(AND(E150='indoor club records'!$N$26, F150&gt;='indoor club records'!$O$26), AND(E150='indoor club records'!$N$27, F150&gt;='indoor club records'!$O$27), AND(E150='indoor club records'!$N$28, F150&gt;='indoor club records'!$O$28), )), "CR", " ")</f>
        <v xml:space="preserve"> </v>
      </c>
    </row>
    <row r="151" spans="1:34" ht="14.5" x14ac:dyDescent="0.35">
      <c r="A151" s="13" t="s">
        <v>32</v>
      </c>
      <c r="B151" s="2" t="s">
        <v>26</v>
      </c>
      <c r="C151" s="2" t="s">
        <v>153</v>
      </c>
      <c r="D151" s="2" t="s">
        <v>154</v>
      </c>
      <c r="E151" s="13" t="s">
        <v>32</v>
      </c>
      <c r="F151" s="6">
        <v>3.93</v>
      </c>
      <c r="G151" s="8">
        <v>43842</v>
      </c>
      <c r="H151" s="2" t="s">
        <v>190</v>
      </c>
      <c r="I151" s="2" t="s">
        <v>248</v>
      </c>
      <c r="K151" s="11" t="str">
        <f>IF(OR(L151="CR", M151="CR", N151="CR", O151="CR", P151="CR", Q151="CR", R151="CR", S151="CR", T151="CR", U151="CR",V151="CR", W151="CR", X151="CR", Y151="CR", Z151="CR", AA151="CR", AB151="CR", AC151="CR", AD151="CR", AE151="CR", AF151="CR", AG151="CR", AH151="CR"), "***CLUB RECORD***", "")</f>
        <v/>
      </c>
      <c r="L151" s="5" t="str">
        <f>IF(AND(B151=60, OR(AND(E151='indoor club records'!$B$1, F151&lt;='indoor club records'!$C$1), AND(E151='indoor club records'!$B$2, F151&lt;='indoor club records'!$C$2), AND(E151='indoor club records'!$B$3, F151&lt;='indoor club records'!$C$3), AND(E151='indoor club records'!$B$4, F151&lt;='indoor club records'!$C$4), AND(E151='indoor club records'!$B$5, F151&lt;='indoor club records'!$C$5))),"CR"," ")</f>
        <v xml:space="preserve"> </v>
      </c>
      <c r="M151" s="5" t="str">
        <f>IF(AND(B151=200, OR(AND(E151='indoor club records'!$B$11, F151&lt;='indoor club records'!$C$11), AND(E151='indoor club records'!$B$12, F151&lt;='indoor club records'!$C$12), AND(E151='indoor club records'!$B$13, F151&lt;='indoor club records'!$C$13), AND(E151='indoor club records'!$B$14, F151&lt;='indoor club records'!$C$14), AND(E151='indoor club records'!$B$15, F151&lt;='indoor club records'!$C$15))),"CR"," ")</f>
        <v xml:space="preserve"> </v>
      </c>
      <c r="N151" s="5" t="str">
        <f>IF(AND(B151=300, OR(AND(E151='indoor club records'!$B$16, F151&lt;='indoor club records'!$C$16), AND(E151='indoor club records'!$B$17, F151&lt;='indoor club records'!$C$17))),"CR"," ")</f>
        <v xml:space="preserve"> </v>
      </c>
      <c r="O151" s="5" t="str">
        <f>IF(AND(B151=400, OR(AND(E151='indoor club records'!$B$19, F151&lt;='indoor club records'!$C$19), AND(E151='indoor club records'!$B$20, F151&lt;='indoor club records'!$C$20), AND(E151='indoor club records'!$B$21, F151&lt;='indoor club records'!$C$21))),"CR"," ")</f>
        <v xml:space="preserve"> </v>
      </c>
      <c r="P151" s="5" t="str">
        <f>IF(AND(B151=800, OR(AND(E151='indoor club records'!$B$22, F151&lt;='indoor club records'!$C$22), AND(E151='indoor club records'!$B$23, F151&lt;='indoor club records'!$C$23), AND(E151='indoor club records'!$B$24, F151&lt;='indoor club records'!$C$24), AND(E151='indoor club records'!$B$25, F151&lt;='indoor club records'!$C$25), AND(E151='indoor club records'!$B$26, F151&lt;='indoor club records'!$C$26))),"CR"," ")</f>
        <v xml:space="preserve"> </v>
      </c>
      <c r="Q151" s="5" t="str">
        <f>IF(AND(B151=1200, AND(E151='indoor club records'!$B$28, F151&lt;='indoor club records'!$C$28)),"CR"," ")</f>
        <v xml:space="preserve"> </v>
      </c>
      <c r="R151" s="5" t="str">
        <f>IF(AND(B151=1500, OR(AND(E151='indoor club records'!$B$29, F151&lt;='indoor club records'!$C$29), AND(E151='indoor club records'!$B$30, F151&lt;='indoor club records'!$C$30), AND(E151='indoor club records'!$B$31, F151&lt;='indoor club records'!$C$31), AND(E151='indoor club records'!$B$32, F151&lt;='indoor club records'!$C$32), AND(E151='indoor club records'!$B$33, F151&lt;='indoor club records'!$C$33))),"CR"," ")</f>
        <v xml:space="preserve"> </v>
      </c>
      <c r="S151" s="5" t="str">
        <f>IF(AND(B151="1M", AND(E151='indoor club records'!$B$37,F151&lt;='indoor club records'!$C$37)),"CR"," ")</f>
        <v xml:space="preserve"> </v>
      </c>
      <c r="T151" s="5" t="str">
        <f>IF(AND(B151=3000, OR(AND(E151='indoor club records'!$B$39, F151&lt;='indoor club records'!$C$39), AND(E151='indoor club records'!$B$40, F151&lt;='indoor club records'!$C$40), AND(E151='indoor club records'!$B$41, F151&lt;='indoor club records'!$C$41))),"CR"," ")</f>
        <v xml:space="preserve"> </v>
      </c>
      <c r="U151" s="5" t="str">
        <f>IF(AND(B151=5000, OR(AND(E151='indoor club records'!$B$42, F151&lt;='indoor club records'!$C$42), AND(E151='indoor club records'!$B$43, F151&lt;='indoor club records'!$C$43))),"CR"," ")</f>
        <v xml:space="preserve"> </v>
      </c>
      <c r="V151" s="5" t="str">
        <f>IF(AND(B151=10000, OR(AND(E151='indoor club records'!$B$44, F151&lt;='indoor club records'!$C$44), AND(E151='indoor club records'!$B$45, F151&lt;='indoor club records'!$C$45))),"CR"," ")</f>
        <v xml:space="preserve"> </v>
      </c>
      <c r="W151" s="2" t="str">
        <f>IF(AND(B151="high jump", OR(AND(E151='indoor club records'!$F$1, F151&gt;='indoor club records'!$G$1), AND(E151='indoor club records'!$F$2, F151&gt;='indoor club records'!$G$2), AND(E151='indoor club records'!$F$3, F151&gt;='indoor club records'!$G$3),AND(E151='indoor club records'!$F$4, F151&gt;='indoor club records'!$G$4), AND(E151='indoor club records'!$F$5, F151&gt;='indoor club records'!$G$5))), "CR", " ")</f>
        <v xml:space="preserve"> </v>
      </c>
      <c r="X151" s="2" t="str">
        <f>IF(AND(B151="long jump", OR(AND(E151='indoor club records'!$F$6, F151&gt;='indoor club records'!$G$6), AND(E151='indoor club records'!$F$7, F151&gt;='indoor club records'!$G$7), AND(E151='indoor club records'!$F$8, F151&gt;='indoor club records'!$G$8), AND(E151='indoor club records'!$F$9, F151&gt;='indoor club records'!$G$9), AND(E151='indoor club records'!$F$10, F151&gt;='indoor club records'!$G$10))), "CR", " ")</f>
        <v xml:space="preserve"> </v>
      </c>
      <c r="Y151" s="2" t="str">
        <f>IF(AND(B151="triple jump", OR(AND(E151='indoor club records'!$F$11, F151&gt;='indoor club records'!$G$11), AND(E151='indoor club records'!$F$12, F151&gt;='indoor club records'!$G$12), AND(E151='indoor club records'!$F$13, F151&gt;='indoor club records'!$G$13), AND(E151='indoor club records'!$F$14, F151&gt;='indoor club records'!$G$14), AND(E151='indoor club records'!$F$15, F151&gt;='indoor club records'!$G$15))), "CR", " ")</f>
        <v xml:space="preserve"> </v>
      </c>
      <c r="Z151" s="2" t="str">
        <f>IF(AND(B151="pole vault", OR(AND(E151='indoor club records'!$F$16, F151&gt;='indoor club records'!$G$16), AND(E151='indoor club records'!$F$17, F151&gt;='indoor club records'!$G$17), AND(E151='indoor club records'!$F$18, F151&gt;='indoor club records'!$G$18), AND(E151='indoor club records'!$F$19, F151&gt;='indoor club records'!$G$19), AND(E151='indoor club records'!$F$20, F151&gt;='indoor club records'!$G$20))), "CR", " ")</f>
        <v xml:space="preserve"> </v>
      </c>
      <c r="AA151" s="2" t="str">
        <f>IF(AND(B151="shot 2.72", AND(E151='indoor club records'!$F$36, F151&gt;='indoor club records'!$G$36)), "CR", " ")</f>
        <v xml:space="preserve"> </v>
      </c>
      <c r="AB151" s="2" t="str">
        <f>IF(AND(B151="shot 3", OR(AND(E151='indoor club records'!$F$37, F151&gt;='indoor club records'!$G$37), AND(E151='indoor club records'!$F$38, F151&gt;='indoor club records'!$G$38))), "CR", " ")</f>
        <v xml:space="preserve"> </v>
      </c>
      <c r="AC151" s="2" t="str">
        <f>IF(AND(B151="shot 4", OR(AND(E151='indoor club records'!$F$39, F151&gt;='indoor club records'!$G$39), AND(E151='indoor club records'!$F$40, F151&gt;='indoor club records'!$G$40))), "CR", " ")</f>
        <v xml:space="preserve"> </v>
      </c>
      <c r="AD151" s="5" t="str">
        <f>IF(AND(B151="4x200", OR(AND(E151='indoor club records'!$N$6, F151&lt;='indoor club records'!$O$6), AND(E151='indoor club records'!$N$7, F151&lt;='indoor club records'!$O$7), AND(E151='indoor club records'!$N$8, F151&lt;='indoor club records'!$O$8), AND(E151='indoor club records'!$N$9, F151&lt;='indoor club records'!$O$9), AND(E151='indoor club records'!$N$10, F151&lt;='indoor club records'!$O$10))), "CR", " ")</f>
        <v xml:space="preserve"> </v>
      </c>
      <c r="AE151" s="5" t="str">
        <f>IF(AND(B151="4x300", OR(AND(E151='indoor club records'!$N$11, F151&lt;='indoor club records'!$O$11), AND(E151='indoor club records'!$N$12, F151&lt;='indoor club records'!$O$12))), "CR", " ")</f>
        <v xml:space="preserve"> </v>
      </c>
      <c r="AF151" s="5" t="str">
        <f>IF(AND(B151="4x400", OR(AND(E151='indoor club records'!$N$13, F151&lt;='indoor club records'!$O$13), AND(E151='indoor club records'!$N$14, F151&lt;='indoor club records'!$O$14), AND(E151='indoor club records'!$N$15, F151&lt;='indoor club records'!$O$15))), "CR", " ")</f>
        <v xml:space="preserve"> </v>
      </c>
      <c r="AG151" s="5" t="str">
        <f>IF(AND(B151="pentathlon", OR(AND(E151='indoor club records'!$N$21, F151&gt;='indoor club records'!$O$21), AND(E151='indoor club records'!$N$22, F151&gt;='indoor club records'!$O$22), AND(E151='indoor club records'!$N$23, F151&gt;='indoor club records'!$O$23), AND(E151='indoor club records'!$N$24, F151&gt;='indoor club records'!$O$24), AND(E151='indoor club records'!$N$25, F151&gt;='indoor club records'!$O$25))), "CR", " ")</f>
        <v xml:space="preserve"> </v>
      </c>
      <c r="AH151" s="5" t="str">
        <f>IF(AND(B151="heptathlon", OR(AND(E151='indoor club records'!$N$26, F151&gt;='indoor club records'!$O$26), AND(E151='indoor club records'!$N$27, F151&gt;='indoor club records'!$O$27), AND(E151='indoor club records'!$N$28, F151&gt;='indoor club records'!$O$28), )), "CR", " ")</f>
        <v xml:space="preserve"> </v>
      </c>
    </row>
    <row r="152" spans="1:34" ht="14.5" x14ac:dyDescent="0.35">
      <c r="A152" s="13" t="s">
        <v>30</v>
      </c>
      <c r="B152" s="2" t="s">
        <v>26</v>
      </c>
      <c r="C152" s="2" t="s">
        <v>39</v>
      </c>
      <c r="D152" s="2" t="s">
        <v>40</v>
      </c>
      <c r="E152" s="13" t="s">
        <v>30</v>
      </c>
      <c r="F152" s="6">
        <v>4.16</v>
      </c>
      <c r="G152" s="8">
        <v>43842</v>
      </c>
      <c r="H152" s="2" t="s">
        <v>190</v>
      </c>
      <c r="I152" s="2" t="s">
        <v>248</v>
      </c>
      <c r="K152" s="11" t="str">
        <f>IF(OR(L152="CR", M152="CR", N152="CR", O152="CR", P152="CR", Q152="CR", R152="CR", S152="CR", T152="CR", U152="CR",V152="CR", W152="CR", X152="CR", Y152="CR", Z152="CR", AA152="CR", AB152="CR", AC152="CR", AD152="CR", AE152="CR", AF152="CR", AG152="CR", AH152="CR"), "***CLUB RECORD***", "")</f>
        <v/>
      </c>
      <c r="L152" s="5" t="str">
        <f>IF(AND(B152=60, OR(AND(E152='indoor club records'!$B$1, F152&lt;='indoor club records'!$C$1), AND(E152='indoor club records'!$B$2, F152&lt;='indoor club records'!$C$2), AND(E152='indoor club records'!$B$3, F152&lt;='indoor club records'!$C$3), AND(E152='indoor club records'!$B$4, F152&lt;='indoor club records'!$C$4), AND(E152='indoor club records'!$B$5, F152&lt;='indoor club records'!$C$5))),"CR"," ")</f>
        <v xml:space="preserve"> </v>
      </c>
      <c r="M152" s="5" t="str">
        <f>IF(AND(B152=200, OR(AND(E152='indoor club records'!$B$11, F152&lt;='indoor club records'!$C$11), AND(E152='indoor club records'!$B$12, F152&lt;='indoor club records'!$C$12), AND(E152='indoor club records'!$B$13, F152&lt;='indoor club records'!$C$13), AND(E152='indoor club records'!$B$14, F152&lt;='indoor club records'!$C$14), AND(E152='indoor club records'!$B$15, F152&lt;='indoor club records'!$C$15))),"CR"," ")</f>
        <v xml:space="preserve"> </v>
      </c>
      <c r="N152" s="5" t="str">
        <f>IF(AND(B152=300, OR(AND(E152='indoor club records'!$B$16, F152&lt;='indoor club records'!$C$16), AND(E152='indoor club records'!$B$17, F152&lt;='indoor club records'!$C$17))),"CR"," ")</f>
        <v xml:space="preserve"> </v>
      </c>
      <c r="O152" s="5" t="str">
        <f>IF(AND(B152=400, OR(AND(E152='indoor club records'!$B$19, F152&lt;='indoor club records'!$C$19), AND(E152='indoor club records'!$B$20, F152&lt;='indoor club records'!$C$20), AND(E152='indoor club records'!$B$21, F152&lt;='indoor club records'!$C$21))),"CR"," ")</f>
        <v xml:space="preserve"> </v>
      </c>
      <c r="P152" s="5" t="str">
        <f>IF(AND(B152=800, OR(AND(E152='indoor club records'!$B$22, F152&lt;='indoor club records'!$C$22), AND(E152='indoor club records'!$B$23, F152&lt;='indoor club records'!$C$23), AND(E152='indoor club records'!$B$24, F152&lt;='indoor club records'!$C$24), AND(E152='indoor club records'!$B$25, F152&lt;='indoor club records'!$C$25), AND(E152='indoor club records'!$B$26, F152&lt;='indoor club records'!$C$26))),"CR"," ")</f>
        <v xml:space="preserve"> </v>
      </c>
      <c r="Q152" s="5" t="str">
        <f>IF(AND(B152=1200, AND(E152='indoor club records'!$B$28, F152&lt;='indoor club records'!$C$28)),"CR"," ")</f>
        <v xml:space="preserve"> </v>
      </c>
      <c r="R152" s="5" t="str">
        <f>IF(AND(B152=1500, OR(AND(E152='indoor club records'!$B$29, F152&lt;='indoor club records'!$C$29), AND(E152='indoor club records'!$B$30, F152&lt;='indoor club records'!$C$30), AND(E152='indoor club records'!$B$31, F152&lt;='indoor club records'!$C$31), AND(E152='indoor club records'!$B$32, F152&lt;='indoor club records'!$C$32), AND(E152='indoor club records'!$B$33, F152&lt;='indoor club records'!$C$33))),"CR"," ")</f>
        <v xml:space="preserve"> </v>
      </c>
      <c r="S152" s="5" t="str">
        <f>IF(AND(B152="1M", AND(E152='indoor club records'!$B$37,F152&lt;='indoor club records'!$C$37)),"CR"," ")</f>
        <v xml:space="preserve"> </v>
      </c>
      <c r="T152" s="5" t="str">
        <f>IF(AND(B152=3000, OR(AND(E152='indoor club records'!$B$39, F152&lt;='indoor club records'!$C$39), AND(E152='indoor club records'!$B$40, F152&lt;='indoor club records'!$C$40), AND(E152='indoor club records'!$B$41, F152&lt;='indoor club records'!$C$41))),"CR"," ")</f>
        <v xml:space="preserve"> </v>
      </c>
      <c r="U152" s="5" t="str">
        <f>IF(AND(B152=5000, OR(AND(E152='indoor club records'!$B$42, F152&lt;='indoor club records'!$C$42), AND(E152='indoor club records'!$B$43, F152&lt;='indoor club records'!$C$43))),"CR"," ")</f>
        <v xml:space="preserve"> </v>
      </c>
      <c r="V152" s="5" t="str">
        <f>IF(AND(B152=10000, OR(AND(E152='indoor club records'!$B$44, F152&lt;='indoor club records'!$C$44), AND(E152='indoor club records'!$B$45, F152&lt;='indoor club records'!$C$45))),"CR"," ")</f>
        <v xml:space="preserve"> </v>
      </c>
      <c r="W152" s="2" t="str">
        <f>IF(AND(B152="high jump", OR(AND(E152='indoor club records'!$F$1, F152&gt;='indoor club records'!$G$1), AND(E152='indoor club records'!$F$2, F152&gt;='indoor club records'!$G$2), AND(E152='indoor club records'!$F$3, F152&gt;='indoor club records'!$G$3),AND(E152='indoor club records'!$F$4, F152&gt;='indoor club records'!$G$4), AND(E152='indoor club records'!$F$5, F152&gt;='indoor club records'!$G$5))), "CR", " ")</f>
        <v xml:space="preserve"> </v>
      </c>
      <c r="X152" s="2" t="str">
        <f>IF(AND(B152="long jump", OR(AND(E152='indoor club records'!$F$6, F152&gt;='indoor club records'!$G$6), AND(E152='indoor club records'!$F$7, F152&gt;='indoor club records'!$G$7), AND(E152='indoor club records'!$F$8, F152&gt;='indoor club records'!$G$8), AND(E152='indoor club records'!$F$9, F152&gt;='indoor club records'!$G$9), AND(E152='indoor club records'!$F$10, F152&gt;='indoor club records'!$G$10))), "CR", " ")</f>
        <v xml:space="preserve"> </v>
      </c>
      <c r="Y152" s="2" t="str">
        <f>IF(AND(B152="triple jump", OR(AND(E152='indoor club records'!$F$11, F152&gt;='indoor club records'!$G$11), AND(E152='indoor club records'!$F$12, F152&gt;='indoor club records'!$G$12), AND(E152='indoor club records'!$F$13, F152&gt;='indoor club records'!$G$13), AND(E152='indoor club records'!$F$14, F152&gt;='indoor club records'!$G$14), AND(E152='indoor club records'!$F$15, F152&gt;='indoor club records'!$G$15))), "CR", " ")</f>
        <v xml:space="preserve"> </v>
      </c>
      <c r="Z152" s="2" t="str">
        <f>IF(AND(B152="pole vault", OR(AND(E152='indoor club records'!$F$16, F152&gt;='indoor club records'!$G$16), AND(E152='indoor club records'!$F$17, F152&gt;='indoor club records'!$G$17), AND(E152='indoor club records'!$F$18, F152&gt;='indoor club records'!$G$18), AND(E152='indoor club records'!$F$19, F152&gt;='indoor club records'!$G$19), AND(E152='indoor club records'!$F$20, F152&gt;='indoor club records'!$G$20))), "CR", " ")</f>
        <v xml:space="preserve"> </v>
      </c>
      <c r="AA152" s="2" t="str">
        <f>IF(AND(B152="shot 2.72", AND(E152='indoor club records'!$F$36, F152&gt;='indoor club records'!$G$36)), "CR", " ")</f>
        <v xml:space="preserve"> </v>
      </c>
      <c r="AB152" s="2" t="str">
        <f>IF(AND(B152="shot 3", OR(AND(E152='indoor club records'!$F$37, F152&gt;='indoor club records'!$G$37), AND(E152='indoor club records'!$F$38, F152&gt;='indoor club records'!$G$38))), "CR", " ")</f>
        <v xml:space="preserve"> </v>
      </c>
      <c r="AC152" s="2" t="str">
        <f>IF(AND(B152="shot 4", OR(AND(E152='indoor club records'!$F$39, F152&gt;='indoor club records'!$G$39), AND(E152='indoor club records'!$F$40, F152&gt;='indoor club records'!$G$40))), "CR", " ")</f>
        <v xml:space="preserve"> </v>
      </c>
      <c r="AD152" s="5" t="str">
        <f>IF(AND(B152="4x200", OR(AND(E152='indoor club records'!$N$6, F152&lt;='indoor club records'!$O$6), AND(E152='indoor club records'!$N$7, F152&lt;='indoor club records'!$O$7), AND(E152='indoor club records'!$N$8, F152&lt;='indoor club records'!$O$8), AND(E152='indoor club records'!$N$9, F152&lt;='indoor club records'!$O$9), AND(E152='indoor club records'!$N$10, F152&lt;='indoor club records'!$O$10))), "CR", " ")</f>
        <v xml:space="preserve"> </v>
      </c>
      <c r="AE152" s="5" t="str">
        <f>IF(AND(B152="4x300", OR(AND(E152='indoor club records'!$N$11, F152&lt;='indoor club records'!$O$11), AND(E152='indoor club records'!$N$12, F152&lt;='indoor club records'!$O$12))), "CR", " ")</f>
        <v xml:space="preserve"> </v>
      </c>
      <c r="AF152" s="5" t="str">
        <f>IF(AND(B152="4x400", OR(AND(E152='indoor club records'!$N$13, F152&lt;='indoor club records'!$O$13), AND(E152='indoor club records'!$N$14, F152&lt;='indoor club records'!$O$14), AND(E152='indoor club records'!$N$15, F152&lt;='indoor club records'!$O$15))), "CR", " ")</f>
        <v xml:space="preserve"> </v>
      </c>
      <c r="AG152" s="5" t="str">
        <f>IF(AND(B152="pentathlon", OR(AND(E152='indoor club records'!$N$21, F152&gt;='indoor club records'!$O$21), AND(E152='indoor club records'!$N$22, F152&gt;='indoor club records'!$O$22), AND(E152='indoor club records'!$N$23, F152&gt;='indoor club records'!$O$23), AND(E152='indoor club records'!$N$24, F152&gt;='indoor club records'!$O$24), AND(E152='indoor club records'!$N$25, F152&gt;='indoor club records'!$O$25))), "CR", " ")</f>
        <v xml:space="preserve"> </v>
      </c>
      <c r="AH152" s="5" t="str">
        <f>IF(AND(B152="heptathlon", OR(AND(E152='indoor club records'!$N$26, F152&gt;='indoor club records'!$O$26), AND(E152='indoor club records'!$N$27, F152&gt;='indoor club records'!$O$27), AND(E152='indoor club records'!$N$28, F152&gt;='indoor club records'!$O$28), )), "CR", " ")</f>
        <v xml:space="preserve"> </v>
      </c>
    </row>
    <row r="153" spans="1:34" ht="14.5" x14ac:dyDescent="0.35">
      <c r="A153" s="13" t="s">
        <v>32</v>
      </c>
      <c r="B153" s="2" t="s">
        <v>26</v>
      </c>
      <c r="C153" s="2" t="s">
        <v>10</v>
      </c>
      <c r="D153" s="2" t="s">
        <v>18</v>
      </c>
      <c r="E153" s="13" t="s">
        <v>30</v>
      </c>
      <c r="F153" s="6">
        <v>4.34</v>
      </c>
      <c r="G153" s="8">
        <v>43800</v>
      </c>
      <c r="H153" s="2" t="s">
        <v>190</v>
      </c>
      <c r="I153" s="2" t="s">
        <v>214</v>
      </c>
      <c r="K153" s="11" t="str">
        <f>IF(OR(L153="CR", M153="CR", N153="CR", O153="CR", P153="CR", Q153="CR", R153="CR", S153="CR", T153="CR", U153="CR",V153="CR", W153="CR", X153="CR", Y153="CR", Z153="CR", AA153="CR", AB153="CR", AC153="CR", AD153="CR", AE153="CR", AF153="CR", AG153="CR", AH153="CR"), "***CLUB RECORD***", "")</f>
        <v/>
      </c>
      <c r="L153" s="5" t="str">
        <f>IF(AND(B153=60, OR(AND(E153='indoor club records'!$B$1, F153&lt;='indoor club records'!$C$1), AND(E153='indoor club records'!$B$2, F153&lt;='indoor club records'!$C$2), AND(E153='indoor club records'!$B$3, F153&lt;='indoor club records'!$C$3), AND(E153='indoor club records'!$B$4, F153&lt;='indoor club records'!$C$4), AND(E153='indoor club records'!$B$5, F153&lt;='indoor club records'!$C$5))),"CR"," ")</f>
        <v xml:space="preserve"> </v>
      </c>
      <c r="M153" s="5" t="str">
        <f>IF(AND(B153=200, OR(AND(E153='indoor club records'!$B$11, F153&lt;='indoor club records'!$C$11), AND(E153='indoor club records'!$B$12, F153&lt;='indoor club records'!$C$12), AND(E153='indoor club records'!$B$13, F153&lt;='indoor club records'!$C$13), AND(E153='indoor club records'!$B$14, F153&lt;='indoor club records'!$C$14), AND(E153='indoor club records'!$B$15, F153&lt;='indoor club records'!$C$15))),"CR"," ")</f>
        <v xml:space="preserve"> </v>
      </c>
      <c r="N153" s="5" t="str">
        <f>IF(AND(B153=300, OR(AND(E153='indoor club records'!$B$16, F153&lt;='indoor club records'!$C$16), AND(E153='indoor club records'!$B$17, F153&lt;='indoor club records'!$C$17))),"CR"," ")</f>
        <v xml:space="preserve"> </v>
      </c>
      <c r="O153" s="5" t="str">
        <f>IF(AND(B153=400, OR(AND(E153='indoor club records'!$B$19, F153&lt;='indoor club records'!$C$19), AND(E153='indoor club records'!$B$20, F153&lt;='indoor club records'!$C$20), AND(E153='indoor club records'!$B$21, F153&lt;='indoor club records'!$C$21))),"CR"," ")</f>
        <v xml:space="preserve"> </v>
      </c>
      <c r="P153" s="5" t="str">
        <f>IF(AND(B153=800, OR(AND(E153='indoor club records'!$B$22, F153&lt;='indoor club records'!$C$22), AND(E153='indoor club records'!$B$23, F153&lt;='indoor club records'!$C$23), AND(E153='indoor club records'!$B$24, F153&lt;='indoor club records'!$C$24), AND(E153='indoor club records'!$B$25, F153&lt;='indoor club records'!$C$25), AND(E153='indoor club records'!$B$26, F153&lt;='indoor club records'!$C$26))),"CR"," ")</f>
        <v xml:space="preserve"> </v>
      </c>
      <c r="Q153" s="5" t="str">
        <f>IF(AND(B153=1200, AND(E153='indoor club records'!$B$28, F153&lt;='indoor club records'!$C$28)),"CR"," ")</f>
        <v xml:space="preserve"> </v>
      </c>
      <c r="R153" s="5" t="str">
        <f>IF(AND(B153=1500, OR(AND(E153='indoor club records'!$B$29, F153&lt;='indoor club records'!$C$29), AND(E153='indoor club records'!$B$30, F153&lt;='indoor club records'!$C$30), AND(E153='indoor club records'!$B$31, F153&lt;='indoor club records'!$C$31), AND(E153='indoor club records'!$B$32, F153&lt;='indoor club records'!$C$32), AND(E153='indoor club records'!$B$33, F153&lt;='indoor club records'!$C$33))),"CR"," ")</f>
        <v xml:space="preserve"> </v>
      </c>
      <c r="S153" s="5" t="str">
        <f>IF(AND(B153="1M", AND(E153='indoor club records'!$B$37,F153&lt;='indoor club records'!$C$37)),"CR"," ")</f>
        <v xml:space="preserve"> </v>
      </c>
      <c r="T153" s="5" t="str">
        <f>IF(AND(B153=3000, OR(AND(E153='indoor club records'!$B$39, F153&lt;='indoor club records'!$C$39), AND(E153='indoor club records'!$B$40, F153&lt;='indoor club records'!$C$40), AND(E153='indoor club records'!$B$41, F153&lt;='indoor club records'!$C$41))),"CR"," ")</f>
        <v xml:space="preserve"> </v>
      </c>
      <c r="U153" s="5" t="str">
        <f>IF(AND(B153=5000, OR(AND(E153='indoor club records'!$B$42, F153&lt;='indoor club records'!$C$42), AND(E153='indoor club records'!$B$43, F153&lt;='indoor club records'!$C$43))),"CR"," ")</f>
        <v xml:space="preserve"> </v>
      </c>
      <c r="V153" s="5" t="str">
        <f>IF(AND(B153=10000, OR(AND(E153='indoor club records'!$B$44, F153&lt;='indoor club records'!$C$44), AND(E153='indoor club records'!$B$45, F153&lt;='indoor club records'!$C$45))),"CR"," ")</f>
        <v xml:space="preserve"> </v>
      </c>
      <c r="W153" s="2" t="str">
        <f>IF(AND(B153="high jump", OR(AND(E153='indoor club records'!$F$1, F153&gt;='indoor club records'!$G$1), AND(E153='indoor club records'!$F$2, F153&gt;='indoor club records'!$G$2), AND(E153='indoor club records'!$F$3, F153&gt;='indoor club records'!$G$3),AND(E153='indoor club records'!$F$4, F153&gt;='indoor club records'!$G$4), AND(E153='indoor club records'!$F$5, F153&gt;='indoor club records'!$G$5))), "CR", " ")</f>
        <v xml:space="preserve"> </v>
      </c>
      <c r="X153" s="2" t="str">
        <f>IF(AND(B153="long jump", OR(AND(E153='indoor club records'!$F$6, F153&gt;='indoor club records'!$G$6), AND(E153='indoor club records'!$F$7, F153&gt;='indoor club records'!$G$7), AND(E153='indoor club records'!$F$8, F153&gt;='indoor club records'!$G$8), AND(E153='indoor club records'!$F$9, F153&gt;='indoor club records'!$G$9), AND(E153='indoor club records'!$F$10, F153&gt;='indoor club records'!$G$10))), "CR", " ")</f>
        <v xml:space="preserve"> </v>
      </c>
      <c r="Y153" s="2" t="str">
        <f>IF(AND(B153="triple jump", OR(AND(E153='indoor club records'!$F$11, F153&gt;='indoor club records'!$G$11), AND(E153='indoor club records'!$F$12, F153&gt;='indoor club records'!$G$12), AND(E153='indoor club records'!$F$13, F153&gt;='indoor club records'!$G$13), AND(E153='indoor club records'!$F$14, F153&gt;='indoor club records'!$G$14), AND(E153='indoor club records'!$F$15, F153&gt;='indoor club records'!$G$15))), "CR", " ")</f>
        <v xml:space="preserve"> </v>
      </c>
      <c r="Z153" s="2" t="str">
        <f>IF(AND(B153="pole vault", OR(AND(E153='indoor club records'!$F$16, F153&gt;='indoor club records'!$G$16), AND(E153='indoor club records'!$F$17, F153&gt;='indoor club records'!$G$17), AND(E153='indoor club records'!$F$18, F153&gt;='indoor club records'!$G$18), AND(E153='indoor club records'!$F$19, F153&gt;='indoor club records'!$G$19), AND(E153='indoor club records'!$F$20, F153&gt;='indoor club records'!$G$20))), "CR", " ")</f>
        <v xml:space="preserve"> </v>
      </c>
      <c r="AA153" s="2" t="str">
        <f>IF(AND(B153="shot 2.72", AND(E153='indoor club records'!$F$36, F153&gt;='indoor club records'!$G$36)), "CR", " ")</f>
        <v xml:space="preserve"> </v>
      </c>
      <c r="AB153" s="2" t="str">
        <f>IF(AND(B153="shot 3", OR(AND(E153='indoor club records'!$F$37, F153&gt;='indoor club records'!$G$37), AND(E153='indoor club records'!$F$38, F153&gt;='indoor club records'!$G$38))), "CR", " ")</f>
        <v xml:space="preserve"> </v>
      </c>
      <c r="AC153" s="2" t="str">
        <f>IF(AND(B153="shot 4", OR(AND(E153='indoor club records'!$F$39, F153&gt;='indoor club records'!$G$39), AND(E153='indoor club records'!$F$40, F153&gt;='indoor club records'!$G$40))), "CR", " ")</f>
        <v xml:space="preserve"> </v>
      </c>
      <c r="AD153" s="5" t="str">
        <f>IF(AND(B153="4x200", OR(AND(E153='indoor club records'!$N$6, F153&lt;='indoor club records'!$O$6), AND(E153='indoor club records'!$N$7, F153&lt;='indoor club records'!$O$7), AND(E153='indoor club records'!$N$8, F153&lt;='indoor club records'!$O$8), AND(E153='indoor club records'!$N$9, F153&lt;='indoor club records'!$O$9), AND(E153='indoor club records'!$N$10, F153&lt;='indoor club records'!$O$10))), "CR", " ")</f>
        <v xml:space="preserve"> </v>
      </c>
      <c r="AE153" s="5" t="str">
        <f>IF(AND(B153="4x300", OR(AND(E153='indoor club records'!$N$11, F153&lt;='indoor club records'!$O$11), AND(E153='indoor club records'!$N$12, F153&lt;='indoor club records'!$O$12))), "CR", " ")</f>
        <v xml:space="preserve"> </v>
      </c>
      <c r="AF153" s="5" t="str">
        <f>IF(AND(B153="4x400", OR(AND(E153='indoor club records'!$N$13, F153&lt;='indoor club records'!$O$13), AND(E153='indoor club records'!$N$14, F153&lt;='indoor club records'!$O$14), AND(E153='indoor club records'!$N$15, F153&lt;='indoor club records'!$O$15))), "CR", " ")</f>
        <v xml:space="preserve"> </v>
      </c>
      <c r="AG153" s="5" t="str">
        <f>IF(AND(B153="pentathlon", OR(AND(E153='indoor club records'!$N$21, F153&gt;='indoor club records'!$O$21), AND(E153='indoor club records'!$N$22, F153&gt;='indoor club records'!$O$22), AND(E153='indoor club records'!$N$23, F153&gt;='indoor club records'!$O$23), AND(E153='indoor club records'!$N$24, F153&gt;='indoor club records'!$O$24), AND(E153='indoor club records'!$N$25, F153&gt;='indoor club records'!$O$25))), "CR", " ")</f>
        <v xml:space="preserve"> </v>
      </c>
      <c r="AH153" s="5" t="str">
        <f>IF(AND(B153="heptathlon", OR(AND(E153='indoor club records'!$N$26, F153&gt;='indoor club records'!$O$26), AND(E153='indoor club records'!$N$27, F153&gt;='indoor club records'!$O$27), AND(E153='indoor club records'!$N$28, F153&gt;='indoor club records'!$O$28), )), "CR", " ")</f>
        <v xml:space="preserve"> </v>
      </c>
    </row>
    <row r="154" spans="1:34" ht="14.5" x14ac:dyDescent="0.35">
      <c r="B154" s="2" t="s">
        <v>26</v>
      </c>
      <c r="C154" s="2" t="s">
        <v>160</v>
      </c>
      <c r="D154" s="2" t="s">
        <v>161</v>
      </c>
      <c r="E154" s="13" t="s">
        <v>30</v>
      </c>
      <c r="F154" s="6">
        <v>4.5</v>
      </c>
      <c r="G154" s="8">
        <v>43863</v>
      </c>
      <c r="H154" s="2" t="s">
        <v>190</v>
      </c>
      <c r="I154" s="2" t="s">
        <v>264</v>
      </c>
      <c r="K154" s="2"/>
      <c r="P154" s="2"/>
      <c r="Q154" s="2"/>
      <c r="R154" s="2"/>
      <c r="S154" s="2"/>
      <c r="T154" s="2"/>
      <c r="U154" s="2"/>
    </row>
    <row r="155" spans="1:34" ht="14.5" x14ac:dyDescent="0.35">
      <c r="A155" s="13" t="s">
        <v>31</v>
      </c>
      <c r="B155" s="2" t="s">
        <v>26</v>
      </c>
      <c r="C155" s="2" t="s">
        <v>22</v>
      </c>
      <c r="D155" s="2" t="s">
        <v>272</v>
      </c>
      <c r="E155" s="13" t="s">
        <v>34</v>
      </c>
      <c r="F155" s="6">
        <v>4.6900000000000004</v>
      </c>
      <c r="G155" s="8">
        <v>43848</v>
      </c>
      <c r="H155" s="2" t="s">
        <v>190</v>
      </c>
      <c r="I155" s="2" t="s">
        <v>242</v>
      </c>
      <c r="K155" s="11" t="str">
        <f>IF(OR(L155="CR", M155="CR", N155="CR", O155="CR", P155="CR", Q155="CR", R155="CR", S155="CR", T155="CR", U155="CR",V155="CR", W155="CR", X155="CR", Y155="CR", Z155="CR", AA155="CR", AB155="CR", AC155="CR", AD155="CR", AE155="CR", AF155="CR", AG155="CR", AH155="CR"), "***CLUB RECORD***", "")</f>
        <v/>
      </c>
      <c r="L155" s="5" t="str">
        <f>IF(AND(B155=60, OR(AND(E155='indoor club records'!$B$1, F155&lt;='indoor club records'!$C$1), AND(E155='indoor club records'!$B$2, F155&lt;='indoor club records'!$C$2), AND(E155='indoor club records'!$B$3, F155&lt;='indoor club records'!$C$3), AND(E155='indoor club records'!$B$4, F155&lt;='indoor club records'!$C$4), AND(E155='indoor club records'!$B$5, F155&lt;='indoor club records'!$C$5))),"CR"," ")</f>
        <v xml:space="preserve"> </v>
      </c>
      <c r="M155" s="5" t="str">
        <f>IF(AND(B155=200, OR(AND(E155='indoor club records'!$B$11, F155&lt;='indoor club records'!$C$11), AND(E155='indoor club records'!$B$12, F155&lt;='indoor club records'!$C$12), AND(E155='indoor club records'!$B$13, F155&lt;='indoor club records'!$C$13), AND(E155='indoor club records'!$B$14, F155&lt;='indoor club records'!$C$14), AND(E155='indoor club records'!$B$15, F155&lt;='indoor club records'!$C$15))),"CR"," ")</f>
        <v xml:space="preserve"> </v>
      </c>
      <c r="N155" s="5" t="str">
        <f>IF(AND(B155=300, OR(AND(E155='indoor club records'!$B$16, F155&lt;='indoor club records'!$C$16), AND(E155='indoor club records'!$B$17, F155&lt;='indoor club records'!$C$17))),"CR"," ")</f>
        <v xml:space="preserve"> </v>
      </c>
      <c r="O155" s="5" t="str">
        <f>IF(AND(B155=400, OR(AND(E155='indoor club records'!$B$19, F155&lt;='indoor club records'!$C$19), AND(E155='indoor club records'!$B$20, F155&lt;='indoor club records'!$C$20), AND(E155='indoor club records'!$B$21, F155&lt;='indoor club records'!$C$21))),"CR"," ")</f>
        <v xml:space="preserve"> </v>
      </c>
      <c r="P155" s="5" t="str">
        <f>IF(AND(B155=800, OR(AND(E155='indoor club records'!$B$22, F155&lt;='indoor club records'!$C$22), AND(E155='indoor club records'!$B$23, F155&lt;='indoor club records'!$C$23), AND(E155='indoor club records'!$B$24, F155&lt;='indoor club records'!$C$24), AND(E155='indoor club records'!$B$25, F155&lt;='indoor club records'!$C$25), AND(E155='indoor club records'!$B$26, F155&lt;='indoor club records'!$C$26))),"CR"," ")</f>
        <v xml:space="preserve"> </v>
      </c>
      <c r="Q155" s="5" t="str">
        <f>IF(AND(B155=1200, AND(E155='indoor club records'!$B$28, F155&lt;='indoor club records'!$C$28)),"CR"," ")</f>
        <v xml:space="preserve"> </v>
      </c>
      <c r="R155" s="5" t="str">
        <f>IF(AND(B155=1500, OR(AND(E155='indoor club records'!$B$29, F155&lt;='indoor club records'!$C$29), AND(E155='indoor club records'!$B$30, F155&lt;='indoor club records'!$C$30), AND(E155='indoor club records'!$B$31, F155&lt;='indoor club records'!$C$31), AND(E155='indoor club records'!$B$32, F155&lt;='indoor club records'!$C$32), AND(E155='indoor club records'!$B$33, F155&lt;='indoor club records'!$C$33))),"CR"," ")</f>
        <v xml:space="preserve"> </v>
      </c>
      <c r="S155" s="5" t="str">
        <f>IF(AND(B155="1M", AND(E155='indoor club records'!$B$37,F155&lt;='indoor club records'!$C$37)),"CR"," ")</f>
        <v xml:space="preserve"> </v>
      </c>
      <c r="T155" s="5" t="str">
        <f>IF(AND(B155=3000, OR(AND(E155='indoor club records'!$B$39, F155&lt;='indoor club records'!$C$39), AND(E155='indoor club records'!$B$40, F155&lt;='indoor club records'!$C$40), AND(E155='indoor club records'!$B$41, F155&lt;='indoor club records'!$C$41))),"CR"," ")</f>
        <v xml:space="preserve"> </v>
      </c>
      <c r="U155" s="5" t="str">
        <f>IF(AND(B155=5000, OR(AND(E155='indoor club records'!$B$42, F155&lt;='indoor club records'!$C$42), AND(E155='indoor club records'!$B$43, F155&lt;='indoor club records'!$C$43))),"CR"," ")</f>
        <v xml:space="preserve"> </v>
      </c>
      <c r="V155" s="5" t="str">
        <f>IF(AND(B155=10000, OR(AND(E155='indoor club records'!$B$44, F155&lt;='indoor club records'!$C$44), AND(E155='indoor club records'!$B$45, F155&lt;='indoor club records'!$C$45))),"CR"," ")</f>
        <v xml:space="preserve"> </v>
      </c>
      <c r="W155" s="2" t="str">
        <f>IF(AND(B155="high jump", OR(AND(E155='indoor club records'!$F$1, F155&gt;='indoor club records'!$G$1), AND(E155='indoor club records'!$F$2, F155&gt;='indoor club records'!$G$2), AND(E155='indoor club records'!$F$3, F155&gt;='indoor club records'!$G$3),AND(E155='indoor club records'!$F$4, F155&gt;='indoor club records'!$G$4), AND(E155='indoor club records'!$F$5, F155&gt;='indoor club records'!$G$5))), "CR", " ")</f>
        <v xml:space="preserve"> </v>
      </c>
      <c r="X155" s="2" t="str">
        <f>IF(AND(B155="long jump", OR(AND(E155='indoor club records'!$F$6, F155&gt;='indoor club records'!$G$6), AND(E155='indoor club records'!$F$7, F155&gt;='indoor club records'!$G$7), AND(E155='indoor club records'!$F$8, F155&gt;='indoor club records'!$G$8), AND(E155='indoor club records'!$F$9, F155&gt;='indoor club records'!$G$9), AND(E155='indoor club records'!$F$10, F155&gt;='indoor club records'!$G$10))), "CR", " ")</f>
        <v xml:space="preserve"> </v>
      </c>
      <c r="Y155" s="2" t="str">
        <f>IF(AND(B155="triple jump", OR(AND(E155='indoor club records'!$F$11, F155&gt;='indoor club records'!$G$11), AND(E155='indoor club records'!$F$12, F155&gt;='indoor club records'!$G$12), AND(E155='indoor club records'!$F$13, F155&gt;='indoor club records'!$G$13), AND(E155='indoor club records'!$F$14, F155&gt;='indoor club records'!$G$14), AND(E155='indoor club records'!$F$15, F155&gt;='indoor club records'!$G$15))), "CR", " ")</f>
        <v xml:space="preserve"> </v>
      </c>
      <c r="Z155" s="2" t="str">
        <f>IF(AND(B155="pole vault", OR(AND(E155='indoor club records'!$F$16, F155&gt;='indoor club records'!$G$16), AND(E155='indoor club records'!$F$17, F155&gt;='indoor club records'!$G$17), AND(E155='indoor club records'!$F$18, F155&gt;='indoor club records'!$G$18), AND(E155='indoor club records'!$F$19, F155&gt;='indoor club records'!$G$19), AND(E155='indoor club records'!$F$20, F155&gt;='indoor club records'!$G$20))), "CR", " ")</f>
        <v xml:space="preserve"> </v>
      </c>
      <c r="AA155" s="2" t="str">
        <f>IF(AND(B155="shot 2.72", AND(E155='indoor club records'!$F$36, F155&gt;='indoor club records'!$G$36)), "CR", " ")</f>
        <v xml:space="preserve"> </v>
      </c>
      <c r="AB155" s="2" t="str">
        <f>IF(AND(B155="shot 3", OR(AND(E155='indoor club records'!$F$37, F155&gt;='indoor club records'!$G$37), AND(E155='indoor club records'!$F$38, F155&gt;='indoor club records'!$G$38))), "CR", " ")</f>
        <v xml:space="preserve"> </v>
      </c>
      <c r="AC155" s="2" t="str">
        <f>IF(AND(B155="shot 4", OR(AND(E155='indoor club records'!$F$39, F155&gt;='indoor club records'!$G$39), AND(E155='indoor club records'!$F$40, F155&gt;='indoor club records'!$G$40))), "CR", " ")</f>
        <v xml:space="preserve"> </v>
      </c>
      <c r="AD155" s="5" t="str">
        <f>IF(AND(B155="4x200", OR(AND(E155='indoor club records'!$N$6, F155&lt;='indoor club records'!$O$6), AND(E155='indoor club records'!$N$7, F155&lt;='indoor club records'!$O$7), AND(E155='indoor club records'!$N$8, F155&lt;='indoor club records'!$O$8), AND(E155='indoor club records'!$N$9, F155&lt;='indoor club records'!$O$9), AND(E155='indoor club records'!$N$10, F155&lt;='indoor club records'!$O$10))), "CR", " ")</f>
        <v xml:space="preserve"> </v>
      </c>
      <c r="AE155" s="5" t="str">
        <f>IF(AND(B155="4x300", OR(AND(E155='indoor club records'!$N$11, F155&lt;='indoor club records'!$O$11), AND(E155='indoor club records'!$N$12, F155&lt;='indoor club records'!$O$12))), "CR", " ")</f>
        <v xml:space="preserve"> </v>
      </c>
      <c r="AF155" s="5" t="str">
        <f>IF(AND(B155="4x400", OR(AND(E155='indoor club records'!$N$13, F155&lt;='indoor club records'!$O$13), AND(E155='indoor club records'!$N$14, F155&lt;='indoor club records'!$O$14), AND(E155='indoor club records'!$N$15, F155&lt;='indoor club records'!$O$15))), "CR", " ")</f>
        <v xml:space="preserve"> </v>
      </c>
      <c r="AG155" s="5" t="str">
        <f>IF(AND(B155="pentathlon", OR(AND(E155='indoor club records'!$N$21, F155&gt;='indoor club records'!$O$21), AND(E155='indoor club records'!$N$22, F155&gt;='indoor club records'!$O$22), AND(E155='indoor club records'!$N$23, F155&gt;='indoor club records'!$O$23), AND(E155='indoor club records'!$N$24, F155&gt;='indoor club records'!$O$24), AND(E155='indoor club records'!$N$25, F155&gt;='indoor club records'!$O$25))), "CR", " ")</f>
        <v xml:space="preserve"> </v>
      </c>
      <c r="AH155" s="5" t="str">
        <f>IF(AND(B155="heptathlon", OR(AND(E155='indoor club records'!$N$26, F155&gt;='indoor club records'!$O$26), AND(E155='indoor club records'!$N$27, F155&gt;='indoor club records'!$O$27), AND(E155='indoor club records'!$N$28, F155&gt;='indoor club records'!$O$28), )), "CR", " ")</f>
        <v xml:space="preserve"> </v>
      </c>
    </row>
    <row r="156" spans="1:34" ht="14.5" x14ac:dyDescent="0.35">
      <c r="B156" s="2" t="s">
        <v>26</v>
      </c>
      <c r="C156" s="2" t="s">
        <v>54</v>
      </c>
      <c r="D156" s="2" t="s">
        <v>72</v>
      </c>
      <c r="E156" s="13" t="s">
        <v>31</v>
      </c>
      <c r="F156" s="6">
        <v>4.6900000000000004</v>
      </c>
      <c r="G156" s="8">
        <v>43867</v>
      </c>
      <c r="H156" s="2" t="s">
        <v>190</v>
      </c>
      <c r="I156" s="2" t="s">
        <v>269</v>
      </c>
      <c r="K156" s="2"/>
      <c r="P156" s="2"/>
      <c r="Q156" s="2"/>
      <c r="R156" s="2"/>
      <c r="S156" s="2"/>
      <c r="T156" s="2"/>
      <c r="U156" s="2"/>
    </row>
    <row r="157" spans="1:34" ht="14.5" x14ac:dyDescent="0.35">
      <c r="A157" s="13" t="s">
        <v>31</v>
      </c>
      <c r="B157" s="2" t="s">
        <v>26</v>
      </c>
      <c r="C157" s="2" t="s">
        <v>43</v>
      </c>
      <c r="D157" s="2" t="s">
        <v>1</v>
      </c>
      <c r="E157" s="13" t="s">
        <v>31</v>
      </c>
      <c r="F157" s="6">
        <v>4.74</v>
      </c>
      <c r="G157" s="8">
        <v>43869</v>
      </c>
      <c r="H157" s="2" t="s">
        <v>190</v>
      </c>
      <c r="I157" s="2" t="s">
        <v>273</v>
      </c>
      <c r="K157" s="11" t="str">
        <f>IF(OR(L157="CR", M157="CR", N157="CR", O157="CR", P157="CR", Q157="CR", R157="CR", S157="CR", T157="CR", U157="CR",V157="CR", W157="CR", X157="CR", Y157="CR", Z157="CR", AA157="CR", AB157="CR", AC157="CR", AD157="CR", AE157="CR", AF157="CR", AG157="CR", AH157="CR"), "***CLUB RECORD***", "")</f>
        <v/>
      </c>
      <c r="L157" s="5" t="str">
        <f>IF(AND(B157=60, OR(AND(E157='indoor club records'!$B$1, F157&lt;='indoor club records'!$C$1), AND(E157='indoor club records'!$B$2, F157&lt;='indoor club records'!$C$2), AND(E157='indoor club records'!$B$3, F157&lt;='indoor club records'!$C$3), AND(E157='indoor club records'!$B$4, F157&lt;='indoor club records'!$C$4), AND(E157='indoor club records'!$B$5, F157&lt;='indoor club records'!$C$5))),"CR"," ")</f>
        <v xml:space="preserve"> </v>
      </c>
      <c r="M157" s="5" t="str">
        <f>IF(AND(B157=200, OR(AND(E157='indoor club records'!$B$11, F157&lt;='indoor club records'!$C$11), AND(E157='indoor club records'!$B$12, F157&lt;='indoor club records'!$C$12), AND(E157='indoor club records'!$B$13, F157&lt;='indoor club records'!$C$13), AND(E157='indoor club records'!$B$14, F157&lt;='indoor club records'!$C$14), AND(E157='indoor club records'!$B$15, F157&lt;='indoor club records'!$C$15))),"CR"," ")</f>
        <v xml:space="preserve"> </v>
      </c>
      <c r="N157" s="5" t="str">
        <f>IF(AND(B157=300, OR(AND(E157='indoor club records'!$B$16, F157&lt;='indoor club records'!$C$16), AND(E157='indoor club records'!$B$17, F157&lt;='indoor club records'!$C$17))),"CR"," ")</f>
        <v xml:space="preserve"> </v>
      </c>
      <c r="O157" s="5" t="str">
        <f>IF(AND(B157=400, OR(AND(E157='indoor club records'!$B$19, F157&lt;='indoor club records'!$C$19), AND(E157='indoor club records'!$B$20, F157&lt;='indoor club records'!$C$20), AND(E157='indoor club records'!$B$21, F157&lt;='indoor club records'!$C$21))),"CR"," ")</f>
        <v xml:space="preserve"> </v>
      </c>
      <c r="P157" s="5" t="str">
        <f>IF(AND(B157=800, OR(AND(E157='indoor club records'!$B$22, F157&lt;='indoor club records'!$C$22), AND(E157='indoor club records'!$B$23, F157&lt;='indoor club records'!$C$23), AND(E157='indoor club records'!$B$24, F157&lt;='indoor club records'!$C$24), AND(E157='indoor club records'!$B$25, F157&lt;='indoor club records'!$C$25), AND(E157='indoor club records'!$B$26, F157&lt;='indoor club records'!$C$26))),"CR"," ")</f>
        <v xml:space="preserve"> </v>
      </c>
      <c r="Q157" s="5" t="str">
        <f>IF(AND(B157=1200, AND(E157='indoor club records'!$B$28, F157&lt;='indoor club records'!$C$28)),"CR"," ")</f>
        <v xml:space="preserve"> </v>
      </c>
      <c r="R157" s="5" t="str">
        <f>IF(AND(B157=1500, OR(AND(E157='indoor club records'!$B$29, F157&lt;='indoor club records'!$C$29), AND(E157='indoor club records'!$B$30, F157&lt;='indoor club records'!$C$30), AND(E157='indoor club records'!$B$31, F157&lt;='indoor club records'!$C$31), AND(E157='indoor club records'!$B$32, F157&lt;='indoor club records'!$C$32), AND(E157='indoor club records'!$B$33, F157&lt;='indoor club records'!$C$33))),"CR"," ")</f>
        <v xml:space="preserve"> </v>
      </c>
      <c r="S157" s="5" t="str">
        <f>IF(AND(B157="1M", AND(E157='indoor club records'!$B$37,F157&lt;='indoor club records'!$C$37)),"CR"," ")</f>
        <v xml:space="preserve"> </v>
      </c>
      <c r="T157" s="5" t="str">
        <f>IF(AND(B157=3000, OR(AND(E157='indoor club records'!$B$39, F157&lt;='indoor club records'!$C$39), AND(E157='indoor club records'!$B$40, F157&lt;='indoor club records'!$C$40), AND(E157='indoor club records'!$B$41, F157&lt;='indoor club records'!$C$41))),"CR"," ")</f>
        <v xml:space="preserve"> </v>
      </c>
      <c r="U157" s="5" t="str">
        <f>IF(AND(B157=5000, OR(AND(E157='indoor club records'!$B$42, F157&lt;='indoor club records'!$C$42), AND(E157='indoor club records'!$B$43, F157&lt;='indoor club records'!$C$43))),"CR"," ")</f>
        <v xml:space="preserve"> </v>
      </c>
      <c r="V157" s="5" t="str">
        <f>IF(AND(B157=10000, OR(AND(E157='indoor club records'!$B$44, F157&lt;='indoor club records'!$C$44), AND(E157='indoor club records'!$B$45, F157&lt;='indoor club records'!$C$45))),"CR"," ")</f>
        <v xml:space="preserve"> </v>
      </c>
      <c r="W157" s="2" t="str">
        <f>IF(AND(B157="high jump", OR(AND(E157='indoor club records'!$F$1, F157&gt;='indoor club records'!$G$1), AND(E157='indoor club records'!$F$2, F157&gt;='indoor club records'!$G$2), AND(E157='indoor club records'!$F$3, F157&gt;='indoor club records'!$G$3),AND(E157='indoor club records'!$F$4, F157&gt;='indoor club records'!$G$4), AND(E157='indoor club records'!$F$5, F157&gt;='indoor club records'!$G$5))), "CR", " ")</f>
        <v xml:space="preserve"> </v>
      </c>
      <c r="X157" s="2" t="str">
        <f>IF(AND(B157="long jump", OR(AND(E157='indoor club records'!$F$6, F157&gt;='indoor club records'!$G$6), AND(E157='indoor club records'!$F$7, F157&gt;='indoor club records'!$G$7), AND(E157='indoor club records'!$F$8, F157&gt;='indoor club records'!$G$8), AND(E157='indoor club records'!$F$9, F157&gt;='indoor club records'!$G$9), AND(E157='indoor club records'!$F$10, F157&gt;='indoor club records'!$G$10))), "CR", " ")</f>
        <v xml:space="preserve"> </v>
      </c>
      <c r="Y157" s="2" t="str">
        <f>IF(AND(B157="triple jump", OR(AND(E157='indoor club records'!$F$11, F157&gt;='indoor club records'!$G$11), AND(E157='indoor club records'!$F$12, F157&gt;='indoor club records'!$G$12), AND(E157='indoor club records'!$F$13, F157&gt;='indoor club records'!$G$13), AND(E157='indoor club records'!$F$14, F157&gt;='indoor club records'!$G$14), AND(E157='indoor club records'!$F$15, F157&gt;='indoor club records'!$G$15))), "CR", " ")</f>
        <v xml:space="preserve"> </v>
      </c>
      <c r="Z157" s="2" t="str">
        <f>IF(AND(B157="pole vault", OR(AND(E157='indoor club records'!$F$16, F157&gt;='indoor club records'!$G$16), AND(E157='indoor club records'!$F$17, F157&gt;='indoor club records'!$G$17), AND(E157='indoor club records'!$F$18, F157&gt;='indoor club records'!$G$18), AND(E157='indoor club records'!$F$19, F157&gt;='indoor club records'!$G$19), AND(E157='indoor club records'!$F$20, F157&gt;='indoor club records'!$G$20))), "CR", " ")</f>
        <v xml:space="preserve"> </v>
      </c>
      <c r="AA157" s="2" t="str">
        <f>IF(AND(B157="shot 2.72", AND(E157='indoor club records'!$F$36, F157&gt;='indoor club records'!$G$36)), "CR", " ")</f>
        <v xml:space="preserve"> </v>
      </c>
      <c r="AB157" s="2" t="str">
        <f>IF(AND(B157="shot 3", OR(AND(E157='indoor club records'!$F$37, F157&gt;='indoor club records'!$G$37), AND(E157='indoor club records'!$F$38, F157&gt;='indoor club records'!$G$38))), "CR", " ")</f>
        <v xml:space="preserve"> </v>
      </c>
      <c r="AC157" s="2" t="str">
        <f>IF(AND(B157="shot 4", OR(AND(E157='indoor club records'!$F$39, F157&gt;='indoor club records'!$G$39), AND(E157='indoor club records'!$F$40, F157&gt;='indoor club records'!$G$40))), "CR", " ")</f>
        <v xml:space="preserve"> </v>
      </c>
      <c r="AD157" s="5" t="str">
        <f>IF(AND(B157="4x200", OR(AND(E157='indoor club records'!$N$6, F157&lt;='indoor club records'!$O$6), AND(E157='indoor club records'!$N$7, F157&lt;='indoor club records'!$O$7), AND(E157='indoor club records'!$N$8, F157&lt;='indoor club records'!$O$8), AND(E157='indoor club records'!$N$9, F157&lt;='indoor club records'!$O$9), AND(E157='indoor club records'!$N$10, F157&lt;='indoor club records'!$O$10))), "CR", " ")</f>
        <v xml:space="preserve"> </v>
      </c>
      <c r="AE157" s="5" t="str">
        <f>IF(AND(B157="4x300", OR(AND(E157='indoor club records'!$N$11, F157&lt;='indoor club records'!$O$11), AND(E157='indoor club records'!$N$12, F157&lt;='indoor club records'!$O$12))), "CR", " ")</f>
        <v xml:space="preserve"> </v>
      </c>
      <c r="AF157" s="5" t="str">
        <f>IF(AND(B157="4x400", OR(AND(E157='indoor club records'!$N$13, F157&lt;='indoor club records'!$O$13), AND(E157='indoor club records'!$N$14, F157&lt;='indoor club records'!$O$14), AND(E157='indoor club records'!$N$15, F157&lt;='indoor club records'!$O$15))), "CR", " ")</f>
        <v xml:space="preserve"> </v>
      </c>
      <c r="AG157" s="5" t="str">
        <f>IF(AND(B157="pentathlon", OR(AND(E157='indoor club records'!$N$21, F157&gt;='indoor club records'!$O$21), AND(E157='indoor club records'!$N$22, F157&gt;='indoor club records'!$O$22), AND(E157='indoor club records'!$N$23, F157&gt;='indoor club records'!$O$23), AND(E157='indoor club records'!$N$24, F157&gt;='indoor club records'!$O$24), AND(E157='indoor club records'!$N$25, F157&gt;='indoor club records'!$O$25))), "CR", " ")</f>
        <v xml:space="preserve"> </v>
      </c>
      <c r="AH157" s="5" t="str">
        <f>IF(AND(B157="heptathlon", OR(AND(E157='indoor club records'!$N$26, F157&gt;='indoor club records'!$O$26), AND(E157='indoor club records'!$N$27, F157&gt;='indoor club records'!$O$27), AND(E157='indoor club records'!$N$28, F157&gt;='indoor club records'!$O$28), )), "CR", " ")</f>
        <v xml:space="preserve"> </v>
      </c>
    </row>
    <row r="158" spans="1:34" ht="14.5" x14ac:dyDescent="0.35">
      <c r="A158" s="13" t="s">
        <v>34</v>
      </c>
      <c r="B158" s="2" t="s">
        <v>26</v>
      </c>
      <c r="C158" s="2" t="s">
        <v>41</v>
      </c>
      <c r="D158" s="2" t="s">
        <v>42</v>
      </c>
      <c r="E158" s="13" t="s">
        <v>34</v>
      </c>
      <c r="F158" s="6">
        <v>5.25</v>
      </c>
      <c r="G158" s="9">
        <v>43867</v>
      </c>
      <c r="H158" s="2" t="s">
        <v>190</v>
      </c>
      <c r="I158" s="2" t="s">
        <v>269</v>
      </c>
      <c r="K158" s="11" t="str">
        <f>IF(OR(L158="CR", M158="CR", N158="CR", O158="CR", P158="CR", Q158="CR", R158="CR", S158="CR", T158="CR", U158="CR",V158="CR", W158="CR", X158="CR", Y158="CR", Z158="CR", AA158="CR", AB158="CR", AC158="CR", AD158="CR", AE158="CR", AF158="CR", AG158="CR", AH158="CR"), "***CLUB RECORD***", "")</f>
        <v/>
      </c>
      <c r="L158" s="5" t="str">
        <f>IF(AND(B158=60, OR(AND(E158='indoor club records'!$B$1, F158&lt;='indoor club records'!$C$1), AND(E158='indoor club records'!$B$2, F158&lt;='indoor club records'!$C$2), AND(E158='indoor club records'!$B$3, F158&lt;='indoor club records'!$C$3), AND(E158='indoor club records'!$B$4, F158&lt;='indoor club records'!$C$4), AND(E158='indoor club records'!$B$5, F158&lt;='indoor club records'!$C$5))),"CR"," ")</f>
        <v xml:space="preserve"> </v>
      </c>
      <c r="M158" s="5" t="str">
        <f>IF(AND(B158=200, OR(AND(E158='indoor club records'!$B$11, F158&lt;='indoor club records'!$C$11), AND(E158='indoor club records'!$B$12, F158&lt;='indoor club records'!$C$12), AND(E158='indoor club records'!$B$13, F158&lt;='indoor club records'!$C$13), AND(E158='indoor club records'!$B$14, F158&lt;='indoor club records'!$C$14), AND(E158='indoor club records'!$B$15, F158&lt;='indoor club records'!$C$15))),"CR"," ")</f>
        <v xml:space="preserve"> </v>
      </c>
      <c r="N158" s="5" t="str">
        <f>IF(AND(B158=300, OR(AND(E158='indoor club records'!$B$16, F158&lt;='indoor club records'!$C$16), AND(E158='indoor club records'!$B$17, F158&lt;='indoor club records'!$C$17))),"CR"," ")</f>
        <v xml:space="preserve"> </v>
      </c>
      <c r="O158" s="5" t="str">
        <f>IF(AND(B158=400, OR(AND(E158='indoor club records'!$B$19, F158&lt;='indoor club records'!$C$19), AND(E158='indoor club records'!$B$20, F158&lt;='indoor club records'!$C$20), AND(E158='indoor club records'!$B$21, F158&lt;='indoor club records'!$C$21))),"CR"," ")</f>
        <v xml:space="preserve"> </v>
      </c>
      <c r="P158" s="5" t="str">
        <f>IF(AND(B158=800, OR(AND(E158='indoor club records'!$B$22, F158&lt;='indoor club records'!$C$22), AND(E158='indoor club records'!$B$23, F158&lt;='indoor club records'!$C$23), AND(E158='indoor club records'!$B$24, F158&lt;='indoor club records'!$C$24), AND(E158='indoor club records'!$B$25, F158&lt;='indoor club records'!$C$25), AND(E158='indoor club records'!$B$26, F158&lt;='indoor club records'!$C$26))),"CR"," ")</f>
        <v xml:space="preserve"> </v>
      </c>
      <c r="Q158" s="5" t="str">
        <f>IF(AND(B158=1200, AND(E158='indoor club records'!$B$28, F158&lt;='indoor club records'!$C$28)),"CR"," ")</f>
        <v xml:space="preserve"> </v>
      </c>
      <c r="R158" s="5" t="str">
        <f>IF(AND(B158=1500, OR(AND(E158='indoor club records'!$B$29, F158&lt;='indoor club records'!$C$29), AND(E158='indoor club records'!$B$30, F158&lt;='indoor club records'!$C$30), AND(E158='indoor club records'!$B$31, F158&lt;='indoor club records'!$C$31), AND(E158='indoor club records'!$B$32, F158&lt;='indoor club records'!$C$32), AND(E158='indoor club records'!$B$33, F158&lt;='indoor club records'!$C$33))),"CR"," ")</f>
        <v xml:space="preserve"> </v>
      </c>
      <c r="S158" s="5" t="str">
        <f>IF(AND(B158="1M", AND(E158='indoor club records'!$B$37,F158&lt;='indoor club records'!$C$37)),"CR"," ")</f>
        <v xml:space="preserve"> </v>
      </c>
      <c r="T158" s="5" t="str">
        <f>IF(AND(B158=3000, OR(AND(E158='indoor club records'!$B$39, F158&lt;='indoor club records'!$C$39), AND(E158='indoor club records'!$B$40, F158&lt;='indoor club records'!$C$40), AND(E158='indoor club records'!$B$41, F158&lt;='indoor club records'!$C$41))),"CR"," ")</f>
        <v xml:space="preserve"> </v>
      </c>
      <c r="U158" s="5" t="str">
        <f>IF(AND(B158=5000, OR(AND(E158='indoor club records'!$B$42, F158&lt;='indoor club records'!$C$42), AND(E158='indoor club records'!$B$43, F158&lt;='indoor club records'!$C$43))),"CR"," ")</f>
        <v xml:space="preserve"> </v>
      </c>
      <c r="V158" s="5" t="str">
        <f>IF(AND(B158=10000, OR(AND(E158='indoor club records'!$B$44, F158&lt;='indoor club records'!$C$44), AND(E158='indoor club records'!$B$45, F158&lt;='indoor club records'!$C$45))),"CR"," ")</f>
        <v xml:space="preserve"> </v>
      </c>
      <c r="W158" s="2" t="str">
        <f>IF(AND(B158="high jump", OR(AND(E158='indoor club records'!$F$1, F158&gt;='indoor club records'!$G$1), AND(E158='indoor club records'!$F$2, F158&gt;='indoor club records'!$G$2), AND(E158='indoor club records'!$F$3, F158&gt;='indoor club records'!$G$3),AND(E158='indoor club records'!$F$4, F158&gt;='indoor club records'!$G$4), AND(E158='indoor club records'!$F$5, F158&gt;='indoor club records'!$G$5))), "CR", " ")</f>
        <v xml:space="preserve"> </v>
      </c>
      <c r="X158" s="2" t="str">
        <f>IF(AND(B158="long jump", OR(AND(E158='indoor club records'!$F$6, F158&gt;='indoor club records'!$G$6), AND(E158='indoor club records'!$F$7, F158&gt;='indoor club records'!$G$7), AND(E158='indoor club records'!$F$8, F158&gt;='indoor club records'!$G$8), AND(E158='indoor club records'!$F$9, F158&gt;='indoor club records'!$G$9), AND(E158='indoor club records'!$F$10, F158&gt;='indoor club records'!$G$10))), "CR", " ")</f>
        <v xml:space="preserve"> </v>
      </c>
      <c r="Y158" s="2" t="str">
        <f>IF(AND(B158="triple jump", OR(AND(E158='indoor club records'!$F$11, F158&gt;='indoor club records'!$G$11), AND(E158='indoor club records'!$F$12, F158&gt;='indoor club records'!$G$12), AND(E158='indoor club records'!$F$13, F158&gt;='indoor club records'!$G$13), AND(E158='indoor club records'!$F$14, F158&gt;='indoor club records'!$G$14), AND(E158='indoor club records'!$F$15, F158&gt;='indoor club records'!$G$15))), "CR", " ")</f>
        <v xml:space="preserve"> </v>
      </c>
      <c r="Z158" s="2" t="str">
        <f>IF(AND(B158="pole vault", OR(AND(E158='indoor club records'!$F$16, F158&gt;='indoor club records'!$G$16), AND(E158='indoor club records'!$F$17, F158&gt;='indoor club records'!$G$17), AND(E158='indoor club records'!$F$18, F158&gt;='indoor club records'!$G$18), AND(E158='indoor club records'!$F$19, F158&gt;='indoor club records'!$G$19), AND(E158='indoor club records'!$F$20, F158&gt;='indoor club records'!$G$20))), "CR", " ")</f>
        <v xml:space="preserve"> </v>
      </c>
      <c r="AA158" s="2" t="str">
        <f>IF(AND(B158="shot 2.72", AND(E158='indoor club records'!$F$36, F158&gt;='indoor club records'!$G$36)), "CR", " ")</f>
        <v xml:space="preserve"> </v>
      </c>
      <c r="AB158" s="2" t="str">
        <f>IF(AND(B158="shot 3", OR(AND(E158='indoor club records'!$F$37, F158&gt;='indoor club records'!$G$37), AND(E158='indoor club records'!$F$38, F158&gt;='indoor club records'!$G$38))), "CR", " ")</f>
        <v xml:space="preserve"> </v>
      </c>
      <c r="AC158" s="2" t="str">
        <f>IF(AND(B158="shot 4", OR(AND(E158='indoor club records'!$F$39, F158&gt;='indoor club records'!$G$39), AND(E158='indoor club records'!$F$40, F158&gt;='indoor club records'!$G$40))), "CR", " ")</f>
        <v xml:space="preserve"> </v>
      </c>
      <c r="AD158" s="5" t="str">
        <f>IF(AND(B158="4x200", OR(AND(E158='indoor club records'!$N$6, F158&lt;='indoor club records'!$O$6), AND(E158='indoor club records'!$N$7, F158&lt;='indoor club records'!$O$7), AND(E158='indoor club records'!$N$8, F158&lt;='indoor club records'!$O$8), AND(E158='indoor club records'!$N$9, F158&lt;='indoor club records'!$O$9), AND(E158='indoor club records'!$N$10, F158&lt;='indoor club records'!$O$10))), "CR", " ")</f>
        <v xml:space="preserve"> </v>
      </c>
      <c r="AE158" s="5" t="str">
        <f>IF(AND(B158="4x300", OR(AND(E158='indoor club records'!$N$11, F158&lt;='indoor club records'!$O$11), AND(E158='indoor club records'!$N$12, F158&lt;='indoor club records'!$O$12))), "CR", " ")</f>
        <v xml:space="preserve"> </v>
      </c>
      <c r="AF158" s="5" t="str">
        <f>IF(AND(B158="4x400", OR(AND(E158='indoor club records'!$N$13, F158&lt;='indoor club records'!$O$13), AND(E158='indoor club records'!$N$14, F158&lt;='indoor club records'!$O$14), AND(E158='indoor club records'!$N$15, F158&lt;='indoor club records'!$O$15))), "CR", " ")</f>
        <v xml:space="preserve"> </v>
      </c>
      <c r="AG158" s="5" t="str">
        <f>IF(AND(B158="pentathlon", OR(AND(E158='indoor club records'!$N$21, F158&gt;='indoor club records'!$O$21), AND(E158='indoor club records'!$N$22, F158&gt;='indoor club records'!$O$22), AND(E158='indoor club records'!$N$23, F158&gt;='indoor club records'!$O$23), AND(E158='indoor club records'!$N$24, F158&gt;='indoor club records'!$O$24), AND(E158='indoor club records'!$N$25, F158&gt;='indoor club records'!$O$25))), "CR", " ")</f>
        <v xml:space="preserve"> </v>
      </c>
      <c r="AH158" s="5" t="str">
        <f>IF(AND(B158="heptathlon", OR(AND(E158='indoor club records'!$N$26, F158&gt;='indoor club records'!$O$26), AND(E158='indoor club records'!$N$27, F158&gt;='indoor club records'!$O$27), AND(E158='indoor club records'!$N$28, F158&gt;='indoor club records'!$O$28), )), "CR", " ")</f>
        <v xml:space="preserve"> </v>
      </c>
    </row>
    <row r="159" spans="1:34" ht="14.5" x14ac:dyDescent="0.35">
      <c r="A159" s="13" t="s">
        <v>31</v>
      </c>
      <c r="B159" s="2" t="s">
        <v>26</v>
      </c>
      <c r="C159" s="2" t="s">
        <v>166</v>
      </c>
      <c r="D159" s="2" t="s">
        <v>167</v>
      </c>
      <c r="E159" s="13" t="s">
        <v>31</v>
      </c>
      <c r="F159" s="6">
        <v>5.3</v>
      </c>
      <c r="G159" s="8">
        <v>43869</v>
      </c>
      <c r="H159" s="2" t="s">
        <v>190</v>
      </c>
      <c r="I159" s="2" t="s">
        <v>273</v>
      </c>
      <c r="K159" s="11" t="str">
        <f>IF(OR(L159="CR", M159="CR", N159="CR", O159="CR", P159="CR", Q159="CR", R159="CR", S159="CR", T159="CR", U159="CR",V159="CR", W159="CR", X159="CR", Y159="CR", Z159="CR", AA159="CR", AB159="CR", AC159="CR", AD159="CR", AE159="CR", AF159="CR", AG159="CR", AH159="CR"), "***CLUB RECORD***", "")</f>
        <v/>
      </c>
      <c r="L159" s="5" t="str">
        <f>IF(AND(B159=60, OR(AND(E159='indoor club records'!$B$1, F159&lt;='indoor club records'!$C$1), AND(E159='indoor club records'!$B$2, F159&lt;='indoor club records'!$C$2), AND(E159='indoor club records'!$B$3, F159&lt;='indoor club records'!$C$3), AND(E159='indoor club records'!$B$4, F159&lt;='indoor club records'!$C$4), AND(E159='indoor club records'!$B$5, F159&lt;='indoor club records'!$C$5))),"CR"," ")</f>
        <v xml:space="preserve"> </v>
      </c>
      <c r="M159" s="5" t="str">
        <f>IF(AND(B159=200, OR(AND(E159='indoor club records'!$B$11, F159&lt;='indoor club records'!$C$11), AND(E159='indoor club records'!$B$12, F159&lt;='indoor club records'!$C$12), AND(E159='indoor club records'!$B$13, F159&lt;='indoor club records'!$C$13), AND(E159='indoor club records'!$B$14, F159&lt;='indoor club records'!$C$14), AND(E159='indoor club records'!$B$15, F159&lt;='indoor club records'!$C$15))),"CR"," ")</f>
        <v xml:space="preserve"> </v>
      </c>
      <c r="N159" s="5" t="str">
        <f>IF(AND(B159=300, OR(AND(E159='indoor club records'!$B$16, F159&lt;='indoor club records'!$C$16), AND(E159='indoor club records'!$B$17, F159&lt;='indoor club records'!$C$17))),"CR"," ")</f>
        <v xml:space="preserve"> </v>
      </c>
      <c r="O159" s="5" t="str">
        <f>IF(AND(B159=400, OR(AND(E159='indoor club records'!$B$19, F159&lt;='indoor club records'!$C$19), AND(E159='indoor club records'!$B$20, F159&lt;='indoor club records'!$C$20), AND(E159='indoor club records'!$B$21, F159&lt;='indoor club records'!$C$21))),"CR"," ")</f>
        <v xml:space="preserve"> </v>
      </c>
      <c r="P159" s="5" t="str">
        <f>IF(AND(B159=800, OR(AND(E159='indoor club records'!$B$22, F159&lt;='indoor club records'!$C$22), AND(E159='indoor club records'!$B$23, F159&lt;='indoor club records'!$C$23), AND(E159='indoor club records'!$B$24, F159&lt;='indoor club records'!$C$24), AND(E159='indoor club records'!$B$25, F159&lt;='indoor club records'!$C$25), AND(E159='indoor club records'!$B$26, F159&lt;='indoor club records'!$C$26))),"CR"," ")</f>
        <v xml:space="preserve"> </v>
      </c>
      <c r="Q159" s="5" t="str">
        <f>IF(AND(B159=1200, AND(E159='indoor club records'!$B$28, F159&lt;='indoor club records'!$C$28)),"CR"," ")</f>
        <v xml:space="preserve"> </v>
      </c>
      <c r="R159" s="5" t="str">
        <f>IF(AND(B159=1500, OR(AND(E159='indoor club records'!$B$29, F159&lt;='indoor club records'!$C$29), AND(E159='indoor club records'!$B$30, F159&lt;='indoor club records'!$C$30), AND(E159='indoor club records'!$B$31, F159&lt;='indoor club records'!$C$31), AND(E159='indoor club records'!$B$32, F159&lt;='indoor club records'!$C$32), AND(E159='indoor club records'!$B$33, F159&lt;='indoor club records'!$C$33))),"CR"," ")</f>
        <v xml:space="preserve"> </v>
      </c>
      <c r="S159" s="5" t="str">
        <f>IF(AND(B159="1M", AND(E159='indoor club records'!$B$37,F159&lt;='indoor club records'!$C$37)),"CR"," ")</f>
        <v xml:space="preserve"> </v>
      </c>
      <c r="T159" s="5" t="str">
        <f>IF(AND(B159=3000, OR(AND(E159='indoor club records'!$B$39, F159&lt;='indoor club records'!$C$39), AND(E159='indoor club records'!$B$40, F159&lt;='indoor club records'!$C$40), AND(E159='indoor club records'!$B$41, F159&lt;='indoor club records'!$C$41))),"CR"," ")</f>
        <v xml:space="preserve"> </v>
      </c>
      <c r="U159" s="5" t="str">
        <f>IF(AND(B159=5000, OR(AND(E159='indoor club records'!$B$42, F159&lt;='indoor club records'!$C$42), AND(E159='indoor club records'!$B$43, F159&lt;='indoor club records'!$C$43))),"CR"," ")</f>
        <v xml:space="preserve"> </v>
      </c>
      <c r="V159" s="5" t="str">
        <f>IF(AND(B159=10000, OR(AND(E159='indoor club records'!$B$44, F159&lt;='indoor club records'!$C$44), AND(E159='indoor club records'!$B$45, F159&lt;='indoor club records'!$C$45))),"CR"," ")</f>
        <v xml:space="preserve"> </v>
      </c>
      <c r="W159" s="2" t="str">
        <f>IF(AND(B159="high jump", OR(AND(E159='indoor club records'!$F$1, F159&gt;='indoor club records'!$G$1), AND(E159='indoor club records'!$F$2, F159&gt;='indoor club records'!$G$2), AND(E159='indoor club records'!$F$3, F159&gt;='indoor club records'!$G$3),AND(E159='indoor club records'!$F$4, F159&gt;='indoor club records'!$G$4), AND(E159='indoor club records'!$F$5, F159&gt;='indoor club records'!$G$5))), "CR", " ")</f>
        <v xml:space="preserve"> </v>
      </c>
      <c r="X159" s="2" t="str">
        <f>IF(AND(B159="long jump", OR(AND(E159='indoor club records'!$F$6, F159&gt;='indoor club records'!$G$6), AND(E159='indoor club records'!$F$7, F159&gt;='indoor club records'!$G$7), AND(E159='indoor club records'!$F$8, F159&gt;='indoor club records'!$G$8), AND(E159='indoor club records'!$F$9, F159&gt;='indoor club records'!$G$9), AND(E159='indoor club records'!$F$10, F159&gt;='indoor club records'!$G$10))), "CR", " ")</f>
        <v xml:space="preserve"> </v>
      </c>
      <c r="Y159" s="2" t="str">
        <f>IF(AND(B159="triple jump", OR(AND(E159='indoor club records'!$F$11, F159&gt;='indoor club records'!$G$11), AND(E159='indoor club records'!$F$12, F159&gt;='indoor club records'!$G$12), AND(E159='indoor club records'!$F$13, F159&gt;='indoor club records'!$G$13), AND(E159='indoor club records'!$F$14, F159&gt;='indoor club records'!$G$14), AND(E159='indoor club records'!$F$15, F159&gt;='indoor club records'!$G$15))), "CR", " ")</f>
        <v xml:space="preserve"> </v>
      </c>
      <c r="Z159" s="2" t="str">
        <f>IF(AND(B159="pole vault", OR(AND(E159='indoor club records'!$F$16, F159&gt;='indoor club records'!$G$16), AND(E159='indoor club records'!$F$17, F159&gt;='indoor club records'!$G$17), AND(E159='indoor club records'!$F$18, F159&gt;='indoor club records'!$G$18), AND(E159='indoor club records'!$F$19, F159&gt;='indoor club records'!$G$19), AND(E159='indoor club records'!$F$20, F159&gt;='indoor club records'!$G$20))), "CR", " ")</f>
        <v xml:space="preserve"> </v>
      </c>
      <c r="AA159" s="2" t="str">
        <f>IF(AND(B159="shot 2.72", AND(E159='indoor club records'!$F$36, F159&gt;='indoor club records'!$G$36)), "CR", " ")</f>
        <v xml:space="preserve"> </v>
      </c>
      <c r="AB159" s="2" t="str">
        <f>IF(AND(B159="shot 3", OR(AND(E159='indoor club records'!$F$37, F159&gt;='indoor club records'!$G$37), AND(E159='indoor club records'!$F$38, F159&gt;='indoor club records'!$G$38))), "CR", " ")</f>
        <v xml:space="preserve"> </v>
      </c>
      <c r="AC159" s="2" t="str">
        <f>IF(AND(B159="shot 4", OR(AND(E159='indoor club records'!$F$39, F159&gt;='indoor club records'!$G$39), AND(E159='indoor club records'!$F$40, F159&gt;='indoor club records'!$G$40))), "CR", " ")</f>
        <v xml:space="preserve"> </v>
      </c>
      <c r="AD159" s="5" t="str">
        <f>IF(AND(B159="4x200", OR(AND(E159='indoor club records'!$N$6, F159&lt;='indoor club records'!$O$6), AND(E159='indoor club records'!$N$7, F159&lt;='indoor club records'!$O$7), AND(E159='indoor club records'!$N$8, F159&lt;='indoor club records'!$O$8), AND(E159='indoor club records'!$N$9, F159&lt;='indoor club records'!$O$9), AND(E159='indoor club records'!$N$10, F159&lt;='indoor club records'!$O$10))), "CR", " ")</f>
        <v xml:space="preserve"> </v>
      </c>
      <c r="AE159" s="5" t="str">
        <f>IF(AND(B159="4x300", OR(AND(E159='indoor club records'!$N$11, F159&lt;='indoor club records'!$O$11), AND(E159='indoor club records'!$N$12, F159&lt;='indoor club records'!$O$12))), "CR", " ")</f>
        <v xml:space="preserve"> </v>
      </c>
      <c r="AF159" s="5" t="str">
        <f>IF(AND(B159="4x400", OR(AND(E159='indoor club records'!$N$13, F159&lt;='indoor club records'!$O$13), AND(E159='indoor club records'!$N$14, F159&lt;='indoor club records'!$O$14), AND(E159='indoor club records'!$N$15, F159&lt;='indoor club records'!$O$15))), "CR", " ")</f>
        <v xml:space="preserve"> </v>
      </c>
      <c r="AG159" s="5" t="str">
        <f>IF(AND(B159="pentathlon", OR(AND(E159='indoor club records'!$N$21, F159&gt;='indoor club records'!$O$21), AND(E159='indoor club records'!$N$22, F159&gt;='indoor club records'!$O$22), AND(E159='indoor club records'!$N$23, F159&gt;='indoor club records'!$O$23), AND(E159='indoor club records'!$N$24, F159&gt;='indoor club records'!$O$24), AND(E159='indoor club records'!$N$25, F159&gt;='indoor club records'!$O$25))), "CR", " ")</f>
        <v xml:space="preserve"> </v>
      </c>
      <c r="AH159" s="5" t="str">
        <f>IF(AND(B159="heptathlon", OR(AND(E159='indoor club records'!$N$26, F159&gt;='indoor club records'!$O$26), AND(E159='indoor club records'!$N$27, F159&gt;='indoor club records'!$O$27), AND(E159='indoor club records'!$N$28, F159&gt;='indoor club records'!$O$28), )), "CR", " ")</f>
        <v xml:space="preserve"> </v>
      </c>
    </row>
    <row r="160" spans="1:34" ht="14.5" x14ac:dyDescent="0.35">
      <c r="A160" s="13" t="s">
        <v>31</v>
      </c>
      <c r="B160" s="2" t="s">
        <v>26</v>
      </c>
      <c r="C160" s="2" t="s">
        <v>73</v>
      </c>
      <c r="D160" s="2" t="s">
        <v>36</v>
      </c>
      <c r="E160" s="13" t="s">
        <v>31</v>
      </c>
      <c r="F160" s="6">
        <v>5.35</v>
      </c>
      <c r="G160" s="8">
        <v>43848</v>
      </c>
      <c r="H160" s="2" t="s">
        <v>190</v>
      </c>
      <c r="I160" s="2" t="s">
        <v>242</v>
      </c>
      <c r="K160" s="11" t="str">
        <f>IF(OR(L160="CR", M160="CR", N160="CR", O160="CR", P160="CR", Q160="CR", R160="CR", S160="CR", T160="CR", U160="CR",V160="CR", W160="CR", X160="CR", Y160="CR", Z160="CR", AA160="CR", AB160="CR", AC160="CR", AD160="CR", AE160="CR", AF160="CR", AG160="CR", AH160="CR"), "***CLUB RECORD***", "")</f>
        <v/>
      </c>
      <c r="L160" s="5" t="str">
        <f>IF(AND(B160=60, OR(AND(E160='indoor club records'!$B$1, F160&lt;='indoor club records'!$C$1), AND(E160='indoor club records'!$B$2, F160&lt;='indoor club records'!$C$2), AND(E160='indoor club records'!$B$3, F160&lt;='indoor club records'!$C$3), AND(E160='indoor club records'!$B$4, F160&lt;='indoor club records'!$C$4), AND(E160='indoor club records'!$B$5, F160&lt;='indoor club records'!$C$5))),"CR"," ")</f>
        <v xml:space="preserve"> </v>
      </c>
      <c r="M160" s="5" t="str">
        <f>IF(AND(B160=200, OR(AND(E160='indoor club records'!$B$11, F160&lt;='indoor club records'!$C$11), AND(E160='indoor club records'!$B$12, F160&lt;='indoor club records'!$C$12), AND(E160='indoor club records'!$B$13, F160&lt;='indoor club records'!$C$13), AND(E160='indoor club records'!$B$14, F160&lt;='indoor club records'!$C$14), AND(E160='indoor club records'!$B$15, F160&lt;='indoor club records'!$C$15))),"CR"," ")</f>
        <v xml:space="preserve"> </v>
      </c>
      <c r="N160" s="5" t="str">
        <f>IF(AND(B160=300, OR(AND(E160='indoor club records'!$B$16, F160&lt;='indoor club records'!$C$16), AND(E160='indoor club records'!$B$17, F160&lt;='indoor club records'!$C$17))),"CR"," ")</f>
        <v xml:space="preserve"> </v>
      </c>
      <c r="O160" s="5" t="str">
        <f>IF(AND(B160=400, OR(AND(E160='indoor club records'!$B$19, F160&lt;='indoor club records'!$C$19), AND(E160='indoor club records'!$B$20, F160&lt;='indoor club records'!$C$20), AND(E160='indoor club records'!$B$21, F160&lt;='indoor club records'!$C$21))),"CR"," ")</f>
        <v xml:space="preserve"> </v>
      </c>
      <c r="P160" s="5" t="str">
        <f>IF(AND(B160=800, OR(AND(E160='indoor club records'!$B$22, F160&lt;='indoor club records'!$C$22), AND(E160='indoor club records'!$B$23, F160&lt;='indoor club records'!$C$23), AND(E160='indoor club records'!$B$24, F160&lt;='indoor club records'!$C$24), AND(E160='indoor club records'!$B$25, F160&lt;='indoor club records'!$C$25), AND(E160='indoor club records'!$B$26, F160&lt;='indoor club records'!$C$26))),"CR"," ")</f>
        <v xml:space="preserve"> </v>
      </c>
      <c r="Q160" s="5" t="str">
        <f>IF(AND(B160=1200, AND(E160='indoor club records'!$B$28, F160&lt;='indoor club records'!$C$28)),"CR"," ")</f>
        <v xml:space="preserve"> </v>
      </c>
      <c r="R160" s="5" t="str">
        <f>IF(AND(B160=1500, OR(AND(E160='indoor club records'!$B$29, F160&lt;='indoor club records'!$C$29), AND(E160='indoor club records'!$B$30, F160&lt;='indoor club records'!$C$30), AND(E160='indoor club records'!$B$31, F160&lt;='indoor club records'!$C$31), AND(E160='indoor club records'!$B$32, F160&lt;='indoor club records'!$C$32), AND(E160='indoor club records'!$B$33, F160&lt;='indoor club records'!$C$33))),"CR"," ")</f>
        <v xml:space="preserve"> </v>
      </c>
      <c r="S160" s="5" t="str">
        <f>IF(AND(B160="1M", AND(E160='indoor club records'!$B$37,F160&lt;='indoor club records'!$C$37)),"CR"," ")</f>
        <v xml:space="preserve"> </v>
      </c>
      <c r="T160" s="5" t="str">
        <f>IF(AND(B160=3000, OR(AND(E160='indoor club records'!$B$39, F160&lt;='indoor club records'!$C$39), AND(E160='indoor club records'!$B$40, F160&lt;='indoor club records'!$C$40), AND(E160='indoor club records'!$B$41, F160&lt;='indoor club records'!$C$41))),"CR"," ")</f>
        <v xml:space="preserve"> </v>
      </c>
      <c r="U160" s="5" t="str">
        <f>IF(AND(B160=5000, OR(AND(E160='indoor club records'!$B$42, F160&lt;='indoor club records'!$C$42), AND(E160='indoor club records'!$B$43, F160&lt;='indoor club records'!$C$43))),"CR"," ")</f>
        <v xml:space="preserve"> </v>
      </c>
      <c r="V160" s="5" t="str">
        <f>IF(AND(B160=10000, OR(AND(E160='indoor club records'!$B$44, F160&lt;='indoor club records'!$C$44), AND(E160='indoor club records'!$B$45, F160&lt;='indoor club records'!$C$45))),"CR"," ")</f>
        <v xml:space="preserve"> </v>
      </c>
      <c r="W160" s="2" t="str">
        <f>IF(AND(B160="high jump", OR(AND(E160='indoor club records'!$F$1, F160&gt;='indoor club records'!$G$1), AND(E160='indoor club records'!$F$2, F160&gt;='indoor club records'!$G$2), AND(E160='indoor club records'!$F$3, F160&gt;='indoor club records'!$G$3),AND(E160='indoor club records'!$F$4, F160&gt;='indoor club records'!$G$4), AND(E160='indoor club records'!$F$5, F160&gt;='indoor club records'!$G$5))), "CR", " ")</f>
        <v xml:space="preserve"> </v>
      </c>
      <c r="X160" s="2" t="str">
        <f>IF(AND(B160="long jump", OR(AND(E160='indoor club records'!$F$6, F160&gt;='indoor club records'!$G$6), AND(E160='indoor club records'!$F$7, F160&gt;='indoor club records'!$G$7), AND(E160='indoor club records'!$F$8, F160&gt;='indoor club records'!$G$8), AND(E160='indoor club records'!$F$9, F160&gt;='indoor club records'!$G$9), AND(E160='indoor club records'!$F$10, F160&gt;='indoor club records'!$G$10))), "CR", " ")</f>
        <v xml:space="preserve"> </v>
      </c>
      <c r="Y160" s="2" t="str">
        <f>IF(AND(B160="triple jump", OR(AND(E160='indoor club records'!$F$11, F160&gt;='indoor club records'!$G$11), AND(E160='indoor club records'!$F$12, F160&gt;='indoor club records'!$G$12), AND(E160='indoor club records'!$F$13, F160&gt;='indoor club records'!$G$13), AND(E160='indoor club records'!$F$14, F160&gt;='indoor club records'!$G$14), AND(E160='indoor club records'!$F$15, F160&gt;='indoor club records'!$G$15))), "CR", " ")</f>
        <v xml:space="preserve"> </v>
      </c>
      <c r="Z160" s="2" t="str">
        <f>IF(AND(B160="pole vault", OR(AND(E160='indoor club records'!$F$16, F160&gt;='indoor club records'!$G$16), AND(E160='indoor club records'!$F$17, F160&gt;='indoor club records'!$G$17), AND(E160='indoor club records'!$F$18, F160&gt;='indoor club records'!$G$18), AND(E160='indoor club records'!$F$19, F160&gt;='indoor club records'!$G$19), AND(E160='indoor club records'!$F$20, F160&gt;='indoor club records'!$G$20))), "CR", " ")</f>
        <v xml:space="preserve"> </v>
      </c>
      <c r="AA160" s="2" t="str">
        <f>IF(AND(B160="shot 2.72", AND(E160='indoor club records'!$F$36, F160&gt;='indoor club records'!$G$36)), "CR", " ")</f>
        <v xml:space="preserve"> </v>
      </c>
      <c r="AB160" s="2" t="str">
        <f>IF(AND(B160="shot 3", OR(AND(E160='indoor club records'!$F$37, F160&gt;='indoor club records'!$G$37), AND(E160='indoor club records'!$F$38, F160&gt;='indoor club records'!$G$38))), "CR", " ")</f>
        <v xml:space="preserve"> </v>
      </c>
      <c r="AC160" s="2" t="str">
        <f>IF(AND(B160="shot 4", OR(AND(E160='indoor club records'!$F$39, F160&gt;='indoor club records'!$G$39), AND(E160='indoor club records'!$F$40, F160&gt;='indoor club records'!$G$40))), "CR", " ")</f>
        <v xml:space="preserve"> </v>
      </c>
      <c r="AD160" s="5" t="str">
        <f>IF(AND(B160="4x200", OR(AND(E160='indoor club records'!$N$6, F160&lt;='indoor club records'!$O$6), AND(E160='indoor club records'!$N$7, F160&lt;='indoor club records'!$O$7), AND(E160='indoor club records'!$N$8, F160&lt;='indoor club records'!$O$8), AND(E160='indoor club records'!$N$9, F160&lt;='indoor club records'!$O$9), AND(E160='indoor club records'!$N$10, F160&lt;='indoor club records'!$O$10))), "CR", " ")</f>
        <v xml:space="preserve"> </v>
      </c>
      <c r="AE160" s="5" t="str">
        <f>IF(AND(B160="4x300", OR(AND(E160='indoor club records'!$N$11, F160&lt;='indoor club records'!$O$11), AND(E160='indoor club records'!$N$12, F160&lt;='indoor club records'!$O$12))), "CR", " ")</f>
        <v xml:space="preserve"> </v>
      </c>
      <c r="AF160" s="5" t="str">
        <f>IF(AND(B160="4x400", OR(AND(E160='indoor club records'!$N$13, F160&lt;='indoor club records'!$O$13), AND(E160='indoor club records'!$N$14, F160&lt;='indoor club records'!$O$14), AND(E160='indoor club records'!$N$15, F160&lt;='indoor club records'!$O$15))), "CR", " ")</f>
        <v xml:space="preserve"> </v>
      </c>
      <c r="AG160" s="5" t="str">
        <f>IF(AND(B160="pentathlon", OR(AND(E160='indoor club records'!$N$21, F160&gt;='indoor club records'!$O$21), AND(E160='indoor club records'!$N$22, F160&gt;='indoor club records'!$O$22), AND(E160='indoor club records'!$N$23, F160&gt;='indoor club records'!$O$23), AND(E160='indoor club records'!$N$24, F160&gt;='indoor club records'!$O$24), AND(E160='indoor club records'!$N$25, F160&gt;='indoor club records'!$O$25))), "CR", " ")</f>
        <v xml:space="preserve"> </v>
      </c>
      <c r="AH160" s="5" t="str">
        <f>IF(AND(B160="heptathlon", OR(AND(E160='indoor club records'!$N$26, F160&gt;='indoor club records'!$O$26), AND(E160='indoor club records'!$N$27, F160&gt;='indoor club records'!$O$27), AND(E160='indoor club records'!$N$28, F160&gt;='indoor club records'!$O$28), )), "CR", " ")</f>
        <v xml:space="preserve"> </v>
      </c>
    </row>
    <row r="161" spans="1:34" ht="14.5" x14ac:dyDescent="0.35">
      <c r="A161" s="13" t="s">
        <v>175</v>
      </c>
      <c r="B161" s="2" t="s">
        <v>26</v>
      </c>
      <c r="C161" s="2" t="s">
        <v>130</v>
      </c>
      <c r="D161" s="2" t="s">
        <v>18</v>
      </c>
      <c r="E161" s="13" t="s">
        <v>29</v>
      </c>
      <c r="F161" s="6">
        <v>5.66</v>
      </c>
      <c r="G161" s="9">
        <v>43848</v>
      </c>
      <c r="H161" s="2" t="s">
        <v>190</v>
      </c>
      <c r="I161" s="2" t="s">
        <v>242</v>
      </c>
      <c r="K161" s="11" t="str">
        <f>IF(OR(L161="CR", M161="CR", N161="CR", O161="CR", P161="CR", Q161="CR", R161="CR", S161="CR", T161="CR", U161="CR",V161="CR", W161="CR", X161="CR", Y161="CR", Z161="CR", AA161="CR", AB161="CR", AC161="CR", AD161="CR", AE161="CR", AF161="CR", AG161="CR", AH161="CR"), "***CLUB RECORD***", "")</f>
        <v/>
      </c>
      <c r="L161" s="5" t="str">
        <f>IF(AND(B161=60, OR(AND(E161='indoor club records'!$B$1, F161&lt;='indoor club records'!$C$1), AND(E161='indoor club records'!$B$2, F161&lt;='indoor club records'!$C$2), AND(E161='indoor club records'!$B$3, F161&lt;='indoor club records'!$C$3), AND(E161='indoor club records'!$B$4, F161&lt;='indoor club records'!$C$4), AND(E161='indoor club records'!$B$5, F161&lt;='indoor club records'!$C$5))),"CR"," ")</f>
        <v xml:space="preserve"> </v>
      </c>
      <c r="M161" s="5" t="str">
        <f>IF(AND(B161=200, OR(AND(E161='indoor club records'!$B$11, F161&lt;='indoor club records'!$C$11), AND(E161='indoor club records'!$B$12, F161&lt;='indoor club records'!$C$12), AND(E161='indoor club records'!$B$13, F161&lt;='indoor club records'!$C$13), AND(E161='indoor club records'!$B$14, F161&lt;='indoor club records'!$C$14), AND(E161='indoor club records'!$B$15, F161&lt;='indoor club records'!$C$15))),"CR"," ")</f>
        <v xml:space="preserve"> </v>
      </c>
      <c r="N161" s="5" t="str">
        <f>IF(AND(B161=300, OR(AND(E161='indoor club records'!$B$16, F161&lt;='indoor club records'!$C$16), AND(E161='indoor club records'!$B$17, F161&lt;='indoor club records'!$C$17))),"CR"," ")</f>
        <v xml:space="preserve"> </v>
      </c>
      <c r="O161" s="5" t="str">
        <f>IF(AND(B161=400, OR(AND(E161='indoor club records'!$B$19, F161&lt;='indoor club records'!$C$19), AND(E161='indoor club records'!$B$20, F161&lt;='indoor club records'!$C$20), AND(E161='indoor club records'!$B$21, F161&lt;='indoor club records'!$C$21))),"CR"," ")</f>
        <v xml:space="preserve"> </v>
      </c>
      <c r="P161" s="5" t="str">
        <f>IF(AND(B161=800, OR(AND(E161='indoor club records'!$B$22, F161&lt;='indoor club records'!$C$22), AND(E161='indoor club records'!$B$23, F161&lt;='indoor club records'!$C$23), AND(E161='indoor club records'!$B$24, F161&lt;='indoor club records'!$C$24), AND(E161='indoor club records'!$B$25, F161&lt;='indoor club records'!$C$25), AND(E161='indoor club records'!$B$26, F161&lt;='indoor club records'!$C$26))),"CR"," ")</f>
        <v xml:space="preserve"> </v>
      </c>
      <c r="Q161" s="5" t="str">
        <f>IF(AND(B161=1200, AND(E161='indoor club records'!$B$28, F161&lt;='indoor club records'!$C$28)),"CR"," ")</f>
        <v xml:space="preserve"> </v>
      </c>
      <c r="R161" s="5" t="str">
        <f>IF(AND(B161=1500, OR(AND(E161='indoor club records'!$B$29, F161&lt;='indoor club records'!$C$29), AND(E161='indoor club records'!$B$30, F161&lt;='indoor club records'!$C$30), AND(E161='indoor club records'!$B$31, F161&lt;='indoor club records'!$C$31), AND(E161='indoor club records'!$B$32, F161&lt;='indoor club records'!$C$32), AND(E161='indoor club records'!$B$33, F161&lt;='indoor club records'!$C$33))),"CR"," ")</f>
        <v xml:space="preserve"> </v>
      </c>
      <c r="S161" s="5" t="str">
        <f>IF(AND(B161="1M", AND(E161='indoor club records'!$B$37,F161&lt;='indoor club records'!$C$37)),"CR"," ")</f>
        <v xml:space="preserve"> </v>
      </c>
      <c r="T161" s="5" t="str">
        <f>IF(AND(B161=3000, OR(AND(E161='indoor club records'!$B$39, F161&lt;='indoor club records'!$C$39), AND(E161='indoor club records'!$B$40, F161&lt;='indoor club records'!$C$40), AND(E161='indoor club records'!$B$41, F161&lt;='indoor club records'!$C$41))),"CR"," ")</f>
        <v xml:space="preserve"> </v>
      </c>
      <c r="U161" s="5" t="str">
        <f>IF(AND(B161=5000, OR(AND(E161='indoor club records'!$B$42, F161&lt;='indoor club records'!$C$42), AND(E161='indoor club records'!$B$43, F161&lt;='indoor club records'!$C$43))),"CR"," ")</f>
        <v xml:space="preserve"> </v>
      </c>
      <c r="V161" s="5" t="str">
        <f>IF(AND(B161=10000, OR(AND(E161='indoor club records'!$B$44, F161&lt;='indoor club records'!$C$44), AND(E161='indoor club records'!$B$45, F161&lt;='indoor club records'!$C$45))),"CR"," ")</f>
        <v xml:space="preserve"> </v>
      </c>
      <c r="W161" s="2" t="str">
        <f>IF(AND(B161="high jump", OR(AND(E161='indoor club records'!$F$1, F161&gt;='indoor club records'!$G$1), AND(E161='indoor club records'!$F$2, F161&gt;='indoor club records'!$G$2), AND(E161='indoor club records'!$F$3, F161&gt;='indoor club records'!$G$3),AND(E161='indoor club records'!$F$4, F161&gt;='indoor club records'!$G$4), AND(E161='indoor club records'!$F$5, F161&gt;='indoor club records'!$G$5))), "CR", " ")</f>
        <v xml:space="preserve"> </v>
      </c>
      <c r="X161" s="2" t="str">
        <f>IF(AND(B161="long jump", OR(AND(E161='indoor club records'!$F$6, F161&gt;='indoor club records'!$G$6), AND(E161='indoor club records'!$F$7, F161&gt;='indoor club records'!$G$7), AND(E161='indoor club records'!$F$8, F161&gt;='indoor club records'!$G$8), AND(E161='indoor club records'!$F$9, F161&gt;='indoor club records'!$G$9), AND(E161='indoor club records'!$F$10, F161&gt;='indoor club records'!$G$10))), "CR", " ")</f>
        <v xml:space="preserve"> </v>
      </c>
      <c r="Y161" s="2" t="str">
        <f>IF(AND(B161="triple jump", OR(AND(E161='indoor club records'!$F$11, F161&gt;='indoor club records'!$G$11), AND(E161='indoor club records'!$F$12, F161&gt;='indoor club records'!$G$12), AND(E161='indoor club records'!$F$13, F161&gt;='indoor club records'!$G$13), AND(E161='indoor club records'!$F$14, F161&gt;='indoor club records'!$G$14), AND(E161='indoor club records'!$F$15, F161&gt;='indoor club records'!$G$15))), "CR", " ")</f>
        <v xml:space="preserve"> </v>
      </c>
      <c r="Z161" s="2" t="str">
        <f>IF(AND(B161="pole vault", OR(AND(E161='indoor club records'!$F$16, F161&gt;='indoor club records'!$G$16), AND(E161='indoor club records'!$F$17, F161&gt;='indoor club records'!$G$17), AND(E161='indoor club records'!$F$18, F161&gt;='indoor club records'!$G$18), AND(E161='indoor club records'!$F$19, F161&gt;='indoor club records'!$G$19), AND(E161='indoor club records'!$F$20, F161&gt;='indoor club records'!$G$20))), "CR", " ")</f>
        <v xml:space="preserve"> </v>
      </c>
      <c r="AA161" s="2" t="str">
        <f>IF(AND(B161="shot 2.72", AND(E161='indoor club records'!$F$36, F161&gt;='indoor club records'!$G$36)), "CR", " ")</f>
        <v xml:space="preserve"> </v>
      </c>
      <c r="AB161" s="2" t="str">
        <f>IF(AND(B161="shot 3", OR(AND(E161='indoor club records'!$F$37, F161&gt;='indoor club records'!$G$37), AND(E161='indoor club records'!$F$38, F161&gt;='indoor club records'!$G$38))), "CR", " ")</f>
        <v xml:space="preserve"> </v>
      </c>
      <c r="AC161" s="2" t="str">
        <f>IF(AND(B161="shot 4", OR(AND(E161='indoor club records'!$F$39, F161&gt;='indoor club records'!$G$39), AND(E161='indoor club records'!$F$40, F161&gt;='indoor club records'!$G$40))), "CR", " ")</f>
        <v xml:space="preserve"> </v>
      </c>
      <c r="AD161" s="5" t="str">
        <f>IF(AND(B161="4x200", OR(AND(E161='indoor club records'!$N$6, F161&lt;='indoor club records'!$O$6), AND(E161='indoor club records'!$N$7, F161&lt;='indoor club records'!$O$7), AND(E161='indoor club records'!$N$8, F161&lt;='indoor club records'!$O$8), AND(E161='indoor club records'!$N$9, F161&lt;='indoor club records'!$O$9), AND(E161='indoor club records'!$N$10, F161&lt;='indoor club records'!$O$10))), "CR", " ")</f>
        <v xml:space="preserve"> </v>
      </c>
      <c r="AE161" s="5" t="str">
        <f>IF(AND(B161="4x300", OR(AND(E161='indoor club records'!$N$11, F161&lt;='indoor club records'!$O$11), AND(E161='indoor club records'!$N$12, F161&lt;='indoor club records'!$O$12))), "CR", " ")</f>
        <v xml:space="preserve"> </v>
      </c>
      <c r="AF161" s="5" t="str">
        <f>IF(AND(B161="4x400", OR(AND(E161='indoor club records'!$N$13, F161&lt;='indoor club records'!$O$13), AND(E161='indoor club records'!$N$14, F161&lt;='indoor club records'!$O$14), AND(E161='indoor club records'!$N$15, F161&lt;='indoor club records'!$O$15))), "CR", " ")</f>
        <v xml:space="preserve"> </v>
      </c>
      <c r="AG161" s="5" t="str">
        <f>IF(AND(B161="pentathlon", OR(AND(E161='indoor club records'!$N$21, F161&gt;='indoor club records'!$O$21), AND(E161='indoor club records'!$N$22, F161&gt;='indoor club records'!$O$22), AND(E161='indoor club records'!$N$23, F161&gt;='indoor club records'!$O$23), AND(E161='indoor club records'!$N$24, F161&gt;='indoor club records'!$O$24), AND(E161='indoor club records'!$N$25, F161&gt;='indoor club records'!$O$25))), "CR", " ")</f>
        <v xml:space="preserve"> </v>
      </c>
      <c r="AH161" s="5" t="str">
        <f>IF(AND(B161="heptathlon", OR(AND(E161='indoor club records'!$N$26, F161&gt;='indoor club records'!$O$26), AND(E161='indoor club records'!$N$27, F161&gt;='indoor club records'!$O$27), AND(E161='indoor club records'!$N$28, F161&gt;='indoor club records'!$O$28), )), "CR", " ")</f>
        <v xml:space="preserve"> </v>
      </c>
    </row>
    <row r="162" spans="1:34" ht="14.5" x14ac:dyDescent="0.35">
      <c r="A162" s="13" t="s">
        <v>30</v>
      </c>
      <c r="B162" s="2" t="s">
        <v>26</v>
      </c>
      <c r="C162" s="2" t="s">
        <v>65</v>
      </c>
      <c r="D162" s="2" t="s">
        <v>33</v>
      </c>
      <c r="E162" s="13" t="s">
        <v>34</v>
      </c>
      <c r="F162" s="6">
        <v>5.7</v>
      </c>
      <c r="G162" s="8">
        <v>43867</v>
      </c>
      <c r="H162" s="2" t="s">
        <v>190</v>
      </c>
      <c r="I162" s="2" t="s">
        <v>269</v>
      </c>
      <c r="K162" s="11" t="str">
        <f>IF(OR(L162="CR", M162="CR", N162="CR", O162="CR", P162="CR", Q162="CR", R162="CR", S162="CR", T162="CR", U162="CR",V162="CR", W162="CR", X162="CR", Y162="CR", Z162="CR", AA162="CR", AB162="CR", AC162="CR", AD162="CR", AE162="CR", AF162="CR", AG162="CR", AH162="CR"), "***CLUB RECORD***", "")</f>
        <v/>
      </c>
      <c r="L162" s="5" t="str">
        <f>IF(AND(B162=60, OR(AND(E162='indoor club records'!$B$1, F162&lt;='indoor club records'!$C$1), AND(E162='indoor club records'!$B$2, F162&lt;='indoor club records'!$C$2), AND(E162='indoor club records'!$B$3, F162&lt;='indoor club records'!$C$3), AND(E162='indoor club records'!$B$4, F162&lt;='indoor club records'!$C$4), AND(E162='indoor club records'!$B$5, F162&lt;='indoor club records'!$C$5))),"CR"," ")</f>
        <v xml:space="preserve"> </v>
      </c>
      <c r="M162" s="5" t="str">
        <f>IF(AND(B162=200, OR(AND(E162='indoor club records'!$B$11, F162&lt;='indoor club records'!$C$11), AND(E162='indoor club records'!$B$12, F162&lt;='indoor club records'!$C$12), AND(E162='indoor club records'!$B$13, F162&lt;='indoor club records'!$C$13), AND(E162='indoor club records'!$B$14, F162&lt;='indoor club records'!$C$14), AND(E162='indoor club records'!$B$15, F162&lt;='indoor club records'!$C$15))),"CR"," ")</f>
        <v xml:space="preserve"> </v>
      </c>
      <c r="N162" s="5" t="str">
        <f>IF(AND(B162=300, OR(AND(E162='indoor club records'!$B$16, F162&lt;='indoor club records'!$C$16), AND(E162='indoor club records'!$B$17, F162&lt;='indoor club records'!$C$17))),"CR"," ")</f>
        <v xml:space="preserve"> </v>
      </c>
      <c r="O162" s="5" t="str">
        <f>IF(AND(B162=400, OR(AND(E162='indoor club records'!$B$19, F162&lt;='indoor club records'!$C$19), AND(E162='indoor club records'!$B$20, F162&lt;='indoor club records'!$C$20), AND(E162='indoor club records'!$B$21, F162&lt;='indoor club records'!$C$21))),"CR"," ")</f>
        <v xml:space="preserve"> </v>
      </c>
      <c r="P162" s="5" t="str">
        <f>IF(AND(B162=800, OR(AND(E162='indoor club records'!$B$22, F162&lt;='indoor club records'!$C$22), AND(E162='indoor club records'!$B$23, F162&lt;='indoor club records'!$C$23), AND(E162='indoor club records'!$B$24, F162&lt;='indoor club records'!$C$24), AND(E162='indoor club records'!$B$25, F162&lt;='indoor club records'!$C$25), AND(E162='indoor club records'!$B$26, F162&lt;='indoor club records'!$C$26))),"CR"," ")</f>
        <v xml:space="preserve"> </v>
      </c>
      <c r="Q162" s="5" t="str">
        <f>IF(AND(B162=1200, AND(E162='indoor club records'!$B$28, F162&lt;='indoor club records'!$C$28)),"CR"," ")</f>
        <v xml:space="preserve"> </v>
      </c>
      <c r="R162" s="5" t="str">
        <f>IF(AND(B162=1500, OR(AND(E162='indoor club records'!$B$29, F162&lt;='indoor club records'!$C$29), AND(E162='indoor club records'!$B$30, F162&lt;='indoor club records'!$C$30), AND(E162='indoor club records'!$B$31, F162&lt;='indoor club records'!$C$31), AND(E162='indoor club records'!$B$32, F162&lt;='indoor club records'!$C$32), AND(E162='indoor club records'!$B$33, F162&lt;='indoor club records'!$C$33))),"CR"," ")</f>
        <v xml:space="preserve"> </v>
      </c>
      <c r="S162" s="5" t="str">
        <f>IF(AND(B162="1M", AND(E162='indoor club records'!$B$37,F162&lt;='indoor club records'!$C$37)),"CR"," ")</f>
        <v xml:space="preserve"> </v>
      </c>
      <c r="T162" s="5" t="str">
        <f>IF(AND(B162=3000, OR(AND(E162='indoor club records'!$B$39, F162&lt;='indoor club records'!$C$39), AND(E162='indoor club records'!$B$40, F162&lt;='indoor club records'!$C$40), AND(E162='indoor club records'!$B$41, F162&lt;='indoor club records'!$C$41))),"CR"," ")</f>
        <v xml:space="preserve"> </v>
      </c>
      <c r="U162" s="5" t="str">
        <f>IF(AND(B162=5000, OR(AND(E162='indoor club records'!$B$42, F162&lt;='indoor club records'!$C$42), AND(E162='indoor club records'!$B$43, F162&lt;='indoor club records'!$C$43))),"CR"," ")</f>
        <v xml:space="preserve"> </v>
      </c>
      <c r="V162" s="5" t="str">
        <f>IF(AND(B162=10000, OR(AND(E162='indoor club records'!$B$44, F162&lt;='indoor club records'!$C$44), AND(E162='indoor club records'!$B$45, F162&lt;='indoor club records'!$C$45))),"CR"," ")</f>
        <v xml:space="preserve"> </v>
      </c>
      <c r="W162" s="2" t="str">
        <f>IF(AND(B162="high jump", OR(AND(E162='indoor club records'!$F$1, F162&gt;='indoor club records'!$G$1), AND(E162='indoor club records'!$F$2, F162&gt;='indoor club records'!$G$2), AND(E162='indoor club records'!$F$3, F162&gt;='indoor club records'!$G$3),AND(E162='indoor club records'!$F$4, F162&gt;='indoor club records'!$G$4), AND(E162='indoor club records'!$F$5, F162&gt;='indoor club records'!$G$5))), "CR", " ")</f>
        <v xml:space="preserve"> </v>
      </c>
      <c r="X162" s="2" t="str">
        <f>IF(AND(B162="long jump", OR(AND(E162='indoor club records'!$F$6, F162&gt;='indoor club records'!$G$6), AND(E162='indoor club records'!$F$7, F162&gt;='indoor club records'!$G$7), AND(E162='indoor club records'!$F$8, F162&gt;='indoor club records'!$G$8), AND(E162='indoor club records'!$F$9, F162&gt;='indoor club records'!$G$9), AND(E162='indoor club records'!$F$10, F162&gt;='indoor club records'!$G$10))), "CR", " ")</f>
        <v xml:space="preserve"> </v>
      </c>
      <c r="Y162" s="2" t="str">
        <f>IF(AND(B162="triple jump", OR(AND(E162='indoor club records'!$F$11, F162&gt;='indoor club records'!$G$11), AND(E162='indoor club records'!$F$12, F162&gt;='indoor club records'!$G$12), AND(E162='indoor club records'!$F$13, F162&gt;='indoor club records'!$G$13), AND(E162='indoor club records'!$F$14, F162&gt;='indoor club records'!$G$14), AND(E162='indoor club records'!$F$15, F162&gt;='indoor club records'!$G$15))), "CR", " ")</f>
        <v xml:space="preserve"> </v>
      </c>
      <c r="Z162" s="2" t="str">
        <f>IF(AND(B162="pole vault", OR(AND(E162='indoor club records'!$F$16, F162&gt;='indoor club records'!$G$16), AND(E162='indoor club records'!$F$17, F162&gt;='indoor club records'!$G$17), AND(E162='indoor club records'!$F$18, F162&gt;='indoor club records'!$G$18), AND(E162='indoor club records'!$F$19, F162&gt;='indoor club records'!$G$19), AND(E162='indoor club records'!$F$20, F162&gt;='indoor club records'!$G$20))), "CR", " ")</f>
        <v xml:space="preserve"> </v>
      </c>
      <c r="AA162" s="2" t="str">
        <f>IF(AND(B162="shot 2.72", AND(E162='indoor club records'!$F$36, F162&gt;='indoor club records'!$G$36)), "CR", " ")</f>
        <v xml:space="preserve"> </v>
      </c>
      <c r="AB162" s="2" t="str">
        <f>IF(AND(B162="shot 3", OR(AND(E162='indoor club records'!$F$37, F162&gt;='indoor club records'!$G$37), AND(E162='indoor club records'!$F$38, F162&gt;='indoor club records'!$G$38))), "CR", " ")</f>
        <v xml:space="preserve"> </v>
      </c>
      <c r="AC162" s="2" t="str">
        <f>IF(AND(B162="shot 4", OR(AND(E162='indoor club records'!$F$39, F162&gt;='indoor club records'!$G$39), AND(E162='indoor club records'!$F$40, F162&gt;='indoor club records'!$G$40))), "CR", " ")</f>
        <v xml:space="preserve"> </v>
      </c>
      <c r="AD162" s="5" t="str">
        <f>IF(AND(B162="4x200", OR(AND(E162='indoor club records'!$N$6, F162&lt;='indoor club records'!$O$6), AND(E162='indoor club records'!$N$7, F162&lt;='indoor club records'!$O$7), AND(E162='indoor club records'!$N$8, F162&lt;='indoor club records'!$O$8), AND(E162='indoor club records'!$N$9, F162&lt;='indoor club records'!$O$9), AND(E162='indoor club records'!$N$10, F162&lt;='indoor club records'!$O$10))), "CR", " ")</f>
        <v xml:space="preserve"> </v>
      </c>
      <c r="AE162" s="5" t="str">
        <f>IF(AND(B162="4x300", OR(AND(E162='indoor club records'!$N$11, F162&lt;='indoor club records'!$O$11), AND(E162='indoor club records'!$N$12, F162&lt;='indoor club records'!$O$12))), "CR", " ")</f>
        <v xml:space="preserve"> </v>
      </c>
      <c r="AF162" s="5" t="str">
        <f>IF(AND(B162="4x400", OR(AND(E162='indoor club records'!$N$13, F162&lt;='indoor club records'!$O$13), AND(E162='indoor club records'!$N$14, F162&lt;='indoor club records'!$O$14), AND(E162='indoor club records'!$N$15, F162&lt;='indoor club records'!$O$15))), "CR", " ")</f>
        <v xml:space="preserve"> </v>
      </c>
      <c r="AG162" s="5" t="str">
        <f>IF(AND(B162="pentathlon", OR(AND(E162='indoor club records'!$N$21, F162&gt;='indoor club records'!$O$21), AND(E162='indoor club records'!$N$22, F162&gt;='indoor club records'!$O$22), AND(E162='indoor club records'!$N$23, F162&gt;='indoor club records'!$O$23), AND(E162='indoor club records'!$N$24, F162&gt;='indoor club records'!$O$24), AND(E162='indoor club records'!$N$25, F162&gt;='indoor club records'!$O$25))), "CR", " ")</f>
        <v xml:space="preserve"> </v>
      </c>
      <c r="AH162" s="5" t="str">
        <f>IF(AND(B162="heptathlon", OR(AND(E162='indoor club records'!$N$26, F162&gt;='indoor club records'!$O$26), AND(E162='indoor club records'!$N$27, F162&gt;='indoor club records'!$O$27), AND(E162='indoor club records'!$N$28, F162&gt;='indoor club records'!$O$28), )), "CR", " ")</f>
        <v xml:space="preserve"> </v>
      </c>
    </row>
    <row r="163" spans="1:34" ht="14.5" x14ac:dyDescent="0.35">
      <c r="A163" s="13" t="s">
        <v>175</v>
      </c>
      <c r="B163" s="2" t="s">
        <v>26</v>
      </c>
      <c r="C163" s="2" t="s">
        <v>20</v>
      </c>
      <c r="D163" s="2" t="s">
        <v>50</v>
      </c>
      <c r="E163" s="13" t="s">
        <v>29</v>
      </c>
      <c r="F163" s="6">
        <v>5.73</v>
      </c>
      <c r="G163" s="8">
        <v>43856</v>
      </c>
      <c r="H163" s="2" t="s">
        <v>190</v>
      </c>
      <c r="I163" s="2" t="s">
        <v>254</v>
      </c>
      <c r="K163" s="11" t="str">
        <f>IF(OR(L163="CR", M163="CR", N163="CR", O163="CR", P163="CR", Q163="CR", R163="CR", S163="CR", T163="CR", U163="CR",V163="CR", W163="CR", X163="CR", Y163="CR", Z163="CR", AA163="CR", AB163="CR", AC163="CR", AD163="CR", AE163="CR", AF163="CR", AG163="CR", AH163="CR"), "***CLUB RECORD***", "")</f>
        <v/>
      </c>
      <c r="L163" s="5" t="str">
        <f>IF(AND(B163=60, OR(AND(E163='indoor club records'!$B$1, F163&lt;='indoor club records'!$C$1), AND(E163='indoor club records'!$B$2, F163&lt;='indoor club records'!$C$2), AND(E163='indoor club records'!$B$3, F163&lt;='indoor club records'!$C$3), AND(E163='indoor club records'!$B$4, F163&lt;='indoor club records'!$C$4), AND(E163='indoor club records'!$B$5, F163&lt;='indoor club records'!$C$5))),"CR"," ")</f>
        <v xml:space="preserve"> </v>
      </c>
      <c r="M163" s="5" t="str">
        <f>IF(AND(B163=200, OR(AND(E163='indoor club records'!$B$11, F163&lt;='indoor club records'!$C$11), AND(E163='indoor club records'!$B$12, F163&lt;='indoor club records'!$C$12), AND(E163='indoor club records'!$B$13, F163&lt;='indoor club records'!$C$13), AND(E163='indoor club records'!$B$14, F163&lt;='indoor club records'!$C$14), AND(E163='indoor club records'!$B$15, F163&lt;='indoor club records'!$C$15))),"CR"," ")</f>
        <v xml:space="preserve"> </v>
      </c>
      <c r="N163" s="5" t="str">
        <f>IF(AND(B163=300, OR(AND(E163='indoor club records'!$B$16, F163&lt;='indoor club records'!$C$16), AND(E163='indoor club records'!$B$17, F163&lt;='indoor club records'!$C$17))),"CR"," ")</f>
        <v xml:space="preserve"> </v>
      </c>
      <c r="O163" s="5" t="str">
        <f>IF(AND(B163=400, OR(AND(E163='indoor club records'!$B$19, F163&lt;='indoor club records'!$C$19), AND(E163='indoor club records'!$B$20, F163&lt;='indoor club records'!$C$20), AND(E163='indoor club records'!$B$21, F163&lt;='indoor club records'!$C$21))),"CR"," ")</f>
        <v xml:space="preserve"> </v>
      </c>
      <c r="P163" s="5" t="str">
        <f>IF(AND(B163=800, OR(AND(E163='indoor club records'!$B$22, F163&lt;='indoor club records'!$C$22), AND(E163='indoor club records'!$B$23, F163&lt;='indoor club records'!$C$23), AND(E163='indoor club records'!$B$24, F163&lt;='indoor club records'!$C$24), AND(E163='indoor club records'!$B$25, F163&lt;='indoor club records'!$C$25), AND(E163='indoor club records'!$B$26, F163&lt;='indoor club records'!$C$26))),"CR"," ")</f>
        <v xml:space="preserve"> </v>
      </c>
      <c r="Q163" s="5" t="str">
        <f>IF(AND(B163=1200, AND(E163='indoor club records'!$B$28, F163&lt;='indoor club records'!$C$28)),"CR"," ")</f>
        <v xml:space="preserve"> </v>
      </c>
      <c r="R163" s="5" t="str">
        <f>IF(AND(B163=1500, OR(AND(E163='indoor club records'!$B$29, F163&lt;='indoor club records'!$C$29), AND(E163='indoor club records'!$B$30, F163&lt;='indoor club records'!$C$30), AND(E163='indoor club records'!$B$31, F163&lt;='indoor club records'!$C$31), AND(E163='indoor club records'!$B$32, F163&lt;='indoor club records'!$C$32), AND(E163='indoor club records'!$B$33, F163&lt;='indoor club records'!$C$33))),"CR"," ")</f>
        <v xml:space="preserve"> </v>
      </c>
      <c r="S163" s="5" t="str">
        <f>IF(AND(B163="1M", AND(E163='indoor club records'!$B$37,F163&lt;='indoor club records'!$C$37)),"CR"," ")</f>
        <v xml:space="preserve"> </v>
      </c>
      <c r="T163" s="5" t="str">
        <f>IF(AND(B163=3000, OR(AND(E163='indoor club records'!$B$39, F163&lt;='indoor club records'!$C$39), AND(E163='indoor club records'!$B$40, F163&lt;='indoor club records'!$C$40), AND(E163='indoor club records'!$B$41, F163&lt;='indoor club records'!$C$41))),"CR"," ")</f>
        <v xml:space="preserve"> </v>
      </c>
      <c r="U163" s="5" t="str">
        <f>IF(AND(B163=5000, OR(AND(E163='indoor club records'!$B$42, F163&lt;='indoor club records'!$C$42), AND(E163='indoor club records'!$B$43, F163&lt;='indoor club records'!$C$43))),"CR"," ")</f>
        <v xml:space="preserve"> </v>
      </c>
      <c r="V163" s="5" t="str">
        <f>IF(AND(B163=10000, OR(AND(E163='indoor club records'!$B$44, F163&lt;='indoor club records'!$C$44), AND(E163='indoor club records'!$B$45, F163&lt;='indoor club records'!$C$45))),"CR"," ")</f>
        <v xml:space="preserve"> </v>
      </c>
      <c r="W163" s="2" t="str">
        <f>IF(AND(B163="high jump", OR(AND(E163='indoor club records'!$F$1, F163&gt;='indoor club records'!$G$1), AND(E163='indoor club records'!$F$2, F163&gt;='indoor club records'!$G$2), AND(E163='indoor club records'!$F$3, F163&gt;='indoor club records'!$G$3),AND(E163='indoor club records'!$F$4, F163&gt;='indoor club records'!$G$4), AND(E163='indoor club records'!$F$5, F163&gt;='indoor club records'!$G$5))), "CR", " ")</f>
        <v xml:space="preserve"> </v>
      </c>
      <c r="X163" s="2" t="str">
        <f>IF(AND(B163="long jump", OR(AND(E163='indoor club records'!$F$6, F163&gt;='indoor club records'!$G$6), AND(E163='indoor club records'!$F$7, F163&gt;='indoor club records'!$G$7), AND(E163='indoor club records'!$F$8, F163&gt;='indoor club records'!$G$8), AND(E163='indoor club records'!$F$9, F163&gt;='indoor club records'!$G$9), AND(E163='indoor club records'!$F$10, F163&gt;='indoor club records'!$G$10))), "CR", " ")</f>
        <v xml:space="preserve"> </v>
      </c>
      <c r="Y163" s="2" t="str">
        <f>IF(AND(B163="triple jump", OR(AND(E163='indoor club records'!$F$11, F163&gt;='indoor club records'!$G$11), AND(E163='indoor club records'!$F$12, F163&gt;='indoor club records'!$G$12), AND(E163='indoor club records'!$F$13, F163&gt;='indoor club records'!$G$13), AND(E163='indoor club records'!$F$14, F163&gt;='indoor club records'!$G$14), AND(E163='indoor club records'!$F$15, F163&gt;='indoor club records'!$G$15))), "CR", " ")</f>
        <v xml:space="preserve"> </v>
      </c>
      <c r="Z163" s="2" t="str">
        <f>IF(AND(B163="pole vault", OR(AND(E163='indoor club records'!$F$16, F163&gt;='indoor club records'!$G$16), AND(E163='indoor club records'!$F$17, F163&gt;='indoor club records'!$G$17), AND(E163='indoor club records'!$F$18, F163&gt;='indoor club records'!$G$18), AND(E163='indoor club records'!$F$19, F163&gt;='indoor club records'!$G$19), AND(E163='indoor club records'!$F$20, F163&gt;='indoor club records'!$G$20))), "CR", " ")</f>
        <v xml:space="preserve"> </v>
      </c>
      <c r="AA163" s="2" t="str">
        <f>IF(AND(B163="shot 2.72", AND(E163='indoor club records'!$F$36, F163&gt;='indoor club records'!$G$36)), "CR", " ")</f>
        <v xml:space="preserve"> </v>
      </c>
      <c r="AB163" s="2" t="str">
        <f>IF(AND(B163="shot 3", OR(AND(E163='indoor club records'!$F$37, F163&gt;='indoor club records'!$G$37), AND(E163='indoor club records'!$F$38, F163&gt;='indoor club records'!$G$38))), "CR", " ")</f>
        <v xml:space="preserve"> </v>
      </c>
      <c r="AC163" s="2" t="str">
        <f>IF(AND(B163="shot 4", OR(AND(E163='indoor club records'!$F$39, F163&gt;='indoor club records'!$G$39), AND(E163='indoor club records'!$F$40, F163&gt;='indoor club records'!$G$40))), "CR", " ")</f>
        <v xml:space="preserve"> </v>
      </c>
      <c r="AD163" s="5" t="str">
        <f>IF(AND(B163="4x200", OR(AND(E163='indoor club records'!$N$6, F163&lt;='indoor club records'!$O$6), AND(E163='indoor club records'!$N$7, F163&lt;='indoor club records'!$O$7), AND(E163='indoor club records'!$N$8, F163&lt;='indoor club records'!$O$8), AND(E163='indoor club records'!$N$9, F163&lt;='indoor club records'!$O$9), AND(E163='indoor club records'!$N$10, F163&lt;='indoor club records'!$O$10))), "CR", " ")</f>
        <v xml:space="preserve"> </v>
      </c>
      <c r="AE163" s="5" t="str">
        <f>IF(AND(B163="4x300", OR(AND(E163='indoor club records'!$N$11, F163&lt;='indoor club records'!$O$11), AND(E163='indoor club records'!$N$12, F163&lt;='indoor club records'!$O$12))), "CR", " ")</f>
        <v xml:space="preserve"> </v>
      </c>
      <c r="AF163" s="5" t="str">
        <f>IF(AND(B163="4x400", OR(AND(E163='indoor club records'!$N$13, F163&lt;='indoor club records'!$O$13), AND(E163='indoor club records'!$N$14, F163&lt;='indoor club records'!$O$14), AND(E163='indoor club records'!$N$15, F163&lt;='indoor club records'!$O$15))), "CR", " ")</f>
        <v xml:space="preserve"> </v>
      </c>
      <c r="AG163" s="5" t="str">
        <f>IF(AND(B163="pentathlon", OR(AND(E163='indoor club records'!$N$21, F163&gt;='indoor club records'!$O$21), AND(E163='indoor club records'!$N$22, F163&gt;='indoor club records'!$O$22), AND(E163='indoor club records'!$N$23, F163&gt;='indoor club records'!$O$23), AND(E163='indoor club records'!$N$24, F163&gt;='indoor club records'!$O$24), AND(E163='indoor club records'!$N$25, F163&gt;='indoor club records'!$O$25))), "CR", " ")</f>
        <v xml:space="preserve"> </v>
      </c>
      <c r="AH163" s="5" t="str">
        <f>IF(AND(B163="heptathlon", OR(AND(E163='indoor club records'!$N$26, F163&gt;='indoor club records'!$O$26), AND(E163='indoor club records'!$N$27, F163&gt;='indoor club records'!$O$27), AND(E163='indoor club records'!$N$28, F163&gt;='indoor club records'!$O$28), )), "CR", " ")</f>
        <v xml:space="preserve"> </v>
      </c>
    </row>
    <row r="164" spans="1:34" ht="14.5" x14ac:dyDescent="0.35">
      <c r="A164" s="13" t="s">
        <v>34</v>
      </c>
      <c r="B164" s="2" t="s">
        <v>26</v>
      </c>
      <c r="C164" s="2" t="s">
        <v>4</v>
      </c>
      <c r="D164" s="2" t="s">
        <v>93</v>
      </c>
      <c r="E164" s="13" t="s">
        <v>31</v>
      </c>
      <c r="F164" s="6">
        <v>5.78</v>
      </c>
      <c r="G164" s="8">
        <v>43867</v>
      </c>
      <c r="H164" s="2" t="s">
        <v>190</v>
      </c>
      <c r="I164" s="2" t="s">
        <v>269</v>
      </c>
      <c r="K164" s="11" t="str">
        <f>IF(OR(L164="CR", M164="CR", N164="CR", O164="CR", P164="CR", Q164="CR", R164="CR", S164="CR", T164="CR", U164="CR",V164="CR", W164="CR", X164="CR", Y164="CR", Z164="CR", AA164="CR", AB164="CR", AC164="CR", AD164="CR", AE164="CR", AF164="CR", AG164="CR", AH164="CR"), "***CLUB RECORD***", "")</f>
        <v/>
      </c>
      <c r="L164" s="5" t="str">
        <f>IF(AND(B164=60, OR(AND(E164='indoor club records'!$B$1, F164&lt;='indoor club records'!$C$1), AND(E164='indoor club records'!$B$2, F164&lt;='indoor club records'!$C$2), AND(E164='indoor club records'!$B$3, F164&lt;='indoor club records'!$C$3), AND(E164='indoor club records'!$B$4, F164&lt;='indoor club records'!$C$4), AND(E164='indoor club records'!$B$5, F164&lt;='indoor club records'!$C$5))),"CR"," ")</f>
        <v xml:space="preserve"> </v>
      </c>
      <c r="M164" s="5" t="str">
        <f>IF(AND(B164=200, OR(AND(E164='indoor club records'!$B$11, F164&lt;='indoor club records'!$C$11), AND(E164='indoor club records'!$B$12, F164&lt;='indoor club records'!$C$12), AND(E164='indoor club records'!$B$13, F164&lt;='indoor club records'!$C$13), AND(E164='indoor club records'!$B$14, F164&lt;='indoor club records'!$C$14), AND(E164='indoor club records'!$B$15, F164&lt;='indoor club records'!$C$15))),"CR"," ")</f>
        <v xml:space="preserve"> </v>
      </c>
      <c r="N164" s="5" t="str">
        <f>IF(AND(B164=300, OR(AND(E164='indoor club records'!$B$16, F164&lt;='indoor club records'!$C$16), AND(E164='indoor club records'!$B$17, F164&lt;='indoor club records'!$C$17))),"CR"," ")</f>
        <v xml:space="preserve"> </v>
      </c>
      <c r="O164" s="5" t="str">
        <f>IF(AND(B164=400, OR(AND(E164='indoor club records'!$B$19, F164&lt;='indoor club records'!$C$19), AND(E164='indoor club records'!$B$20, F164&lt;='indoor club records'!$C$20), AND(E164='indoor club records'!$B$21, F164&lt;='indoor club records'!$C$21))),"CR"," ")</f>
        <v xml:space="preserve"> </v>
      </c>
      <c r="P164" s="5" t="str">
        <f>IF(AND(B164=800, OR(AND(E164='indoor club records'!$B$22, F164&lt;='indoor club records'!$C$22), AND(E164='indoor club records'!$B$23, F164&lt;='indoor club records'!$C$23), AND(E164='indoor club records'!$B$24, F164&lt;='indoor club records'!$C$24), AND(E164='indoor club records'!$B$25, F164&lt;='indoor club records'!$C$25), AND(E164='indoor club records'!$B$26, F164&lt;='indoor club records'!$C$26))),"CR"," ")</f>
        <v xml:space="preserve"> </v>
      </c>
      <c r="Q164" s="5" t="str">
        <f>IF(AND(B164=1200, AND(E164='indoor club records'!$B$28, F164&lt;='indoor club records'!$C$28)),"CR"," ")</f>
        <v xml:space="preserve"> </v>
      </c>
      <c r="R164" s="5" t="str">
        <f>IF(AND(B164=1500, OR(AND(E164='indoor club records'!$B$29, F164&lt;='indoor club records'!$C$29), AND(E164='indoor club records'!$B$30, F164&lt;='indoor club records'!$C$30), AND(E164='indoor club records'!$B$31, F164&lt;='indoor club records'!$C$31), AND(E164='indoor club records'!$B$32, F164&lt;='indoor club records'!$C$32), AND(E164='indoor club records'!$B$33, F164&lt;='indoor club records'!$C$33))),"CR"," ")</f>
        <v xml:space="preserve"> </v>
      </c>
      <c r="S164" s="5" t="str">
        <f>IF(AND(B164="1M", AND(E164='indoor club records'!$B$37,F164&lt;='indoor club records'!$C$37)),"CR"," ")</f>
        <v xml:space="preserve"> </v>
      </c>
      <c r="T164" s="5" t="str">
        <f>IF(AND(B164=3000, OR(AND(E164='indoor club records'!$B$39, F164&lt;='indoor club records'!$C$39), AND(E164='indoor club records'!$B$40, F164&lt;='indoor club records'!$C$40), AND(E164='indoor club records'!$B$41, F164&lt;='indoor club records'!$C$41))),"CR"," ")</f>
        <v xml:space="preserve"> </v>
      </c>
      <c r="U164" s="5" t="str">
        <f>IF(AND(B164=5000, OR(AND(E164='indoor club records'!$B$42, F164&lt;='indoor club records'!$C$42), AND(E164='indoor club records'!$B$43, F164&lt;='indoor club records'!$C$43))),"CR"," ")</f>
        <v xml:space="preserve"> </v>
      </c>
      <c r="V164" s="5" t="str">
        <f>IF(AND(B164=10000, OR(AND(E164='indoor club records'!$B$44, F164&lt;='indoor club records'!$C$44), AND(E164='indoor club records'!$B$45, F164&lt;='indoor club records'!$C$45))),"CR"," ")</f>
        <v xml:space="preserve"> </v>
      </c>
      <c r="W164" s="2" t="str">
        <f>IF(AND(B164="high jump", OR(AND(E164='indoor club records'!$F$1, F164&gt;='indoor club records'!$G$1), AND(E164='indoor club records'!$F$2, F164&gt;='indoor club records'!$G$2), AND(E164='indoor club records'!$F$3, F164&gt;='indoor club records'!$G$3),AND(E164='indoor club records'!$F$4, F164&gt;='indoor club records'!$G$4), AND(E164='indoor club records'!$F$5, F164&gt;='indoor club records'!$G$5))), "CR", " ")</f>
        <v xml:space="preserve"> </v>
      </c>
      <c r="X164" s="2" t="str">
        <f>IF(AND(B164="long jump", OR(AND(E164='indoor club records'!$F$6, F164&gt;='indoor club records'!$G$6), AND(E164='indoor club records'!$F$7, F164&gt;='indoor club records'!$G$7), AND(E164='indoor club records'!$F$8, F164&gt;='indoor club records'!$G$8), AND(E164='indoor club records'!$F$9, F164&gt;='indoor club records'!$G$9), AND(E164='indoor club records'!$F$10, F164&gt;='indoor club records'!$G$10))), "CR", " ")</f>
        <v xml:space="preserve"> </v>
      </c>
      <c r="Y164" s="2" t="str">
        <f>IF(AND(B164="triple jump", OR(AND(E164='indoor club records'!$F$11, F164&gt;='indoor club records'!$G$11), AND(E164='indoor club records'!$F$12, F164&gt;='indoor club records'!$G$12), AND(E164='indoor club records'!$F$13, F164&gt;='indoor club records'!$G$13), AND(E164='indoor club records'!$F$14, F164&gt;='indoor club records'!$G$14), AND(E164='indoor club records'!$F$15, F164&gt;='indoor club records'!$G$15))), "CR", " ")</f>
        <v xml:space="preserve"> </v>
      </c>
      <c r="Z164" s="2" t="str">
        <f>IF(AND(B164="pole vault", OR(AND(E164='indoor club records'!$F$16, F164&gt;='indoor club records'!$G$16), AND(E164='indoor club records'!$F$17, F164&gt;='indoor club records'!$G$17), AND(E164='indoor club records'!$F$18, F164&gt;='indoor club records'!$G$18), AND(E164='indoor club records'!$F$19, F164&gt;='indoor club records'!$G$19), AND(E164='indoor club records'!$F$20, F164&gt;='indoor club records'!$G$20))), "CR", " ")</f>
        <v xml:space="preserve"> </v>
      </c>
      <c r="AA164" s="2" t="str">
        <f>IF(AND(B164="shot 2.72", AND(E164='indoor club records'!$F$36, F164&gt;='indoor club records'!$G$36)), "CR", " ")</f>
        <v xml:space="preserve"> </v>
      </c>
      <c r="AB164" s="2" t="str">
        <f>IF(AND(B164="shot 3", OR(AND(E164='indoor club records'!$F$37, F164&gt;='indoor club records'!$G$37), AND(E164='indoor club records'!$F$38, F164&gt;='indoor club records'!$G$38))), "CR", " ")</f>
        <v xml:space="preserve"> </v>
      </c>
      <c r="AC164" s="2" t="str">
        <f>IF(AND(B164="shot 4", OR(AND(E164='indoor club records'!$F$39, F164&gt;='indoor club records'!$G$39), AND(E164='indoor club records'!$F$40, F164&gt;='indoor club records'!$G$40))), "CR", " ")</f>
        <v xml:space="preserve"> </v>
      </c>
      <c r="AD164" s="5" t="str">
        <f>IF(AND(B164="4x200", OR(AND(E164='indoor club records'!$N$6, F164&lt;='indoor club records'!$O$6), AND(E164='indoor club records'!$N$7, F164&lt;='indoor club records'!$O$7), AND(E164='indoor club records'!$N$8, F164&lt;='indoor club records'!$O$8), AND(E164='indoor club records'!$N$9, F164&lt;='indoor club records'!$O$9), AND(E164='indoor club records'!$N$10, F164&lt;='indoor club records'!$O$10))), "CR", " ")</f>
        <v xml:space="preserve"> </v>
      </c>
      <c r="AE164" s="5" t="str">
        <f>IF(AND(B164="4x300", OR(AND(E164='indoor club records'!$N$11, F164&lt;='indoor club records'!$O$11), AND(E164='indoor club records'!$N$12, F164&lt;='indoor club records'!$O$12))), "CR", " ")</f>
        <v xml:space="preserve"> </v>
      </c>
      <c r="AF164" s="5" t="str">
        <f>IF(AND(B164="4x400", OR(AND(E164='indoor club records'!$N$13, F164&lt;='indoor club records'!$O$13), AND(E164='indoor club records'!$N$14, F164&lt;='indoor club records'!$O$14), AND(E164='indoor club records'!$N$15, F164&lt;='indoor club records'!$O$15))), "CR", " ")</f>
        <v xml:space="preserve"> </v>
      </c>
      <c r="AG164" s="5" t="str">
        <f>IF(AND(B164="pentathlon", OR(AND(E164='indoor club records'!$N$21, F164&gt;='indoor club records'!$O$21), AND(E164='indoor club records'!$N$22, F164&gt;='indoor club records'!$O$22), AND(E164='indoor club records'!$N$23, F164&gt;='indoor club records'!$O$23), AND(E164='indoor club records'!$N$24, F164&gt;='indoor club records'!$O$24), AND(E164='indoor club records'!$N$25, F164&gt;='indoor club records'!$O$25))), "CR", " ")</f>
        <v xml:space="preserve"> </v>
      </c>
      <c r="AH164" s="5" t="str">
        <f>IF(AND(B164="heptathlon", OR(AND(E164='indoor club records'!$N$26, F164&gt;='indoor club records'!$O$26), AND(E164='indoor club records'!$N$27, F164&gt;='indoor club records'!$O$27), AND(E164='indoor club records'!$N$28, F164&gt;='indoor club records'!$O$28), )), "CR", " ")</f>
        <v xml:space="preserve"> </v>
      </c>
    </row>
    <row r="165" spans="1:34" ht="14.5" x14ac:dyDescent="0.35">
      <c r="A165" s="12" t="s">
        <v>175</v>
      </c>
      <c r="B165" s="2" t="s">
        <v>26</v>
      </c>
      <c r="C165" s="2" t="s">
        <v>10</v>
      </c>
      <c r="D165" s="2" t="s">
        <v>124</v>
      </c>
      <c r="E165" s="13" t="s">
        <v>29</v>
      </c>
      <c r="F165" s="6">
        <v>6.29</v>
      </c>
      <c r="G165" s="8">
        <v>43856</v>
      </c>
      <c r="H165" s="9" t="s">
        <v>190</v>
      </c>
      <c r="I165" s="2" t="s">
        <v>254</v>
      </c>
      <c r="K165" s="11" t="str">
        <f>IF(OR(L165="CR", M165="CR", N165="CR", O165="CR", P165="CR", Q165="CR", R165="CR", S165="CR", T165="CR", U165="CR",V165="CR", W165="CR", X165="CR", Y165="CR", Z165="CR", AA165="CR", AB165="CR", AC165="CR", AD165="CR", AE165="CR", AF165="CR", AG165="CR", AH165="CR"), "***CLUB RECORD***", "")</f>
        <v/>
      </c>
      <c r="L165" s="11" t="str">
        <f>IF(AND(B165=60, OR(AND(E165='indoor club records'!$B$1, F165&lt;='indoor club records'!$C$1), AND(E165='indoor club records'!$B$2, F165&lt;='indoor club records'!$C$2), AND(E165='indoor club records'!$B$3, F165&lt;='indoor club records'!$C$3), AND(E165='indoor club records'!$B$4, F165&lt;='indoor club records'!$C$4), AND(E165='indoor club records'!$B$5, F165&lt;='indoor club records'!$C$5))),"CR"," ")</f>
        <v xml:space="preserve"> </v>
      </c>
      <c r="M165" s="11" t="str">
        <f>IF(AND(B165=200, OR(AND(E165='indoor club records'!$B$11, F165&lt;='indoor club records'!$C$11), AND(E165='indoor club records'!$B$12, F165&lt;='indoor club records'!$C$12), AND(E165='indoor club records'!$B$13, F165&lt;='indoor club records'!$C$13), AND(E165='indoor club records'!$B$14, F165&lt;='indoor club records'!$C$14), AND(E165='indoor club records'!$B$15, F165&lt;='indoor club records'!$C$15))),"CR"," ")</f>
        <v xml:space="preserve"> </v>
      </c>
      <c r="N165" s="11" t="str">
        <f>IF(AND(B165=300, OR(AND(E165='indoor club records'!$B$16, F165&lt;='indoor club records'!$C$16), AND(E165='indoor club records'!$B$17, F165&lt;='indoor club records'!$C$17))),"CR"," ")</f>
        <v xml:space="preserve"> </v>
      </c>
      <c r="O165" s="11" t="str">
        <f>IF(AND(B165=400, OR(AND(E165='indoor club records'!$B$19, F165&lt;='indoor club records'!$C$19), AND(E165='indoor club records'!$B$20, F165&lt;='indoor club records'!$C$20), AND(E165='indoor club records'!$B$21, F165&lt;='indoor club records'!$C$21))),"CR"," ")</f>
        <v xml:space="preserve"> </v>
      </c>
      <c r="P165" s="11" t="str">
        <f>IF(AND(B165=800, OR(AND(E165='indoor club records'!$B$22, F165&lt;='indoor club records'!$C$22), AND(E165='indoor club records'!$B$23, F165&lt;='indoor club records'!$C$23), AND(E165='indoor club records'!$B$24, F165&lt;='indoor club records'!$C$24), AND(E165='indoor club records'!$B$25, F165&lt;='indoor club records'!$C$25), AND(E165='indoor club records'!$B$26, F165&lt;='indoor club records'!$C$26))),"CR"," ")</f>
        <v xml:space="preserve"> </v>
      </c>
      <c r="Q165" s="11" t="str">
        <f>IF(AND(B165=1200, AND(E165='indoor club records'!$B$28, F165&lt;='indoor club records'!$C$28)),"CR"," ")</f>
        <v xml:space="preserve"> </v>
      </c>
      <c r="R165" s="11" t="str">
        <f>IF(AND(B165=1500, OR(AND(E165='indoor club records'!$B$29, F165&lt;='indoor club records'!$C$29), AND(E165='indoor club records'!$B$30, F165&lt;='indoor club records'!$C$30), AND(E165='indoor club records'!$B$31, F165&lt;='indoor club records'!$C$31), AND(E165='indoor club records'!$B$32, F165&lt;='indoor club records'!$C$32), AND(E165='indoor club records'!$B$33, F165&lt;='indoor club records'!$C$33))),"CR"," ")</f>
        <v xml:space="preserve"> </v>
      </c>
      <c r="S165" s="11" t="str">
        <f>IF(AND(B165="1M", AND(E165='indoor club records'!$B$37,F165&lt;='indoor club records'!$C$37)),"CR"," ")</f>
        <v xml:space="preserve"> </v>
      </c>
      <c r="T165" s="11" t="str">
        <f>IF(AND(B165=3000, OR(AND(E165='indoor club records'!$B$39, F165&lt;='indoor club records'!$C$39), AND(E165='indoor club records'!$B$40, F165&lt;='indoor club records'!$C$40), AND(E165='indoor club records'!$B$41, F165&lt;='indoor club records'!$C$41))),"CR"," ")</f>
        <v xml:space="preserve"> </v>
      </c>
      <c r="U165" s="11" t="str">
        <f>IF(AND(B165=5000, OR(AND(E165='indoor club records'!$B$42, F165&lt;='indoor club records'!$C$42), AND(E165='indoor club records'!$B$43, F165&lt;='indoor club records'!$C$43))),"CR"," ")</f>
        <v xml:space="preserve"> </v>
      </c>
      <c r="V165" s="11" t="str">
        <f>IF(AND(B165=10000, OR(AND(E165='indoor club records'!$B$44, F165&lt;='indoor club records'!$C$44), AND(E165='indoor club records'!$B$45, F165&lt;='indoor club records'!$C$45))),"CR"," ")</f>
        <v xml:space="preserve"> </v>
      </c>
      <c r="W165" s="2" t="str">
        <f>IF(AND(B165="high jump", OR(AND(E165='indoor club records'!$F$1, F165&gt;='indoor club records'!$G$1), AND(E165='indoor club records'!$F$2, F165&gt;='indoor club records'!$G$2), AND(E165='indoor club records'!$F$3, F165&gt;='indoor club records'!$G$3),AND(E165='indoor club records'!$F$4, F165&gt;='indoor club records'!$G$4), AND(E165='indoor club records'!$F$5, F165&gt;='indoor club records'!$G$5))), "CR", " ")</f>
        <v xml:space="preserve"> </v>
      </c>
      <c r="X165" s="2" t="str">
        <f>IF(AND(B165="long jump", OR(AND(E165='indoor club records'!$F$6, F165&gt;='indoor club records'!$G$6), AND(E165='indoor club records'!$F$7, F165&gt;='indoor club records'!$G$7), AND(E165='indoor club records'!$F$8, F165&gt;='indoor club records'!$G$8), AND(E165='indoor club records'!$F$9, F165&gt;='indoor club records'!$G$9), AND(E165='indoor club records'!$F$10, F165&gt;='indoor club records'!$G$10))), "CR", " ")</f>
        <v xml:space="preserve"> </v>
      </c>
      <c r="Y165" s="2" t="str">
        <f>IF(AND(B165="triple jump", OR(AND(E165='indoor club records'!$F$11, F165&gt;='indoor club records'!$G$11), AND(E165='indoor club records'!$F$12, F165&gt;='indoor club records'!$G$12), AND(E165='indoor club records'!$F$13, F165&gt;='indoor club records'!$G$13), AND(E165='indoor club records'!$F$14, F165&gt;='indoor club records'!$G$14), AND(E165='indoor club records'!$F$15, F165&gt;='indoor club records'!$G$15))), "CR", " ")</f>
        <v xml:space="preserve"> </v>
      </c>
      <c r="Z165" s="2" t="str">
        <f>IF(AND(B165="pole vault", OR(AND(E165='indoor club records'!$F$16, F165&gt;='indoor club records'!$G$16), AND(E165='indoor club records'!$F$17, F165&gt;='indoor club records'!$G$17), AND(E165='indoor club records'!$F$18, F165&gt;='indoor club records'!$G$18), AND(E165='indoor club records'!$F$19, F165&gt;='indoor club records'!$G$19), AND(E165='indoor club records'!$F$20, F165&gt;='indoor club records'!$G$20))), "CR", " ")</f>
        <v xml:space="preserve"> </v>
      </c>
      <c r="AA165" s="2" t="str">
        <f>IF(AND(B165="shot 2.72", AND(E165='indoor club records'!$F$36, F165&gt;='indoor club records'!$G$36)), "CR", " ")</f>
        <v xml:space="preserve"> </v>
      </c>
      <c r="AB165" s="2" t="str">
        <f>IF(AND(B165="shot 3", OR(AND(E165='indoor club records'!$F$37, F165&gt;='indoor club records'!$G$37), AND(E165='indoor club records'!$F$38, F165&gt;='indoor club records'!$G$38))), "CR", " ")</f>
        <v xml:space="preserve"> </v>
      </c>
      <c r="AC165" s="2" t="str">
        <f>IF(AND(B165="shot 4", OR(AND(E165='indoor club records'!$F$39, F165&gt;='indoor club records'!$G$39), AND(E165='indoor club records'!$F$40, F165&gt;='indoor club records'!$G$40))), "CR", " ")</f>
        <v xml:space="preserve"> </v>
      </c>
      <c r="AD165" s="11" t="str">
        <f>IF(AND(B165="4x200", OR(AND(E165='indoor club records'!$N$6, F165&lt;='indoor club records'!$O$6), AND(E165='indoor club records'!$N$7, F165&lt;='indoor club records'!$O$7), AND(E165='indoor club records'!$N$8, F165&lt;='indoor club records'!$O$8), AND(E165='indoor club records'!$N$9, F165&lt;='indoor club records'!$O$9), AND(E165='indoor club records'!$N$10, F165&lt;='indoor club records'!$O$10))), "CR", " ")</f>
        <v xml:space="preserve"> </v>
      </c>
      <c r="AE165" s="11" t="str">
        <f>IF(AND(B165="4x300", OR(AND(E165='indoor club records'!$N$11, F165&lt;='indoor club records'!$O$11), AND(E165='indoor club records'!$N$12, F165&lt;='indoor club records'!$O$12))), "CR", " ")</f>
        <v xml:space="preserve"> </v>
      </c>
      <c r="AF165" s="11" t="str">
        <f>IF(AND(B165="4x400", OR(AND(E165='indoor club records'!$N$13, F165&lt;='indoor club records'!$O$13), AND(E165='indoor club records'!$N$14, F165&lt;='indoor club records'!$O$14), AND(E165='indoor club records'!$N$15, F165&lt;='indoor club records'!$O$15))), "CR", " ")</f>
        <v xml:space="preserve"> </v>
      </c>
      <c r="AG165" s="11" t="str">
        <f>IF(AND(B165="pentathlon", OR(AND(E165='indoor club records'!$N$21, F165&gt;='indoor club records'!$O$21), AND(E165='indoor club records'!$N$22, F165&gt;='indoor club records'!$O$22), AND(E165='indoor club records'!$N$23, F165&gt;='indoor club records'!$O$23), AND(E165='indoor club records'!$N$24, F165&gt;='indoor club records'!$O$24), AND(E165='indoor club records'!$N$25, F165&gt;='indoor club records'!$O$25))), "CR", " ")</f>
        <v xml:space="preserve"> </v>
      </c>
      <c r="AH165" s="11" t="str">
        <f>IF(AND(B165="heptathlon", OR(AND(E165='indoor club records'!$N$26, F165&gt;='indoor club records'!$O$26), AND(E165='indoor club records'!$N$27, F165&gt;='indoor club records'!$O$27), AND(E165='indoor club records'!$N$28, F165&gt;='indoor club records'!$O$28), )), "CR", " ")</f>
        <v xml:space="preserve"> </v>
      </c>
    </row>
    <row r="166" spans="1:34" ht="14.5" x14ac:dyDescent="0.35">
      <c r="B166" s="24" t="s">
        <v>26</v>
      </c>
      <c r="C166" s="24"/>
      <c r="D166" s="24"/>
      <c r="E166" s="25"/>
      <c r="F166" s="26"/>
      <c r="G166" s="27"/>
      <c r="H166" s="24"/>
      <c r="I166" s="24"/>
    </row>
    <row r="167" spans="1:34" ht="14.5" x14ac:dyDescent="0.35">
      <c r="B167" s="2" t="s">
        <v>146</v>
      </c>
      <c r="C167" s="2" t="s">
        <v>160</v>
      </c>
      <c r="D167" s="2" t="s">
        <v>161</v>
      </c>
      <c r="E167" s="13" t="s">
        <v>30</v>
      </c>
      <c r="F167" s="23">
        <v>2302</v>
      </c>
      <c r="G167" s="8" t="s">
        <v>268</v>
      </c>
      <c r="H167" s="2" t="s">
        <v>190</v>
      </c>
      <c r="I167" s="2" t="s">
        <v>264</v>
      </c>
      <c r="K167" s="2"/>
      <c r="P167" s="2"/>
      <c r="Q167" s="2"/>
      <c r="R167" s="2"/>
      <c r="S167" s="2"/>
      <c r="T167" s="2"/>
      <c r="U167" s="2"/>
    </row>
    <row r="168" spans="1:34" ht="14.5" x14ac:dyDescent="0.35">
      <c r="A168" s="13" t="s">
        <v>175</v>
      </c>
      <c r="B168" s="2" t="s">
        <v>146</v>
      </c>
      <c r="C168" s="2" t="s">
        <v>20</v>
      </c>
      <c r="D168" s="2" t="s">
        <v>50</v>
      </c>
      <c r="E168" s="13" t="s">
        <v>29</v>
      </c>
      <c r="F168" s="23">
        <v>3792</v>
      </c>
      <c r="G168" s="8" t="s">
        <v>268</v>
      </c>
      <c r="H168" s="2" t="s">
        <v>190</v>
      </c>
      <c r="I168" s="2" t="s">
        <v>264</v>
      </c>
      <c r="K168" s="11" t="str">
        <f>IF(OR(L168="CR", M168="CR", N168="CR", O168="CR", P168="CR", Q168="CR", R168="CR", S168="CR", T168="CR", U168="CR",V168="CR", W168="CR", X168="CR", Y168="CR", Z168="CR", AA168="CR", AB168="CR", AC168="CR", AD168="CR", AE168="CR", AF168="CR", AG168="CR", AH168="CR"), "***CLUB RECORD***", "")</f>
        <v/>
      </c>
      <c r="L168" s="5" t="str">
        <f>IF(AND(B168=60, OR(AND(E168='indoor club records'!$B$1, F168&lt;='indoor club records'!$C$1), AND(E168='indoor club records'!$B$2, F168&lt;='indoor club records'!$C$2), AND(E168='indoor club records'!$B$3, F168&lt;='indoor club records'!$C$3), AND(E168='indoor club records'!$B$4, F168&lt;='indoor club records'!$C$4), AND(E168='indoor club records'!$B$5, F168&lt;='indoor club records'!$C$5))),"CR"," ")</f>
        <v xml:space="preserve"> </v>
      </c>
      <c r="M168" s="5" t="str">
        <f>IF(AND(B168=200, OR(AND(E168='indoor club records'!$B$11, F168&lt;='indoor club records'!$C$11), AND(E168='indoor club records'!$B$12, F168&lt;='indoor club records'!$C$12), AND(E168='indoor club records'!$B$13, F168&lt;='indoor club records'!$C$13), AND(E168='indoor club records'!$B$14, F168&lt;='indoor club records'!$C$14), AND(E168='indoor club records'!$B$15, F168&lt;='indoor club records'!$C$15))),"CR"," ")</f>
        <v xml:space="preserve"> </v>
      </c>
      <c r="N168" s="5" t="str">
        <f>IF(AND(B168=300, OR(AND(E168='indoor club records'!$B$16, F168&lt;='indoor club records'!$C$16), AND(E168='indoor club records'!$B$17, F168&lt;='indoor club records'!$C$17))),"CR"," ")</f>
        <v xml:space="preserve"> </v>
      </c>
      <c r="O168" s="5" t="str">
        <f>IF(AND(B168=400, OR(AND(E168='indoor club records'!$B$19, F168&lt;='indoor club records'!$C$19), AND(E168='indoor club records'!$B$20, F168&lt;='indoor club records'!$C$20), AND(E168='indoor club records'!$B$21, F168&lt;='indoor club records'!$C$21))),"CR"," ")</f>
        <v xml:space="preserve"> </v>
      </c>
      <c r="P168" s="5" t="str">
        <f>IF(AND(B168=800, OR(AND(E168='indoor club records'!$B$22, F168&lt;='indoor club records'!$C$22), AND(E168='indoor club records'!$B$23, F168&lt;='indoor club records'!$C$23), AND(E168='indoor club records'!$B$24, F168&lt;='indoor club records'!$C$24), AND(E168='indoor club records'!$B$25, F168&lt;='indoor club records'!$C$25), AND(E168='indoor club records'!$B$26, F168&lt;='indoor club records'!$C$26))),"CR"," ")</f>
        <v xml:space="preserve"> </v>
      </c>
      <c r="Q168" s="5" t="str">
        <f>IF(AND(B168=1200, AND(E168='indoor club records'!$B$28, F168&lt;='indoor club records'!$C$28)),"CR"," ")</f>
        <v xml:space="preserve"> </v>
      </c>
      <c r="R168" s="5" t="str">
        <f>IF(AND(B168=1500, OR(AND(E168='indoor club records'!$B$29, F168&lt;='indoor club records'!$C$29), AND(E168='indoor club records'!$B$30, F168&lt;='indoor club records'!$C$30), AND(E168='indoor club records'!$B$31, F168&lt;='indoor club records'!$C$31), AND(E168='indoor club records'!$B$32, F168&lt;='indoor club records'!$C$32), AND(E168='indoor club records'!$B$33, F168&lt;='indoor club records'!$C$33))),"CR"," ")</f>
        <v xml:space="preserve"> </v>
      </c>
      <c r="S168" s="5" t="str">
        <f>IF(AND(B168="1M", AND(E168='indoor club records'!$B$37,F168&lt;='indoor club records'!$C$37)),"CR"," ")</f>
        <v xml:space="preserve"> </v>
      </c>
      <c r="T168" s="5" t="str">
        <f>IF(AND(B168=3000, OR(AND(E168='indoor club records'!$B$39, F168&lt;='indoor club records'!$C$39), AND(E168='indoor club records'!$B$40, F168&lt;='indoor club records'!$C$40), AND(E168='indoor club records'!$B$41, F168&lt;='indoor club records'!$C$41))),"CR"," ")</f>
        <v xml:space="preserve"> </v>
      </c>
      <c r="U168" s="5" t="str">
        <f>IF(AND(B168=5000, OR(AND(E168='indoor club records'!$B$42, F168&lt;='indoor club records'!$C$42), AND(E168='indoor club records'!$B$43, F168&lt;='indoor club records'!$C$43))),"CR"," ")</f>
        <v xml:space="preserve"> </v>
      </c>
      <c r="V168" s="5" t="str">
        <f>IF(AND(B168=10000, OR(AND(E168='indoor club records'!$B$44, F168&lt;='indoor club records'!$C$44), AND(E168='indoor club records'!$B$45, F168&lt;='indoor club records'!$C$45))),"CR"," ")</f>
        <v xml:space="preserve"> </v>
      </c>
      <c r="W168" s="2" t="str">
        <f>IF(AND(B168="high jump", OR(AND(E168='indoor club records'!$F$1, F168&gt;='indoor club records'!$G$1), AND(E168='indoor club records'!$F$2, F168&gt;='indoor club records'!$G$2), AND(E168='indoor club records'!$F$3, F168&gt;='indoor club records'!$G$3),AND(E168='indoor club records'!$F$4, F168&gt;='indoor club records'!$G$4), AND(E168='indoor club records'!$F$5, F168&gt;='indoor club records'!$G$5))), "CR", " ")</f>
        <v xml:space="preserve"> </v>
      </c>
      <c r="X168" s="2" t="str">
        <f>IF(AND(B168="long jump", OR(AND(E168='indoor club records'!$F$6, F168&gt;='indoor club records'!$G$6), AND(E168='indoor club records'!$F$7, F168&gt;='indoor club records'!$G$7), AND(E168='indoor club records'!$F$8, F168&gt;='indoor club records'!$G$8), AND(E168='indoor club records'!$F$9, F168&gt;='indoor club records'!$G$9), AND(E168='indoor club records'!$F$10, F168&gt;='indoor club records'!$G$10))), "CR", " ")</f>
        <v xml:space="preserve"> </v>
      </c>
      <c r="Y168" s="2" t="str">
        <f>IF(AND(B168="triple jump", OR(AND(E168='indoor club records'!$F$11, F168&gt;='indoor club records'!$G$11), AND(E168='indoor club records'!$F$12, F168&gt;='indoor club records'!$G$12), AND(E168='indoor club records'!$F$13, F168&gt;='indoor club records'!$G$13), AND(E168='indoor club records'!$F$14, F168&gt;='indoor club records'!$G$14), AND(E168='indoor club records'!$F$15, F168&gt;='indoor club records'!$G$15))), "CR", " ")</f>
        <v xml:space="preserve"> </v>
      </c>
      <c r="Z168" s="2" t="str">
        <f>IF(AND(B168="pole vault", OR(AND(E168='indoor club records'!$F$16, F168&gt;='indoor club records'!$G$16), AND(E168='indoor club records'!$F$17, F168&gt;='indoor club records'!$G$17), AND(E168='indoor club records'!$F$18, F168&gt;='indoor club records'!$G$18), AND(E168='indoor club records'!$F$19, F168&gt;='indoor club records'!$G$19), AND(E168='indoor club records'!$F$20, F168&gt;='indoor club records'!$G$20))), "CR", " ")</f>
        <v xml:space="preserve"> </v>
      </c>
      <c r="AA168" s="2" t="str">
        <f>IF(AND(B168="shot 2.72", AND(E168='indoor club records'!$F$36, F168&gt;='indoor club records'!$G$36)), "CR", " ")</f>
        <v xml:space="preserve"> </v>
      </c>
      <c r="AB168" s="2" t="str">
        <f>IF(AND(B168="shot 3", OR(AND(E168='indoor club records'!$F$37, F168&gt;='indoor club records'!$G$37), AND(E168='indoor club records'!$F$38, F168&gt;='indoor club records'!$G$38))), "CR", " ")</f>
        <v xml:space="preserve"> </v>
      </c>
      <c r="AC168" s="2" t="str">
        <f>IF(AND(B168="shot 4", OR(AND(E168='indoor club records'!$F$39, F168&gt;='indoor club records'!$G$39), AND(E168='indoor club records'!$F$40, F168&gt;='indoor club records'!$G$40))), "CR", " ")</f>
        <v xml:space="preserve"> </v>
      </c>
      <c r="AD168" s="5" t="str">
        <f>IF(AND(B168="4x200", OR(AND(E168='indoor club records'!$N$6, F168&lt;='indoor club records'!$O$6), AND(E168='indoor club records'!$N$7, F168&lt;='indoor club records'!$O$7), AND(E168='indoor club records'!$N$8, F168&lt;='indoor club records'!$O$8), AND(E168='indoor club records'!$N$9, F168&lt;='indoor club records'!$O$9), AND(E168='indoor club records'!$N$10, F168&lt;='indoor club records'!$O$10))), "CR", " ")</f>
        <v xml:space="preserve"> </v>
      </c>
      <c r="AE168" s="5" t="str">
        <f>IF(AND(B168="4x300", OR(AND(E168='indoor club records'!$N$11, F168&lt;='indoor club records'!$O$11), AND(E168='indoor club records'!$N$12, F168&lt;='indoor club records'!$O$12))), "CR", " ")</f>
        <v xml:space="preserve"> </v>
      </c>
      <c r="AF168" s="5" t="str">
        <f>IF(AND(B168="4x400", OR(AND(E168='indoor club records'!$N$13, F168&lt;='indoor club records'!$O$13), AND(E168='indoor club records'!$N$14, F168&lt;='indoor club records'!$O$14), AND(E168='indoor club records'!$N$15, F168&lt;='indoor club records'!$O$15))), "CR", " ")</f>
        <v xml:space="preserve"> </v>
      </c>
      <c r="AG168" s="5" t="str">
        <f>IF(AND(B168="pentathlon", OR(AND(E168='indoor club records'!$N$21, F168&gt;='indoor club records'!$O$21), AND(E168='indoor club records'!$N$22, F168&gt;='indoor club records'!$O$22), AND(E168='indoor club records'!$N$23, F168&gt;='indoor club records'!$O$23), AND(E168='indoor club records'!$N$24, F168&gt;='indoor club records'!$O$24), AND(E168='indoor club records'!$N$25, F168&gt;='indoor club records'!$O$25))), "CR", " ")</f>
        <v xml:space="preserve"> </v>
      </c>
      <c r="AH168" s="5" t="str">
        <f>IF(AND(B168="heptathlon", OR(AND(E168='indoor club records'!$N$26, F168&gt;='indoor club records'!$O$26), AND(E168='indoor club records'!$N$27, F168&gt;='indoor club records'!$O$27), AND(E168='indoor club records'!$N$28, F168&gt;='indoor club records'!$O$28), )), "CR", " ")</f>
        <v xml:space="preserve"> </v>
      </c>
    </row>
    <row r="169" spans="1:34" ht="14.5" x14ac:dyDescent="0.35">
      <c r="A169" s="13" t="s">
        <v>31</v>
      </c>
      <c r="B169" s="2" t="s">
        <v>28</v>
      </c>
      <c r="C169" s="2" t="s">
        <v>94</v>
      </c>
      <c r="D169" s="2" t="s">
        <v>95</v>
      </c>
      <c r="E169" s="13" t="s">
        <v>31</v>
      </c>
      <c r="F169" s="6">
        <v>2.6</v>
      </c>
      <c r="G169" s="8">
        <v>43900</v>
      </c>
      <c r="H169" s="2" t="s">
        <v>221</v>
      </c>
      <c r="I169" s="2" t="s">
        <v>222</v>
      </c>
      <c r="K169" s="11" t="str">
        <f>IF(OR(L169="CR", M169="CR", N169="CR", O169="CR", P169="CR", Q169="CR", R169="CR", S169="CR", T169="CR", U169="CR",V169="CR", W169="CR", X169="CR", Y169="CR", Z169="CR", AA169="CR", AB169="CR", AC169="CR", AD169="CR", AE169="CR", AF169="CR", AG169="CR", AH169="CR"), "***CLUB RECORD***", "")</f>
        <v>***CLUB RECORD***</v>
      </c>
      <c r="L169" s="5" t="str">
        <f>IF(AND(B169=60, OR(AND(E169='indoor club records'!$B$1, F169&lt;='indoor club records'!$C$1), AND(E169='indoor club records'!$B$2, F169&lt;='indoor club records'!$C$2), AND(E169='indoor club records'!$B$3, F169&lt;='indoor club records'!$C$3), AND(E169='indoor club records'!$B$4, F169&lt;='indoor club records'!$C$4), AND(E169='indoor club records'!$B$5, F169&lt;='indoor club records'!$C$5))),"CR"," ")</f>
        <v xml:space="preserve"> </v>
      </c>
      <c r="M169" s="5" t="str">
        <f>IF(AND(B169=200, OR(AND(E169='indoor club records'!$B$11, F169&lt;='indoor club records'!$C$11), AND(E169='indoor club records'!$B$12, F169&lt;='indoor club records'!$C$12), AND(E169='indoor club records'!$B$13, F169&lt;='indoor club records'!$C$13), AND(E169='indoor club records'!$B$14, F169&lt;='indoor club records'!$C$14), AND(E169='indoor club records'!$B$15, F169&lt;='indoor club records'!$C$15))),"CR"," ")</f>
        <v xml:space="preserve"> </v>
      </c>
      <c r="N169" s="5" t="str">
        <f>IF(AND(B169=300, OR(AND(E169='indoor club records'!$B$16, F169&lt;='indoor club records'!$C$16), AND(E169='indoor club records'!$B$17, F169&lt;='indoor club records'!$C$17))),"CR"," ")</f>
        <v xml:space="preserve"> </v>
      </c>
      <c r="O169" s="5" t="str">
        <f>IF(AND(B169=400, OR(AND(E169='indoor club records'!$B$19, F169&lt;='indoor club records'!$C$19), AND(E169='indoor club records'!$B$20, F169&lt;='indoor club records'!$C$20), AND(E169='indoor club records'!$B$21, F169&lt;='indoor club records'!$C$21))),"CR"," ")</f>
        <v xml:space="preserve"> </v>
      </c>
      <c r="P169" s="5" t="str">
        <f>IF(AND(B169=800, OR(AND(E169='indoor club records'!$B$22, F169&lt;='indoor club records'!$C$22), AND(E169='indoor club records'!$B$23, F169&lt;='indoor club records'!$C$23), AND(E169='indoor club records'!$B$24, F169&lt;='indoor club records'!$C$24), AND(E169='indoor club records'!$B$25, F169&lt;='indoor club records'!$C$25), AND(E169='indoor club records'!$B$26, F169&lt;='indoor club records'!$C$26))),"CR"," ")</f>
        <v xml:space="preserve"> </v>
      </c>
      <c r="Q169" s="5" t="str">
        <f>IF(AND(B169=1200, AND(E169='indoor club records'!$B$28, F169&lt;='indoor club records'!$C$28)),"CR"," ")</f>
        <v xml:space="preserve"> </v>
      </c>
      <c r="R169" s="5" t="str">
        <f>IF(AND(B169=1500, OR(AND(E169='indoor club records'!$B$29, F169&lt;='indoor club records'!$C$29), AND(E169='indoor club records'!$B$30, F169&lt;='indoor club records'!$C$30), AND(E169='indoor club records'!$B$31, F169&lt;='indoor club records'!$C$31), AND(E169='indoor club records'!$B$32, F169&lt;='indoor club records'!$C$32), AND(E169='indoor club records'!$B$33, F169&lt;='indoor club records'!$C$33))),"CR"," ")</f>
        <v xml:space="preserve"> </v>
      </c>
      <c r="S169" s="5" t="str">
        <f>IF(AND(B169="1M", AND(E169='indoor club records'!$B$37,F169&lt;='indoor club records'!$C$37)),"CR"," ")</f>
        <v xml:space="preserve"> </v>
      </c>
      <c r="T169" s="5" t="str">
        <f>IF(AND(B169=3000, OR(AND(E169='indoor club records'!$B$39, F169&lt;='indoor club records'!$C$39), AND(E169='indoor club records'!$B$40, F169&lt;='indoor club records'!$C$40), AND(E169='indoor club records'!$B$41, F169&lt;='indoor club records'!$C$41))),"CR"," ")</f>
        <v xml:space="preserve"> </v>
      </c>
      <c r="U169" s="5" t="str">
        <f>IF(AND(B169=5000, OR(AND(E169='indoor club records'!$B$42, F169&lt;='indoor club records'!$C$42), AND(E169='indoor club records'!$B$43, F169&lt;='indoor club records'!$C$43))),"CR"," ")</f>
        <v xml:space="preserve"> </v>
      </c>
      <c r="V169" s="5" t="str">
        <f>IF(AND(B169=10000, OR(AND(E169='indoor club records'!$B$44, F169&lt;='indoor club records'!$C$44), AND(E169='indoor club records'!$B$45, F169&lt;='indoor club records'!$C$45))),"CR"," ")</f>
        <v xml:space="preserve"> </v>
      </c>
      <c r="W169" s="2" t="str">
        <f>IF(AND(B169="high jump", OR(AND(E169='indoor club records'!$F$1, F169&gt;='indoor club records'!$G$1), AND(E169='indoor club records'!$F$2, F169&gt;='indoor club records'!$G$2), AND(E169='indoor club records'!$F$3, F169&gt;='indoor club records'!$G$3),AND(E169='indoor club records'!$F$4, F169&gt;='indoor club records'!$G$4), AND(E169='indoor club records'!$F$5, F169&gt;='indoor club records'!$G$5))), "CR", " ")</f>
        <v xml:space="preserve"> </v>
      </c>
      <c r="X169" s="2" t="str">
        <f>IF(AND(B169="long jump", OR(AND(E169='indoor club records'!$F$6, F169&gt;='indoor club records'!$G$6), AND(E169='indoor club records'!$F$7, F169&gt;='indoor club records'!$G$7), AND(E169='indoor club records'!$F$8, F169&gt;='indoor club records'!$G$8), AND(E169='indoor club records'!$F$9, F169&gt;='indoor club records'!$G$9), AND(E169='indoor club records'!$F$10, F169&gt;='indoor club records'!$G$10))), "CR", " ")</f>
        <v xml:space="preserve"> </v>
      </c>
      <c r="Y169" s="2" t="str">
        <f>IF(AND(B169="triple jump", OR(AND(E169='indoor club records'!$F$11, F169&gt;='indoor club records'!$G$11), AND(E169='indoor club records'!$F$12, F169&gt;='indoor club records'!$G$12), AND(E169='indoor club records'!$F$13, F169&gt;='indoor club records'!$G$13), AND(E169='indoor club records'!$F$14, F169&gt;='indoor club records'!$G$14), AND(E169='indoor club records'!$F$15, F169&gt;='indoor club records'!$G$15))), "CR", " ")</f>
        <v xml:space="preserve"> </v>
      </c>
      <c r="Z169" s="2" t="str">
        <f>IF(AND(B169="pole vault", OR(AND(E169='indoor club records'!$F$16, F169&gt;='indoor club records'!$G$16), AND(E169='indoor club records'!$F$17, F169&gt;='indoor club records'!$G$17), AND(E169='indoor club records'!$F$18, F169&gt;='indoor club records'!$G$18), AND(E169='indoor club records'!$F$19, F169&gt;='indoor club records'!$G$19), AND(E169='indoor club records'!$F$20, F169&gt;='indoor club records'!$G$20))), "CR", " ")</f>
        <v>CR</v>
      </c>
      <c r="AA169" s="2" t="str">
        <f>IF(AND(B169="shot 2.72", AND(E169='indoor club records'!$F$36, F169&gt;='indoor club records'!$G$36)), "CR", " ")</f>
        <v xml:space="preserve"> </v>
      </c>
      <c r="AB169" s="2" t="str">
        <f>IF(AND(B169="shot 3", OR(AND(E169='indoor club records'!$F$37, F169&gt;='indoor club records'!$G$37), AND(E169='indoor club records'!$F$38, F169&gt;='indoor club records'!$G$38))), "CR", " ")</f>
        <v xml:space="preserve"> </v>
      </c>
      <c r="AC169" s="2" t="str">
        <f>IF(AND(B169="shot 4", OR(AND(E169='indoor club records'!$F$39, F169&gt;='indoor club records'!$G$39), AND(E169='indoor club records'!$F$40, F169&gt;='indoor club records'!$G$40))), "CR", " ")</f>
        <v xml:space="preserve"> </v>
      </c>
      <c r="AD169" s="5" t="str">
        <f>IF(AND(B169="4x200", OR(AND(E169='indoor club records'!$N$6, F169&lt;='indoor club records'!$O$6), AND(E169='indoor club records'!$N$7, F169&lt;='indoor club records'!$O$7), AND(E169='indoor club records'!$N$8, F169&lt;='indoor club records'!$O$8), AND(E169='indoor club records'!$N$9, F169&lt;='indoor club records'!$O$9), AND(E169='indoor club records'!$N$10, F169&lt;='indoor club records'!$O$10))), "CR", " ")</f>
        <v xml:space="preserve"> </v>
      </c>
      <c r="AE169" s="5" t="str">
        <f>IF(AND(B169="4x300", OR(AND(E169='indoor club records'!$N$11, F169&lt;='indoor club records'!$O$11), AND(E169='indoor club records'!$N$12, F169&lt;='indoor club records'!$O$12))), "CR", " ")</f>
        <v xml:space="preserve"> </v>
      </c>
      <c r="AF169" s="5" t="str">
        <f>IF(AND(B169="4x400", OR(AND(E169='indoor club records'!$N$13, F169&lt;='indoor club records'!$O$13), AND(E169='indoor club records'!$N$14, F169&lt;='indoor club records'!$O$14), AND(E169='indoor club records'!$N$15, F169&lt;='indoor club records'!$O$15))), "CR", " ")</f>
        <v xml:space="preserve"> </v>
      </c>
      <c r="AG169" s="5" t="str">
        <f>IF(AND(B169="pentathlon", OR(AND(E169='indoor club records'!$N$21, F169&gt;='indoor club records'!$O$21), AND(E169='indoor club records'!$N$22, F169&gt;='indoor club records'!$O$22), AND(E169='indoor club records'!$N$23, F169&gt;='indoor club records'!$O$23), AND(E169='indoor club records'!$N$24, F169&gt;='indoor club records'!$O$24), AND(E169='indoor club records'!$N$25, F169&gt;='indoor club records'!$O$25))), "CR", " ")</f>
        <v xml:space="preserve"> </v>
      </c>
      <c r="AH169" s="5" t="str">
        <f>IF(AND(B169="heptathlon", OR(AND(E169='indoor club records'!$N$26, F169&gt;='indoor club records'!$O$26), AND(E169='indoor club records'!$N$27, F169&gt;='indoor club records'!$O$27), AND(E169='indoor club records'!$N$28, F169&gt;='indoor club records'!$O$28), )), "CR", " ")</f>
        <v xml:space="preserve"> </v>
      </c>
    </row>
    <row r="170" spans="1:34" ht="14.5" x14ac:dyDescent="0.35">
      <c r="A170" s="13" t="s">
        <v>31</v>
      </c>
      <c r="B170" s="2" t="s">
        <v>28</v>
      </c>
      <c r="C170" s="2" t="s">
        <v>91</v>
      </c>
      <c r="D170" s="2" t="s">
        <v>92</v>
      </c>
      <c r="E170" s="13" t="s">
        <v>31</v>
      </c>
      <c r="F170" s="6">
        <v>2.86</v>
      </c>
      <c r="G170" s="8">
        <v>43869</v>
      </c>
      <c r="H170" s="2" t="s">
        <v>190</v>
      </c>
      <c r="I170" s="2" t="s">
        <v>273</v>
      </c>
      <c r="K170" s="11" t="str">
        <f>IF(OR(L170="CR", M170="CR", N170="CR", O170="CR", P170="CR", Q170="CR", R170="CR", S170="CR", T170="CR", U170="CR",V170="CR", W170="CR", X170="CR", Y170="CR", Z170="CR", AA170="CR", AB170="CR", AC170="CR", AD170="CR", AE170="CR", AF170="CR", AG170="CR", AH170="CR"), "***CLUB RECORD***", "")</f>
        <v>***CLUB RECORD***</v>
      </c>
      <c r="L170" s="5" t="str">
        <f>IF(AND(B170=60, OR(AND(E170='indoor club records'!$B$1, F170&lt;='indoor club records'!$C$1), AND(E170='indoor club records'!$B$2, F170&lt;='indoor club records'!$C$2), AND(E170='indoor club records'!$B$3, F170&lt;='indoor club records'!$C$3), AND(E170='indoor club records'!$B$4, F170&lt;='indoor club records'!$C$4), AND(E170='indoor club records'!$B$5, F170&lt;='indoor club records'!$C$5))),"CR"," ")</f>
        <v xml:space="preserve"> </v>
      </c>
      <c r="M170" s="5" t="str">
        <f>IF(AND(B170=200, OR(AND(E170='indoor club records'!$B$11, F170&lt;='indoor club records'!$C$11), AND(E170='indoor club records'!$B$12, F170&lt;='indoor club records'!$C$12), AND(E170='indoor club records'!$B$13, F170&lt;='indoor club records'!$C$13), AND(E170='indoor club records'!$B$14, F170&lt;='indoor club records'!$C$14), AND(E170='indoor club records'!$B$15, F170&lt;='indoor club records'!$C$15))),"CR"," ")</f>
        <v xml:space="preserve"> </v>
      </c>
      <c r="N170" s="5" t="str">
        <f>IF(AND(B170=300, OR(AND(E170='indoor club records'!$B$16, F170&lt;='indoor club records'!$C$16), AND(E170='indoor club records'!$B$17, F170&lt;='indoor club records'!$C$17))),"CR"," ")</f>
        <v xml:space="preserve"> </v>
      </c>
      <c r="O170" s="5" t="str">
        <f>IF(AND(B170=400, OR(AND(E170='indoor club records'!$B$19, F170&lt;='indoor club records'!$C$19), AND(E170='indoor club records'!$B$20, F170&lt;='indoor club records'!$C$20), AND(E170='indoor club records'!$B$21, F170&lt;='indoor club records'!$C$21))),"CR"," ")</f>
        <v xml:space="preserve"> </v>
      </c>
      <c r="P170" s="5" t="str">
        <f>IF(AND(B170=800, OR(AND(E170='indoor club records'!$B$22, F170&lt;='indoor club records'!$C$22), AND(E170='indoor club records'!$B$23, F170&lt;='indoor club records'!$C$23), AND(E170='indoor club records'!$B$24, F170&lt;='indoor club records'!$C$24), AND(E170='indoor club records'!$B$25, F170&lt;='indoor club records'!$C$25), AND(E170='indoor club records'!$B$26, F170&lt;='indoor club records'!$C$26))),"CR"," ")</f>
        <v xml:space="preserve"> </v>
      </c>
      <c r="Q170" s="5" t="str">
        <f>IF(AND(B170=1200, AND(E170='indoor club records'!$B$28, F170&lt;='indoor club records'!$C$28)),"CR"," ")</f>
        <v xml:space="preserve"> </v>
      </c>
      <c r="R170" s="5" t="str">
        <f>IF(AND(B170=1500, OR(AND(E170='indoor club records'!$B$29, F170&lt;='indoor club records'!$C$29), AND(E170='indoor club records'!$B$30, F170&lt;='indoor club records'!$C$30), AND(E170='indoor club records'!$B$31, F170&lt;='indoor club records'!$C$31), AND(E170='indoor club records'!$B$32, F170&lt;='indoor club records'!$C$32), AND(E170='indoor club records'!$B$33, F170&lt;='indoor club records'!$C$33))),"CR"," ")</f>
        <v xml:space="preserve"> </v>
      </c>
      <c r="S170" s="5" t="str">
        <f>IF(AND(B170="1M", AND(E170='indoor club records'!$B$37,F170&lt;='indoor club records'!$C$37)),"CR"," ")</f>
        <v xml:space="preserve"> </v>
      </c>
      <c r="T170" s="5" t="str">
        <f>IF(AND(B170=3000, OR(AND(E170='indoor club records'!$B$39, F170&lt;='indoor club records'!$C$39), AND(E170='indoor club records'!$B$40, F170&lt;='indoor club records'!$C$40), AND(E170='indoor club records'!$B$41, F170&lt;='indoor club records'!$C$41))),"CR"," ")</f>
        <v xml:space="preserve"> </v>
      </c>
      <c r="U170" s="5" t="str">
        <f>IF(AND(B170=5000, OR(AND(E170='indoor club records'!$B$42, F170&lt;='indoor club records'!$C$42), AND(E170='indoor club records'!$B$43, F170&lt;='indoor club records'!$C$43))),"CR"," ")</f>
        <v xml:space="preserve"> </v>
      </c>
      <c r="V170" s="5" t="str">
        <f>IF(AND(B170=10000, OR(AND(E170='indoor club records'!$B$44, F170&lt;='indoor club records'!$C$44), AND(E170='indoor club records'!$B$45, F170&lt;='indoor club records'!$C$45))),"CR"," ")</f>
        <v xml:space="preserve"> </v>
      </c>
      <c r="W170" s="2" t="str">
        <f>IF(AND(B170="high jump", OR(AND(E170='indoor club records'!$F$1, F170&gt;='indoor club records'!$G$1), AND(E170='indoor club records'!$F$2, F170&gt;='indoor club records'!$G$2), AND(E170='indoor club records'!$F$3, F170&gt;='indoor club records'!$G$3),AND(E170='indoor club records'!$F$4, F170&gt;='indoor club records'!$G$4), AND(E170='indoor club records'!$F$5, F170&gt;='indoor club records'!$G$5))), "CR", " ")</f>
        <v xml:space="preserve"> </v>
      </c>
      <c r="X170" s="2" t="str">
        <f>IF(AND(B170="long jump", OR(AND(E170='indoor club records'!$F$6, F170&gt;='indoor club records'!$G$6), AND(E170='indoor club records'!$F$7, F170&gt;='indoor club records'!$G$7), AND(E170='indoor club records'!$F$8, F170&gt;='indoor club records'!$G$8), AND(E170='indoor club records'!$F$9, F170&gt;='indoor club records'!$G$9), AND(E170='indoor club records'!$F$10, F170&gt;='indoor club records'!$G$10))), "CR", " ")</f>
        <v xml:space="preserve"> </v>
      </c>
      <c r="Y170" s="2" t="str">
        <f>IF(AND(B170="triple jump", OR(AND(E170='indoor club records'!$F$11, F170&gt;='indoor club records'!$G$11), AND(E170='indoor club records'!$F$12, F170&gt;='indoor club records'!$G$12), AND(E170='indoor club records'!$F$13, F170&gt;='indoor club records'!$G$13), AND(E170='indoor club records'!$F$14, F170&gt;='indoor club records'!$G$14), AND(E170='indoor club records'!$F$15, F170&gt;='indoor club records'!$G$15))), "CR", " ")</f>
        <v xml:space="preserve"> </v>
      </c>
      <c r="Z170" s="2" t="str">
        <f>IF(AND(B170="pole vault", OR(AND(E170='indoor club records'!$F$16, F170&gt;='indoor club records'!$G$16), AND(E170='indoor club records'!$F$17, F170&gt;='indoor club records'!$G$17), AND(E170='indoor club records'!$F$18, F170&gt;='indoor club records'!$G$18), AND(E170='indoor club records'!$F$19, F170&gt;='indoor club records'!$G$19), AND(E170='indoor club records'!$F$20, F170&gt;='indoor club records'!$G$20))), "CR", " ")</f>
        <v>CR</v>
      </c>
      <c r="AA170" s="2" t="str">
        <f>IF(AND(B170="shot 2.72", AND(E170='indoor club records'!$F$36, F170&gt;='indoor club records'!$G$36)), "CR", " ")</f>
        <v xml:space="preserve"> </v>
      </c>
      <c r="AB170" s="2" t="str">
        <f>IF(AND(B170="shot 3", OR(AND(E170='indoor club records'!$F$37, F170&gt;='indoor club records'!$G$37), AND(E170='indoor club records'!$F$38, F170&gt;='indoor club records'!$G$38))), "CR", " ")</f>
        <v xml:space="preserve"> </v>
      </c>
      <c r="AC170" s="2" t="str">
        <f>IF(AND(B170="shot 4", OR(AND(E170='indoor club records'!$F$39, F170&gt;='indoor club records'!$G$39), AND(E170='indoor club records'!$F$40, F170&gt;='indoor club records'!$G$40))), "CR", " ")</f>
        <v xml:space="preserve"> </v>
      </c>
      <c r="AD170" s="5" t="str">
        <f>IF(AND(B170="4x200", OR(AND(E170='indoor club records'!$N$6, F170&lt;='indoor club records'!$O$6), AND(E170='indoor club records'!$N$7, F170&lt;='indoor club records'!$O$7), AND(E170='indoor club records'!$N$8, F170&lt;='indoor club records'!$O$8), AND(E170='indoor club records'!$N$9, F170&lt;='indoor club records'!$O$9), AND(E170='indoor club records'!$N$10, F170&lt;='indoor club records'!$O$10))), "CR", " ")</f>
        <v xml:space="preserve"> </v>
      </c>
      <c r="AE170" s="5" t="str">
        <f>IF(AND(B170="4x300", OR(AND(E170='indoor club records'!$N$11, F170&lt;='indoor club records'!$O$11), AND(E170='indoor club records'!$N$12, F170&lt;='indoor club records'!$O$12))), "CR", " ")</f>
        <v xml:space="preserve"> </v>
      </c>
      <c r="AF170" s="5" t="str">
        <f>IF(AND(B170="4x400", OR(AND(E170='indoor club records'!$N$13, F170&lt;='indoor club records'!$O$13), AND(E170='indoor club records'!$N$14, F170&lt;='indoor club records'!$O$14), AND(E170='indoor club records'!$N$15, F170&lt;='indoor club records'!$O$15))), "CR", " ")</f>
        <v xml:space="preserve"> </v>
      </c>
      <c r="AG170" s="5" t="str">
        <f>IF(AND(B170="pentathlon", OR(AND(E170='indoor club records'!$N$21, F170&gt;='indoor club records'!$O$21), AND(E170='indoor club records'!$N$22, F170&gt;='indoor club records'!$O$22), AND(E170='indoor club records'!$N$23, F170&gt;='indoor club records'!$O$23), AND(E170='indoor club records'!$N$24, F170&gt;='indoor club records'!$O$24), AND(E170='indoor club records'!$N$25, F170&gt;='indoor club records'!$O$25))), "CR", " ")</f>
        <v xml:space="preserve"> </v>
      </c>
      <c r="AH170" s="5" t="str">
        <f>IF(AND(B170="heptathlon", OR(AND(E170='indoor club records'!$N$26, F170&gt;='indoor club records'!$O$26), AND(E170='indoor club records'!$N$27, F170&gt;='indoor club records'!$O$27), AND(E170='indoor club records'!$N$28, F170&gt;='indoor club records'!$O$28), )), "CR", " ")</f>
        <v xml:space="preserve"> </v>
      </c>
    </row>
    <row r="171" spans="1:34" ht="14.5" x14ac:dyDescent="0.35">
      <c r="A171" s="13" t="s">
        <v>175</v>
      </c>
      <c r="B171" s="2" t="s">
        <v>28</v>
      </c>
      <c r="C171" s="2" t="s">
        <v>16</v>
      </c>
      <c r="D171" s="2" t="s">
        <v>17</v>
      </c>
      <c r="E171" s="13" t="s">
        <v>170</v>
      </c>
      <c r="F171" s="6">
        <v>3.14</v>
      </c>
      <c r="G171" s="8">
        <v>43856</v>
      </c>
      <c r="H171" s="2" t="s">
        <v>190</v>
      </c>
      <c r="I171" s="2" t="s">
        <v>254</v>
      </c>
      <c r="K171" s="11" t="str">
        <f>IF(OR(L171="CR", M171="CR", N171="CR", O171="CR", P171="CR", Q171="CR", R171="CR", S171="CR", T171="CR", U171="CR",V171="CR", W171="CR", X171="CR", Y171="CR", Z171="CR", AA171="CR", AB171="CR", AC171="CR", AD171="CR", AE171="CR", AF171="CR", AG171="CR", AH171="CR"), "***CLUB RECORD***", "")</f>
        <v/>
      </c>
      <c r="L171" s="5" t="str">
        <f>IF(AND(B171=60, OR(AND(E171='indoor club records'!$B$1, F171&lt;='indoor club records'!$C$1), AND(E171='indoor club records'!$B$2, F171&lt;='indoor club records'!$C$2), AND(E171='indoor club records'!$B$3, F171&lt;='indoor club records'!$C$3), AND(E171='indoor club records'!$B$4, F171&lt;='indoor club records'!$C$4), AND(E171='indoor club records'!$B$5, F171&lt;='indoor club records'!$C$5))),"CR"," ")</f>
        <v xml:space="preserve"> </v>
      </c>
      <c r="M171" s="5" t="str">
        <f>IF(AND(B171=200, OR(AND(E171='indoor club records'!$B$11, F171&lt;='indoor club records'!$C$11), AND(E171='indoor club records'!$B$12, F171&lt;='indoor club records'!$C$12), AND(E171='indoor club records'!$B$13, F171&lt;='indoor club records'!$C$13), AND(E171='indoor club records'!$B$14, F171&lt;='indoor club records'!$C$14), AND(E171='indoor club records'!$B$15, F171&lt;='indoor club records'!$C$15))),"CR"," ")</f>
        <v xml:space="preserve"> </v>
      </c>
      <c r="N171" s="5" t="str">
        <f>IF(AND(B171=300, OR(AND(E171='indoor club records'!$B$16, F171&lt;='indoor club records'!$C$16), AND(E171='indoor club records'!$B$17, F171&lt;='indoor club records'!$C$17))),"CR"," ")</f>
        <v xml:space="preserve"> </v>
      </c>
      <c r="O171" s="5" t="str">
        <f>IF(AND(B171=400, OR(AND(E171='indoor club records'!$B$19, F171&lt;='indoor club records'!$C$19), AND(E171='indoor club records'!$B$20, F171&lt;='indoor club records'!$C$20), AND(E171='indoor club records'!$B$21, F171&lt;='indoor club records'!$C$21))),"CR"," ")</f>
        <v xml:space="preserve"> </v>
      </c>
      <c r="P171" s="5" t="str">
        <f>IF(AND(B171=800, OR(AND(E171='indoor club records'!$B$22, F171&lt;='indoor club records'!$C$22), AND(E171='indoor club records'!$B$23, F171&lt;='indoor club records'!$C$23), AND(E171='indoor club records'!$B$24, F171&lt;='indoor club records'!$C$24), AND(E171='indoor club records'!$B$25, F171&lt;='indoor club records'!$C$25), AND(E171='indoor club records'!$B$26, F171&lt;='indoor club records'!$C$26))),"CR"," ")</f>
        <v xml:space="preserve"> </v>
      </c>
      <c r="Q171" s="5" t="str">
        <f>IF(AND(B171=1200, AND(E171='indoor club records'!$B$28, F171&lt;='indoor club records'!$C$28)),"CR"," ")</f>
        <v xml:space="preserve"> </v>
      </c>
      <c r="R171" s="5" t="str">
        <f>IF(AND(B171=1500, OR(AND(E171='indoor club records'!$B$29, F171&lt;='indoor club records'!$C$29), AND(E171='indoor club records'!$B$30, F171&lt;='indoor club records'!$C$30), AND(E171='indoor club records'!$B$31, F171&lt;='indoor club records'!$C$31), AND(E171='indoor club records'!$B$32, F171&lt;='indoor club records'!$C$32), AND(E171='indoor club records'!$B$33, F171&lt;='indoor club records'!$C$33))),"CR"," ")</f>
        <v xml:space="preserve"> </v>
      </c>
      <c r="S171" s="5" t="str">
        <f>IF(AND(B171="1M", AND(E171='indoor club records'!$B$37,F171&lt;='indoor club records'!$C$37)),"CR"," ")</f>
        <v xml:space="preserve"> </v>
      </c>
      <c r="T171" s="5" t="str">
        <f>IF(AND(B171=3000, OR(AND(E171='indoor club records'!$B$39, F171&lt;='indoor club records'!$C$39), AND(E171='indoor club records'!$B$40, F171&lt;='indoor club records'!$C$40), AND(E171='indoor club records'!$B$41, F171&lt;='indoor club records'!$C$41))),"CR"," ")</f>
        <v xml:space="preserve"> </v>
      </c>
      <c r="U171" s="5" t="str">
        <f>IF(AND(B171=5000, OR(AND(E171='indoor club records'!$B$42, F171&lt;='indoor club records'!$C$42), AND(E171='indoor club records'!$B$43, F171&lt;='indoor club records'!$C$43))),"CR"," ")</f>
        <v xml:space="preserve"> </v>
      </c>
      <c r="V171" s="5" t="str">
        <f>IF(AND(B171=10000, OR(AND(E171='indoor club records'!$B$44, F171&lt;='indoor club records'!$C$44), AND(E171='indoor club records'!$B$45, F171&lt;='indoor club records'!$C$45))),"CR"," ")</f>
        <v xml:space="preserve"> </v>
      </c>
      <c r="W171" s="2" t="str">
        <f>IF(AND(B171="high jump", OR(AND(E171='indoor club records'!$F$1, F171&gt;='indoor club records'!$G$1), AND(E171='indoor club records'!$F$2, F171&gt;='indoor club records'!$G$2), AND(E171='indoor club records'!$F$3, F171&gt;='indoor club records'!$G$3),AND(E171='indoor club records'!$F$4, F171&gt;='indoor club records'!$G$4), AND(E171='indoor club records'!$F$5, F171&gt;='indoor club records'!$G$5))), "CR", " ")</f>
        <v xml:space="preserve"> </v>
      </c>
      <c r="X171" s="2" t="str">
        <f>IF(AND(B171="long jump", OR(AND(E171='indoor club records'!$F$6, F171&gt;='indoor club records'!$G$6), AND(E171='indoor club records'!$F$7, F171&gt;='indoor club records'!$G$7), AND(E171='indoor club records'!$F$8, F171&gt;='indoor club records'!$G$8), AND(E171='indoor club records'!$F$9, F171&gt;='indoor club records'!$G$9), AND(E171='indoor club records'!$F$10, F171&gt;='indoor club records'!$G$10))), "CR", " ")</f>
        <v xml:space="preserve"> </v>
      </c>
      <c r="Y171" s="2" t="str">
        <f>IF(AND(B171="triple jump", OR(AND(E171='indoor club records'!$F$11, F171&gt;='indoor club records'!$G$11), AND(E171='indoor club records'!$F$12, F171&gt;='indoor club records'!$G$12), AND(E171='indoor club records'!$F$13, F171&gt;='indoor club records'!$G$13), AND(E171='indoor club records'!$F$14, F171&gt;='indoor club records'!$G$14), AND(E171='indoor club records'!$F$15, F171&gt;='indoor club records'!$G$15))), "CR", " ")</f>
        <v xml:space="preserve"> </v>
      </c>
      <c r="Z171" s="2" t="str">
        <f>IF(AND(B171="pole vault", OR(AND(E171='indoor club records'!$F$16, F171&gt;='indoor club records'!$G$16), AND(E171='indoor club records'!$F$17, F171&gt;='indoor club records'!$G$17), AND(E171='indoor club records'!$F$18, F171&gt;='indoor club records'!$G$18), AND(E171='indoor club records'!$F$19, F171&gt;='indoor club records'!$G$19), AND(E171='indoor club records'!$F$20, F171&gt;='indoor club records'!$G$20))), "CR", " ")</f>
        <v xml:space="preserve"> </v>
      </c>
      <c r="AA171" s="2" t="str">
        <f>IF(AND(B171="shot 2.72", AND(E171='indoor club records'!$F$36, F171&gt;='indoor club records'!$G$36)), "CR", " ")</f>
        <v xml:space="preserve"> </v>
      </c>
      <c r="AB171" s="2" t="str">
        <f>IF(AND(B171="shot 3", OR(AND(E171='indoor club records'!$F$37, F171&gt;='indoor club records'!$G$37), AND(E171='indoor club records'!$F$38, F171&gt;='indoor club records'!$G$38))), "CR", " ")</f>
        <v xml:space="preserve"> </v>
      </c>
      <c r="AC171" s="2" t="str">
        <f>IF(AND(B171="shot 4", OR(AND(E171='indoor club records'!$F$39, F171&gt;='indoor club records'!$G$39), AND(E171='indoor club records'!$F$40, F171&gt;='indoor club records'!$G$40))), "CR", " ")</f>
        <v xml:space="preserve"> </v>
      </c>
      <c r="AD171" s="5" t="str">
        <f>IF(AND(B171="4x200", OR(AND(E171='indoor club records'!$N$6, F171&lt;='indoor club records'!$O$6), AND(E171='indoor club records'!$N$7, F171&lt;='indoor club records'!$O$7), AND(E171='indoor club records'!$N$8, F171&lt;='indoor club records'!$O$8), AND(E171='indoor club records'!$N$9, F171&lt;='indoor club records'!$O$9), AND(E171='indoor club records'!$N$10, F171&lt;='indoor club records'!$O$10))), "CR", " ")</f>
        <v xml:space="preserve"> </v>
      </c>
      <c r="AE171" s="5" t="str">
        <f>IF(AND(B171="4x300", OR(AND(E171='indoor club records'!$N$11, F171&lt;='indoor club records'!$O$11), AND(E171='indoor club records'!$N$12, F171&lt;='indoor club records'!$O$12))), "CR", " ")</f>
        <v xml:space="preserve"> </v>
      </c>
      <c r="AF171" s="5" t="str">
        <f>IF(AND(B171="4x400", OR(AND(E171='indoor club records'!$N$13, F171&lt;='indoor club records'!$O$13), AND(E171='indoor club records'!$N$14, F171&lt;='indoor club records'!$O$14), AND(E171='indoor club records'!$N$15, F171&lt;='indoor club records'!$O$15))), "CR", " ")</f>
        <v xml:space="preserve"> </v>
      </c>
      <c r="AG171" s="5" t="str">
        <f>IF(AND(B171="pentathlon", OR(AND(E171='indoor club records'!$N$21, F171&gt;='indoor club records'!$O$21), AND(E171='indoor club records'!$N$22, F171&gt;='indoor club records'!$O$22), AND(E171='indoor club records'!$N$23, F171&gt;='indoor club records'!$O$23), AND(E171='indoor club records'!$N$24, F171&gt;='indoor club records'!$O$24), AND(E171='indoor club records'!$N$25, F171&gt;='indoor club records'!$O$25))), "CR", " ")</f>
        <v xml:space="preserve"> </v>
      </c>
      <c r="AH171" s="5" t="str">
        <f>IF(AND(B171="heptathlon", OR(AND(E171='indoor club records'!$N$26, F171&gt;='indoor club records'!$O$26), AND(E171='indoor club records'!$N$27, F171&gt;='indoor club records'!$O$27), AND(E171='indoor club records'!$N$28, F171&gt;='indoor club records'!$O$28), )), "CR", " ")</f>
        <v xml:space="preserve"> </v>
      </c>
    </row>
    <row r="172" spans="1:34" ht="14.5" x14ac:dyDescent="0.35">
      <c r="A172" s="13" t="s">
        <v>175</v>
      </c>
      <c r="B172" s="2" t="s">
        <v>28</v>
      </c>
      <c r="C172" s="2" t="s">
        <v>113</v>
      </c>
      <c r="D172" s="2" t="s">
        <v>114</v>
      </c>
      <c r="E172" s="13" t="s">
        <v>29</v>
      </c>
      <c r="F172" s="6">
        <v>4.1100000000000003</v>
      </c>
      <c r="G172" s="8">
        <v>43855</v>
      </c>
      <c r="H172" s="9" t="s">
        <v>256</v>
      </c>
      <c r="I172" s="2" t="s">
        <v>257</v>
      </c>
      <c r="J172" s="5"/>
      <c r="K172" s="11" t="str">
        <f>IF(OR(L172="CR", M172="CR", N172="CR", O172="CR", P172="CR", Q172="CR", R172="CR", S172="CR", T172="CR", U172="CR",V172="CR", W172="CR", X172="CR", Y172="CR", Z172="CR", AA172="CR", AB172="CR", AC172="CR", AD172="CR", AE172="CR", AF172="CR", AG172="CR", AH172="CR"), "***CLUB RECORD***", "")</f>
        <v>***CLUB RECORD***</v>
      </c>
      <c r="L172" s="11" t="str">
        <f>IF(AND(B172=60, OR(AND(E172='indoor club records'!$B$1, F172&lt;='indoor club records'!$C$1), AND(E172='indoor club records'!$B$2, F172&lt;='indoor club records'!$C$2), AND(E172='indoor club records'!$B$3, F172&lt;='indoor club records'!$C$3), AND(E172='indoor club records'!$B$4, F172&lt;='indoor club records'!$C$4), AND(E172='indoor club records'!$B$5, F172&lt;='indoor club records'!$C$5))),"CR"," ")</f>
        <v xml:space="preserve"> </v>
      </c>
      <c r="M172" s="11" t="str">
        <f>IF(AND(B172=200, OR(AND(E172='indoor club records'!$B$11, F172&lt;='indoor club records'!$C$11), AND(E172='indoor club records'!$B$12, F172&lt;='indoor club records'!$C$12), AND(E172='indoor club records'!$B$13, F172&lt;='indoor club records'!$C$13), AND(E172='indoor club records'!$B$14, F172&lt;='indoor club records'!$C$14), AND(E172='indoor club records'!$B$15, F172&lt;='indoor club records'!$C$15))),"CR"," ")</f>
        <v xml:space="preserve"> </v>
      </c>
      <c r="N172" s="11" t="str">
        <f>IF(AND(B172=300, OR(AND(E172='indoor club records'!$B$16, F172&lt;='indoor club records'!$C$16), AND(E172='indoor club records'!$B$17, F172&lt;='indoor club records'!$C$17))),"CR"," ")</f>
        <v xml:space="preserve"> </v>
      </c>
      <c r="O172" s="11" t="str">
        <f>IF(AND(B172=400, OR(AND(E172='indoor club records'!$B$19, F172&lt;='indoor club records'!$C$19), AND(E172='indoor club records'!$B$20, F172&lt;='indoor club records'!$C$20), AND(E172='indoor club records'!$B$21, F172&lt;='indoor club records'!$C$21))),"CR"," ")</f>
        <v xml:space="preserve"> </v>
      </c>
      <c r="P172" s="11" t="str">
        <f>IF(AND(B172=800, OR(AND(E172='indoor club records'!$B$22, F172&lt;='indoor club records'!$C$22), AND(E172='indoor club records'!$B$23, F172&lt;='indoor club records'!$C$23), AND(E172='indoor club records'!$B$24, F172&lt;='indoor club records'!$C$24), AND(E172='indoor club records'!$B$25, F172&lt;='indoor club records'!$C$25), AND(E172='indoor club records'!$B$26, F172&lt;='indoor club records'!$C$26))),"CR"," ")</f>
        <v xml:space="preserve"> </v>
      </c>
      <c r="Q172" s="11" t="str">
        <f>IF(AND(B172=1200, AND(E172='indoor club records'!$B$28, F172&lt;='indoor club records'!$C$28)),"CR"," ")</f>
        <v xml:space="preserve"> </v>
      </c>
      <c r="R172" s="11" t="str">
        <f>IF(AND(B172=1500, OR(AND(E172='indoor club records'!$B$29, F172&lt;='indoor club records'!$C$29), AND(E172='indoor club records'!$B$30, F172&lt;='indoor club records'!$C$30), AND(E172='indoor club records'!$B$31, F172&lt;='indoor club records'!$C$31), AND(E172='indoor club records'!$B$32, F172&lt;='indoor club records'!$C$32), AND(E172='indoor club records'!$B$33, F172&lt;='indoor club records'!$C$33))),"CR"," ")</f>
        <v xml:space="preserve"> </v>
      </c>
      <c r="S172" s="11" t="str">
        <f>IF(AND(B172="1M", AND(E172='indoor club records'!$B$37,F172&lt;='indoor club records'!$C$37)),"CR"," ")</f>
        <v xml:space="preserve"> </v>
      </c>
      <c r="T172" s="11" t="str">
        <f>IF(AND(B172=3000, OR(AND(E172='indoor club records'!$B$39, F172&lt;='indoor club records'!$C$39), AND(E172='indoor club records'!$B$40, F172&lt;='indoor club records'!$C$40), AND(E172='indoor club records'!$B$41, F172&lt;='indoor club records'!$C$41))),"CR"," ")</f>
        <v xml:space="preserve"> </v>
      </c>
      <c r="U172" s="11" t="str">
        <f>IF(AND(B172=5000, OR(AND(E172='indoor club records'!$B$42, F172&lt;='indoor club records'!$C$42), AND(E172='indoor club records'!$B$43, F172&lt;='indoor club records'!$C$43))),"CR"," ")</f>
        <v xml:space="preserve"> </v>
      </c>
      <c r="V172" s="11" t="str">
        <f>IF(AND(B172=10000, OR(AND(E172='indoor club records'!$B$44, F172&lt;='indoor club records'!$C$44), AND(E172='indoor club records'!$B$45, F172&lt;='indoor club records'!$C$45))),"CR"," ")</f>
        <v xml:space="preserve"> </v>
      </c>
      <c r="W172" s="2" t="str">
        <f>IF(AND(B172="high jump", OR(AND(E172='indoor club records'!$F$1, F172&gt;='indoor club records'!$G$1), AND(E172='indoor club records'!$F$2, F172&gt;='indoor club records'!$G$2), AND(E172='indoor club records'!$F$3, F172&gt;='indoor club records'!$G$3),AND(E172='indoor club records'!$F$4, F172&gt;='indoor club records'!$G$4), AND(E172='indoor club records'!$F$5, F172&gt;='indoor club records'!$G$5))), "CR", " ")</f>
        <v xml:space="preserve"> </v>
      </c>
      <c r="X172" s="2" t="str">
        <f>IF(AND(B172="long jump", OR(AND(E172='indoor club records'!$F$6, F172&gt;='indoor club records'!$G$6), AND(E172='indoor club records'!$F$7, F172&gt;='indoor club records'!$G$7), AND(E172='indoor club records'!$F$8, F172&gt;='indoor club records'!$G$8), AND(E172='indoor club records'!$F$9, F172&gt;='indoor club records'!$G$9), AND(E172='indoor club records'!$F$10, F172&gt;='indoor club records'!$G$10))), "CR", " ")</f>
        <v xml:space="preserve"> </v>
      </c>
      <c r="Y172" s="2" t="str">
        <f>IF(AND(B172="triple jump", OR(AND(E172='indoor club records'!$F$11, F172&gt;='indoor club records'!$G$11), AND(E172='indoor club records'!$F$12, F172&gt;='indoor club records'!$G$12), AND(E172='indoor club records'!$F$13, F172&gt;='indoor club records'!$G$13), AND(E172='indoor club records'!$F$14, F172&gt;='indoor club records'!$G$14), AND(E172='indoor club records'!$F$15, F172&gt;='indoor club records'!$G$15))), "CR", " ")</f>
        <v xml:space="preserve"> </v>
      </c>
      <c r="Z172" s="2" t="str">
        <f>IF(AND(B172="pole vault", OR(AND(E172='indoor club records'!$F$16, F172&gt;='indoor club records'!$G$16), AND(E172='indoor club records'!$F$17, F172&gt;='indoor club records'!$G$17), AND(E172='indoor club records'!$F$18, F172&gt;='indoor club records'!$G$18), AND(E172='indoor club records'!$F$19, F172&gt;='indoor club records'!$G$19), AND(E172='indoor club records'!$F$20, F172&gt;='indoor club records'!$G$20))), "CR", " ")</f>
        <v>CR</v>
      </c>
      <c r="AA172" s="2" t="str">
        <f>IF(AND(B172="shot 2.72", AND(E172='indoor club records'!$F$36, F172&gt;='indoor club records'!$G$36)), "CR", " ")</f>
        <v xml:space="preserve"> </v>
      </c>
      <c r="AB172" s="2" t="str">
        <f>IF(AND(B172="shot 3", OR(AND(E172='indoor club records'!$F$37, F172&gt;='indoor club records'!$G$37), AND(E172='indoor club records'!$F$38, F172&gt;='indoor club records'!$G$38))), "CR", " ")</f>
        <v xml:space="preserve"> </v>
      </c>
      <c r="AC172" s="2" t="str">
        <f>IF(AND(B172="shot 4", OR(AND(E172='indoor club records'!$F$39, F172&gt;='indoor club records'!$G$39), AND(E172='indoor club records'!$F$40, F172&gt;='indoor club records'!$G$40))), "CR", " ")</f>
        <v xml:space="preserve"> </v>
      </c>
      <c r="AD172" s="11" t="str">
        <f>IF(AND(B172="4x200", OR(AND(E172='indoor club records'!$N$6, F172&lt;='indoor club records'!$O$6), AND(E172='indoor club records'!$N$7, F172&lt;='indoor club records'!$O$7), AND(E172='indoor club records'!$N$8, F172&lt;='indoor club records'!$O$8), AND(E172='indoor club records'!$N$9, F172&lt;='indoor club records'!$O$9), AND(E172='indoor club records'!$N$10, F172&lt;='indoor club records'!$O$10))), "CR", " ")</f>
        <v xml:space="preserve"> </v>
      </c>
      <c r="AE172" s="11" t="str">
        <f>IF(AND(B172="4x300", OR(AND(E172='indoor club records'!$N$11, F172&lt;='indoor club records'!$O$11), AND(E172='indoor club records'!$N$12, F172&lt;='indoor club records'!$O$12))), "CR", " ")</f>
        <v xml:space="preserve"> </v>
      </c>
      <c r="AF172" s="11" t="str">
        <f>IF(AND(B172="4x400", OR(AND(E172='indoor club records'!$N$13, F172&lt;='indoor club records'!$O$13), AND(E172='indoor club records'!$N$14, F172&lt;='indoor club records'!$O$14), AND(E172='indoor club records'!$N$15, F172&lt;='indoor club records'!$O$15))), "CR", " ")</f>
        <v xml:space="preserve"> </v>
      </c>
      <c r="AG172" s="11" t="str">
        <f>IF(AND(B172="pentathlon", OR(AND(E172='indoor club records'!$N$21, F172&gt;='indoor club records'!$O$21), AND(E172='indoor club records'!$N$22, F172&gt;='indoor club records'!$O$22), AND(E172='indoor club records'!$N$23, F172&gt;='indoor club records'!$O$23), AND(E172='indoor club records'!$N$24, F172&gt;='indoor club records'!$O$24), AND(E172='indoor club records'!$N$25, F172&gt;='indoor club records'!$O$25))), "CR", " ")</f>
        <v xml:space="preserve"> </v>
      </c>
      <c r="AH172" s="11" t="str">
        <f>IF(AND(B172="heptathlon", OR(AND(E172='indoor club records'!$N$26, F172&gt;='indoor club records'!$O$26), AND(E172='indoor club records'!$N$27, F172&gt;='indoor club records'!$O$27), AND(E172='indoor club records'!$N$28, F172&gt;='indoor club records'!$O$28), )), "CR", " ")</f>
        <v xml:space="preserve"> </v>
      </c>
    </row>
    <row r="173" spans="1:34" ht="14.5" x14ac:dyDescent="0.35">
      <c r="B173" s="24" t="s">
        <v>28</v>
      </c>
      <c r="C173" s="24"/>
      <c r="D173" s="24"/>
      <c r="E173" s="25"/>
      <c r="F173" s="26"/>
      <c r="G173" s="27"/>
      <c r="H173" s="24"/>
      <c r="I173" s="24"/>
    </row>
    <row r="174" spans="1:34" ht="15.75" customHeight="1" x14ac:dyDescent="0.35">
      <c r="A174" s="13" t="s">
        <v>32</v>
      </c>
      <c r="B174" s="2" t="s">
        <v>102</v>
      </c>
      <c r="C174" s="2" t="s">
        <v>24</v>
      </c>
      <c r="D174" s="2" t="s">
        <v>88</v>
      </c>
      <c r="E174" s="13" t="s">
        <v>32</v>
      </c>
      <c r="F174" s="6">
        <v>4.3</v>
      </c>
      <c r="G174" s="8">
        <v>43800</v>
      </c>
      <c r="H174" s="2" t="s">
        <v>190</v>
      </c>
      <c r="I174" s="2" t="s">
        <v>214</v>
      </c>
      <c r="K174" s="11" t="str">
        <f>IF(OR(L174="CR", M174="CR", N174="CR", O174="CR", P174="CR", Q174="CR", R174="CR", S174="CR", T174="CR", U174="CR",V174="CR", W174="CR", X174="CR", Y174="CR", Z174="CR", AA174="CR", AB174="CR", AC174="CR", AD174="CR", AE174="CR", AF174="CR", AG174="CR", AH174="CR"), "***CLUB RECORD***", "")</f>
        <v/>
      </c>
      <c r="L174" s="5" t="str">
        <f>IF(AND(B174=60, OR(AND(E174='indoor club records'!$B$1, F174&lt;='indoor club records'!$C$1), AND(E174='indoor club records'!$B$2, F174&lt;='indoor club records'!$C$2), AND(E174='indoor club records'!$B$3, F174&lt;='indoor club records'!$C$3), AND(E174='indoor club records'!$B$4, F174&lt;='indoor club records'!$C$4), AND(E174='indoor club records'!$B$5, F174&lt;='indoor club records'!$C$5))),"CR"," ")</f>
        <v xml:space="preserve"> </v>
      </c>
      <c r="M174" s="5" t="str">
        <f>IF(AND(B174=200, OR(AND(E174='indoor club records'!$B$11, F174&lt;='indoor club records'!$C$11), AND(E174='indoor club records'!$B$12, F174&lt;='indoor club records'!$C$12), AND(E174='indoor club records'!$B$13, F174&lt;='indoor club records'!$C$13), AND(E174='indoor club records'!$B$14, F174&lt;='indoor club records'!$C$14), AND(E174='indoor club records'!$B$15, F174&lt;='indoor club records'!$C$15))),"CR"," ")</f>
        <v xml:space="preserve"> </v>
      </c>
      <c r="N174" s="5" t="str">
        <f>IF(AND(B174=300, OR(AND(E174='indoor club records'!$B$16, F174&lt;='indoor club records'!$C$16), AND(E174='indoor club records'!$B$17, F174&lt;='indoor club records'!$C$17))),"CR"," ")</f>
        <v xml:space="preserve"> </v>
      </c>
      <c r="O174" s="5" t="str">
        <f>IF(AND(B174=400, OR(AND(E174='indoor club records'!$B$19, F174&lt;='indoor club records'!$C$19), AND(E174='indoor club records'!$B$20, F174&lt;='indoor club records'!$C$20), AND(E174='indoor club records'!$B$21, F174&lt;='indoor club records'!$C$21))),"CR"," ")</f>
        <v xml:space="preserve"> </v>
      </c>
      <c r="P174" s="5" t="str">
        <f>IF(AND(B174=800, OR(AND(E174='indoor club records'!$B$22, F174&lt;='indoor club records'!$C$22), AND(E174='indoor club records'!$B$23, F174&lt;='indoor club records'!$C$23), AND(E174='indoor club records'!$B$24, F174&lt;='indoor club records'!$C$24), AND(E174='indoor club records'!$B$25, F174&lt;='indoor club records'!$C$25), AND(E174='indoor club records'!$B$26, F174&lt;='indoor club records'!$C$26))),"CR"," ")</f>
        <v xml:space="preserve"> </v>
      </c>
      <c r="Q174" s="5" t="str">
        <f>IF(AND(B174=1200, AND(E174='indoor club records'!$B$28, F174&lt;='indoor club records'!$C$28)),"CR"," ")</f>
        <v xml:space="preserve"> </v>
      </c>
      <c r="R174" s="5" t="str">
        <f>IF(AND(B174=1500, OR(AND(E174='indoor club records'!$B$29, F174&lt;='indoor club records'!$C$29), AND(E174='indoor club records'!$B$30, F174&lt;='indoor club records'!$C$30), AND(E174='indoor club records'!$B$31, F174&lt;='indoor club records'!$C$31), AND(E174='indoor club records'!$B$32, F174&lt;='indoor club records'!$C$32), AND(E174='indoor club records'!$B$33, F174&lt;='indoor club records'!$C$33))),"CR"," ")</f>
        <v xml:space="preserve"> </v>
      </c>
      <c r="S174" s="5" t="str">
        <f>IF(AND(B174="1M", AND(E174='indoor club records'!$B$37,F174&lt;='indoor club records'!$C$37)),"CR"," ")</f>
        <v xml:space="preserve"> </v>
      </c>
      <c r="T174" s="5" t="str">
        <f>IF(AND(B174=3000, OR(AND(E174='indoor club records'!$B$39, F174&lt;='indoor club records'!$C$39), AND(E174='indoor club records'!$B$40, F174&lt;='indoor club records'!$C$40), AND(E174='indoor club records'!$B$41, F174&lt;='indoor club records'!$C$41))),"CR"," ")</f>
        <v xml:space="preserve"> </v>
      </c>
      <c r="U174" s="5" t="str">
        <f>IF(AND(B174=5000, OR(AND(E174='indoor club records'!$B$42, F174&lt;='indoor club records'!$C$42), AND(E174='indoor club records'!$B$43, F174&lt;='indoor club records'!$C$43))),"CR"," ")</f>
        <v xml:space="preserve"> </v>
      </c>
      <c r="V174" s="5" t="str">
        <f>IF(AND(B174=10000, OR(AND(E174='indoor club records'!$B$44, F174&lt;='indoor club records'!$C$44), AND(E174='indoor club records'!$B$45, F174&lt;='indoor club records'!$C$45))),"CR"," ")</f>
        <v xml:space="preserve"> </v>
      </c>
      <c r="W174" s="2" t="str">
        <f>IF(AND(B174="high jump", OR(AND(E174='indoor club records'!$F$1, F174&gt;='indoor club records'!$G$1), AND(E174='indoor club records'!$F$2, F174&gt;='indoor club records'!$G$2), AND(E174='indoor club records'!$F$3, F174&gt;='indoor club records'!$G$3),AND(E174='indoor club records'!$F$4, F174&gt;='indoor club records'!$G$4), AND(E174='indoor club records'!$F$5, F174&gt;='indoor club records'!$G$5))), "CR", " ")</f>
        <v xml:space="preserve"> </v>
      </c>
      <c r="X174" s="2" t="str">
        <f>IF(AND(B174="long jump", OR(AND(E174='indoor club records'!$F$6, F174&gt;='indoor club records'!$G$6), AND(E174='indoor club records'!$F$7, F174&gt;='indoor club records'!$G$7), AND(E174='indoor club records'!$F$8, F174&gt;='indoor club records'!$G$8), AND(E174='indoor club records'!$F$9, F174&gt;='indoor club records'!$G$9), AND(E174='indoor club records'!$F$10, F174&gt;='indoor club records'!$G$10))), "CR", " ")</f>
        <v xml:space="preserve"> </v>
      </c>
      <c r="Y174" s="2" t="str">
        <f>IF(AND(B174="triple jump", OR(AND(E174='indoor club records'!$F$11, F174&gt;='indoor club records'!$G$11), AND(E174='indoor club records'!$F$12, F174&gt;='indoor club records'!$G$12), AND(E174='indoor club records'!$F$13, F174&gt;='indoor club records'!$G$13), AND(E174='indoor club records'!$F$14, F174&gt;='indoor club records'!$G$14), AND(E174='indoor club records'!$F$15, F174&gt;='indoor club records'!$G$15))), "CR", " ")</f>
        <v xml:space="preserve"> </v>
      </c>
      <c r="Z174" s="2" t="str">
        <f>IF(AND(B174="pole vault", OR(AND(E174='indoor club records'!$F$16, F174&gt;='indoor club records'!$G$16), AND(E174='indoor club records'!$F$17, F174&gt;='indoor club records'!$G$17), AND(E174='indoor club records'!$F$18, F174&gt;='indoor club records'!$G$18), AND(E174='indoor club records'!$F$19, F174&gt;='indoor club records'!$G$19), AND(E174='indoor club records'!$F$20, F174&gt;='indoor club records'!$G$20))), "CR", " ")</f>
        <v xml:space="preserve"> </v>
      </c>
      <c r="AA174" s="2" t="str">
        <f>IF(AND(B174="shot 2.72", AND(E174='indoor club records'!$F$36, F174&gt;='indoor club records'!$G$36)), "CR", " ")</f>
        <v xml:space="preserve"> </v>
      </c>
      <c r="AB174" s="2" t="str">
        <f>IF(AND(B174="shot 3", OR(AND(E174='indoor club records'!$F$37, F174&gt;='indoor club records'!$G$37), AND(E174='indoor club records'!$F$38, F174&gt;='indoor club records'!$G$38))), "CR", " ")</f>
        <v xml:space="preserve"> </v>
      </c>
      <c r="AC174" s="2" t="str">
        <f>IF(AND(B174="shot 4", OR(AND(E174='indoor club records'!$F$39, F174&gt;='indoor club records'!$G$39), AND(E174='indoor club records'!$F$40, F174&gt;='indoor club records'!$G$40))), "CR", " ")</f>
        <v xml:space="preserve"> </v>
      </c>
      <c r="AD174" s="5" t="str">
        <f>IF(AND(B174="4x200", OR(AND(E174='indoor club records'!$N$6, F174&lt;='indoor club records'!$O$6), AND(E174='indoor club records'!$N$7, F174&lt;='indoor club records'!$O$7), AND(E174='indoor club records'!$N$8, F174&lt;='indoor club records'!$O$8), AND(E174='indoor club records'!$N$9, F174&lt;='indoor club records'!$O$9), AND(E174='indoor club records'!$N$10, F174&lt;='indoor club records'!$O$10))), "CR", " ")</f>
        <v xml:space="preserve"> </v>
      </c>
      <c r="AE174" s="5" t="str">
        <f>IF(AND(B174="4x300", OR(AND(E174='indoor club records'!$N$11, F174&lt;='indoor club records'!$O$11), AND(E174='indoor club records'!$N$12, F174&lt;='indoor club records'!$O$12))), "CR", " ")</f>
        <v xml:space="preserve"> </v>
      </c>
      <c r="AF174" s="5" t="str">
        <f>IF(AND(B174="4x400", OR(AND(E174='indoor club records'!$N$13, F174&lt;='indoor club records'!$O$13), AND(E174='indoor club records'!$N$14, F174&lt;='indoor club records'!$O$14), AND(E174='indoor club records'!$N$15, F174&lt;='indoor club records'!$O$15))), "CR", " ")</f>
        <v xml:space="preserve"> </v>
      </c>
      <c r="AG174" s="5" t="str">
        <f>IF(AND(B174="pentathlon", OR(AND(E174='indoor club records'!$N$21, F174&gt;='indoor club records'!$O$21), AND(E174='indoor club records'!$N$22, F174&gt;='indoor club records'!$O$22), AND(E174='indoor club records'!$N$23, F174&gt;='indoor club records'!$O$23), AND(E174='indoor club records'!$N$24, F174&gt;='indoor club records'!$O$24), AND(E174='indoor club records'!$N$25, F174&gt;='indoor club records'!$O$25))), "CR", " ")</f>
        <v xml:space="preserve"> </v>
      </c>
      <c r="AH174" s="5" t="str">
        <f>IF(AND(B174="heptathlon", OR(AND(E174='indoor club records'!$N$26, F174&gt;='indoor club records'!$O$26), AND(E174='indoor club records'!$N$27, F174&gt;='indoor club records'!$O$27), AND(E174='indoor club records'!$N$28, F174&gt;='indoor club records'!$O$28), )), "CR", " ")</f>
        <v xml:space="preserve"> </v>
      </c>
    </row>
    <row r="175" spans="1:34" ht="15.75" customHeight="1" x14ac:dyDescent="0.35">
      <c r="A175" s="13" t="s">
        <v>32</v>
      </c>
      <c r="B175" s="2" t="s">
        <v>102</v>
      </c>
      <c r="C175" s="2" t="s">
        <v>84</v>
      </c>
      <c r="D175" s="2" t="s">
        <v>85</v>
      </c>
      <c r="E175" s="13" t="s">
        <v>32</v>
      </c>
      <c r="F175" s="6">
        <v>5.0199999999999996</v>
      </c>
      <c r="G175" s="8">
        <v>43842</v>
      </c>
      <c r="H175" s="2" t="s">
        <v>190</v>
      </c>
      <c r="I175" s="2" t="s">
        <v>248</v>
      </c>
      <c r="K175" s="11" t="str">
        <f>IF(OR(L175="CR", M175="CR", N175="CR", O175="CR", P175="CR", Q175="CR", R175="CR", S175="CR", T175="CR", U175="CR",V175="CR", W175="CR", X175="CR", Y175="CR", Z175="CR", AA175="CR", AB175="CR", AC175="CR", AD175="CR", AE175="CR", AF175="CR", AG175="CR", AH175="CR"), "***CLUB RECORD***", "")</f>
        <v/>
      </c>
      <c r="L175" s="5" t="str">
        <f>IF(AND(B175=60, OR(AND(E175='indoor club records'!$B$1, F175&lt;='indoor club records'!$C$1), AND(E175='indoor club records'!$B$2, F175&lt;='indoor club records'!$C$2), AND(E175='indoor club records'!$B$3, F175&lt;='indoor club records'!$C$3), AND(E175='indoor club records'!$B$4, F175&lt;='indoor club records'!$C$4), AND(E175='indoor club records'!$B$5, F175&lt;='indoor club records'!$C$5))),"CR"," ")</f>
        <v xml:space="preserve"> </v>
      </c>
      <c r="M175" s="5" t="str">
        <f>IF(AND(B175=200, OR(AND(E175='indoor club records'!$B$11, F175&lt;='indoor club records'!$C$11), AND(E175='indoor club records'!$B$12, F175&lt;='indoor club records'!$C$12), AND(E175='indoor club records'!$B$13, F175&lt;='indoor club records'!$C$13), AND(E175='indoor club records'!$B$14, F175&lt;='indoor club records'!$C$14), AND(E175='indoor club records'!$B$15, F175&lt;='indoor club records'!$C$15))),"CR"," ")</f>
        <v xml:space="preserve"> </v>
      </c>
      <c r="N175" s="5" t="str">
        <f>IF(AND(B175=300, OR(AND(E175='indoor club records'!$B$16, F175&lt;='indoor club records'!$C$16), AND(E175='indoor club records'!$B$17, F175&lt;='indoor club records'!$C$17))),"CR"," ")</f>
        <v xml:space="preserve"> </v>
      </c>
      <c r="O175" s="5" t="str">
        <f>IF(AND(B175=400, OR(AND(E175='indoor club records'!$B$19, F175&lt;='indoor club records'!$C$19), AND(E175='indoor club records'!$B$20, F175&lt;='indoor club records'!$C$20), AND(E175='indoor club records'!$B$21, F175&lt;='indoor club records'!$C$21))),"CR"," ")</f>
        <v xml:space="preserve"> </v>
      </c>
      <c r="P175" s="5" t="str">
        <f>IF(AND(B175=800, OR(AND(E175='indoor club records'!$B$22, F175&lt;='indoor club records'!$C$22), AND(E175='indoor club records'!$B$23, F175&lt;='indoor club records'!$C$23), AND(E175='indoor club records'!$B$24, F175&lt;='indoor club records'!$C$24), AND(E175='indoor club records'!$B$25, F175&lt;='indoor club records'!$C$25), AND(E175='indoor club records'!$B$26, F175&lt;='indoor club records'!$C$26))),"CR"," ")</f>
        <v xml:space="preserve"> </v>
      </c>
      <c r="Q175" s="5" t="str">
        <f>IF(AND(B175=1200, AND(E175='indoor club records'!$B$28, F175&lt;='indoor club records'!$C$28)),"CR"," ")</f>
        <v xml:space="preserve"> </v>
      </c>
      <c r="R175" s="5" t="str">
        <f>IF(AND(B175=1500, OR(AND(E175='indoor club records'!$B$29, F175&lt;='indoor club records'!$C$29), AND(E175='indoor club records'!$B$30, F175&lt;='indoor club records'!$C$30), AND(E175='indoor club records'!$B$31, F175&lt;='indoor club records'!$C$31), AND(E175='indoor club records'!$B$32, F175&lt;='indoor club records'!$C$32), AND(E175='indoor club records'!$B$33, F175&lt;='indoor club records'!$C$33))),"CR"," ")</f>
        <v xml:space="preserve"> </v>
      </c>
      <c r="S175" s="5" t="str">
        <f>IF(AND(B175="1M", AND(E175='indoor club records'!$B$37,F175&lt;='indoor club records'!$C$37)),"CR"," ")</f>
        <v xml:space="preserve"> </v>
      </c>
      <c r="T175" s="5" t="str">
        <f>IF(AND(B175=3000, OR(AND(E175='indoor club records'!$B$39, F175&lt;='indoor club records'!$C$39), AND(E175='indoor club records'!$B$40, F175&lt;='indoor club records'!$C$40), AND(E175='indoor club records'!$B$41, F175&lt;='indoor club records'!$C$41))),"CR"," ")</f>
        <v xml:space="preserve"> </v>
      </c>
      <c r="U175" s="5" t="str">
        <f>IF(AND(B175=5000, OR(AND(E175='indoor club records'!$B$42, F175&lt;='indoor club records'!$C$42), AND(E175='indoor club records'!$B$43, F175&lt;='indoor club records'!$C$43))),"CR"," ")</f>
        <v xml:space="preserve"> </v>
      </c>
      <c r="V175" s="5" t="str">
        <f>IF(AND(B175=10000, OR(AND(E175='indoor club records'!$B$44, F175&lt;='indoor club records'!$C$44), AND(E175='indoor club records'!$B$45, F175&lt;='indoor club records'!$C$45))),"CR"," ")</f>
        <v xml:space="preserve"> </v>
      </c>
      <c r="W175" s="2" t="str">
        <f>IF(AND(B175="high jump", OR(AND(E175='indoor club records'!$F$1, F175&gt;='indoor club records'!$G$1), AND(E175='indoor club records'!$F$2, F175&gt;='indoor club records'!$G$2), AND(E175='indoor club records'!$F$3, F175&gt;='indoor club records'!$G$3),AND(E175='indoor club records'!$F$4, F175&gt;='indoor club records'!$G$4), AND(E175='indoor club records'!$F$5, F175&gt;='indoor club records'!$G$5))), "CR", " ")</f>
        <v xml:space="preserve"> </v>
      </c>
      <c r="X175" s="2" t="str">
        <f>IF(AND(B175="long jump", OR(AND(E175='indoor club records'!$F$6, F175&gt;='indoor club records'!$G$6), AND(E175='indoor club records'!$F$7, F175&gt;='indoor club records'!$G$7), AND(E175='indoor club records'!$F$8, F175&gt;='indoor club records'!$G$8), AND(E175='indoor club records'!$F$9, F175&gt;='indoor club records'!$G$9), AND(E175='indoor club records'!$F$10, F175&gt;='indoor club records'!$G$10))), "CR", " ")</f>
        <v xml:space="preserve"> </v>
      </c>
      <c r="Y175" s="2" t="str">
        <f>IF(AND(B175="triple jump", OR(AND(E175='indoor club records'!$F$11, F175&gt;='indoor club records'!$G$11), AND(E175='indoor club records'!$F$12, F175&gt;='indoor club records'!$G$12), AND(E175='indoor club records'!$F$13, F175&gt;='indoor club records'!$G$13), AND(E175='indoor club records'!$F$14, F175&gt;='indoor club records'!$G$14), AND(E175='indoor club records'!$F$15, F175&gt;='indoor club records'!$G$15))), "CR", " ")</f>
        <v xml:space="preserve"> </v>
      </c>
      <c r="Z175" s="2" t="str">
        <f>IF(AND(B175="pole vault", OR(AND(E175='indoor club records'!$F$16, F175&gt;='indoor club records'!$G$16), AND(E175='indoor club records'!$F$17, F175&gt;='indoor club records'!$G$17), AND(E175='indoor club records'!$F$18, F175&gt;='indoor club records'!$G$18), AND(E175='indoor club records'!$F$19, F175&gt;='indoor club records'!$G$19), AND(E175='indoor club records'!$F$20, F175&gt;='indoor club records'!$G$20))), "CR", " ")</f>
        <v xml:space="preserve"> </v>
      </c>
      <c r="AA175" s="2" t="str">
        <f>IF(AND(B175="shot 2.72", AND(E175='indoor club records'!$F$36, F175&gt;='indoor club records'!$G$36)), "CR", " ")</f>
        <v xml:space="preserve"> </v>
      </c>
      <c r="AB175" s="2" t="str">
        <f>IF(AND(B175="shot 3", OR(AND(E175='indoor club records'!$F$37, F175&gt;='indoor club records'!$G$37), AND(E175='indoor club records'!$F$38, F175&gt;='indoor club records'!$G$38))), "CR", " ")</f>
        <v xml:space="preserve"> </v>
      </c>
      <c r="AC175" s="2" t="str">
        <f>IF(AND(B175="shot 4", OR(AND(E175='indoor club records'!$F$39, F175&gt;='indoor club records'!$G$39), AND(E175='indoor club records'!$F$40, F175&gt;='indoor club records'!$G$40))), "CR", " ")</f>
        <v xml:space="preserve"> </v>
      </c>
      <c r="AD175" s="5" t="str">
        <f>IF(AND(B175="4x200", OR(AND(E175='indoor club records'!$N$6, F175&lt;='indoor club records'!$O$6), AND(E175='indoor club records'!$N$7, F175&lt;='indoor club records'!$O$7), AND(E175='indoor club records'!$N$8, F175&lt;='indoor club records'!$O$8), AND(E175='indoor club records'!$N$9, F175&lt;='indoor club records'!$O$9), AND(E175='indoor club records'!$N$10, F175&lt;='indoor club records'!$O$10))), "CR", " ")</f>
        <v xml:space="preserve"> </v>
      </c>
      <c r="AE175" s="5" t="str">
        <f>IF(AND(B175="4x300", OR(AND(E175='indoor club records'!$N$11, F175&lt;='indoor club records'!$O$11), AND(E175='indoor club records'!$N$12, F175&lt;='indoor club records'!$O$12))), "CR", " ")</f>
        <v xml:space="preserve"> </v>
      </c>
      <c r="AF175" s="5" t="str">
        <f>IF(AND(B175="4x400", OR(AND(E175='indoor club records'!$N$13, F175&lt;='indoor club records'!$O$13), AND(E175='indoor club records'!$N$14, F175&lt;='indoor club records'!$O$14), AND(E175='indoor club records'!$N$15, F175&lt;='indoor club records'!$O$15))), "CR", " ")</f>
        <v xml:space="preserve"> </v>
      </c>
      <c r="AG175" s="5" t="str">
        <f>IF(AND(B175="pentathlon", OR(AND(E175='indoor club records'!$N$21, F175&gt;='indoor club records'!$O$21), AND(E175='indoor club records'!$N$22, F175&gt;='indoor club records'!$O$22), AND(E175='indoor club records'!$N$23, F175&gt;='indoor club records'!$O$23), AND(E175='indoor club records'!$N$24, F175&gt;='indoor club records'!$O$24), AND(E175='indoor club records'!$N$25, F175&gt;='indoor club records'!$O$25))), "CR", " ")</f>
        <v xml:space="preserve"> </v>
      </c>
      <c r="AH175" s="5" t="str">
        <f>IF(AND(B175="heptathlon", OR(AND(E175='indoor club records'!$N$26, F175&gt;='indoor club records'!$O$26), AND(E175='indoor club records'!$N$27, F175&gt;='indoor club records'!$O$27), AND(E175='indoor club records'!$N$28, F175&gt;='indoor club records'!$O$28), )), "CR", " ")</f>
        <v xml:space="preserve"> </v>
      </c>
    </row>
    <row r="176" spans="1:34" ht="15.75" customHeight="1" x14ac:dyDescent="0.35">
      <c r="B176" s="2" t="s">
        <v>97</v>
      </c>
      <c r="C176" s="2" t="s">
        <v>91</v>
      </c>
      <c r="D176" s="2" t="s">
        <v>131</v>
      </c>
      <c r="E176" s="13" t="s">
        <v>30</v>
      </c>
      <c r="F176" s="6">
        <v>6.33</v>
      </c>
      <c r="G176" s="8">
        <v>43891</v>
      </c>
      <c r="H176" s="2" t="s">
        <v>190</v>
      </c>
      <c r="I176" s="2" t="s">
        <v>254</v>
      </c>
      <c r="K176" s="2"/>
      <c r="P176" s="2"/>
      <c r="Q176" s="2"/>
      <c r="R176" s="2"/>
      <c r="S176" s="2"/>
      <c r="T176" s="2"/>
      <c r="U176" s="2"/>
    </row>
    <row r="177" spans="1:34" ht="15.75" customHeight="1" x14ac:dyDescent="0.35">
      <c r="A177" s="13" t="s">
        <v>32</v>
      </c>
      <c r="B177" s="2" t="s">
        <v>97</v>
      </c>
      <c r="C177" s="2" t="s">
        <v>118</v>
      </c>
      <c r="D177" s="2" t="s">
        <v>119</v>
      </c>
      <c r="E177" s="13" t="s">
        <v>30</v>
      </c>
      <c r="F177" s="6">
        <v>6.88</v>
      </c>
      <c r="G177" s="8">
        <v>43800</v>
      </c>
      <c r="H177" s="2" t="s">
        <v>190</v>
      </c>
      <c r="I177" s="2" t="s">
        <v>214</v>
      </c>
      <c r="K177" s="11" t="str">
        <f>IF(OR(L177="CR", M177="CR", N177="CR", O177="CR", P177="CR", Q177="CR", R177="CR", S177="CR", T177="CR", U177="CR",V177="CR", W177="CR", X177="CR", Y177="CR", Z177="CR", AA177="CR", AB177="CR", AC177="CR", AD177="CR", AE177="CR", AF177="CR", AG177="CR", AH177="CR"), "***CLUB RECORD***", "")</f>
        <v/>
      </c>
      <c r="L177" s="5" t="str">
        <f>IF(AND(B177=60, OR(AND(E177='indoor club records'!$B$1, F177&lt;='indoor club records'!$C$1), AND(E177='indoor club records'!$B$2, F177&lt;='indoor club records'!$C$2), AND(E177='indoor club records'!$B$3, F177&lt;='indoor club records'!$C$3), AND(E177='indoor club records'!$B$4, F177&lt;='indoor club records'!$C$4), AND(E177='indoor club records'!$B$5, F177&lt;='indoor club records'!$C$5))),"CR"," ")</f>
        <v xml:space="preserve"> </v>
      </c>
      <c r="M177" s="5" t="str">
        <f>IF(AND(B177=200, OR(AND(E177='indoor club records'!$B$11, F177&lt;='indoor club records'!$C$11), AND(E177='indoor club records'!$B$12, F177&lt;='indoor club records'!$C$12), AND(E177='indoor club records'!$B$13, F177&lt;='indoor club records'!$C$13), AND(E177='indoor club records'!$B$14, F177&lt;='indoor club records'!$C$14), AND(E177='indoor club records'!$B$15, F177&lt;='indoor club records'!$C$15))),"CR"," ")</f>
        <v xml:space="preserve"> </v>
      </c>
      <c r="N177" s="5" t="str">
        <f>IF(AND(B177=300, OR(AND(E177='indoor club records'!$B$16, F177&lt;='indoor club records'!$C$16), AND(E177='indoor club records'!$B$17, F177&lt;='indoor club records'!$C$17))),"CR"," ")</f>
        <v xml:space="preserve"> </v>
      </c>
      <c r="O177" s="5" t="str">
        <f>IF(AND(B177=400, OR(AND(E177='indoor club records'!$B$19, F177&lt;='indoor club records'!$C$19), AND(E177='indoor club records'!$B$20, F177&lt;='indoor club records'!$C$20), AND(E177='indoor club records'!$B$21, F177&lt;='indoor club records'!$C$21))),"CR"," ")</f>
        <v xml:space="preserve"> </v>
      </c>
      <c r="P177" s="5" t="str">
        <f>IF(AND(B177=800, OR(AND(E177='indoor club records'!$B$22, F177&lt;='indoor club records'!$C$22), AND(E177='indoor club records'!$B$23, F177&lt;='indoor club records'!$C$23), AND(E177='indoor club records'!$B$24, F177&lt;='indoor club records'!$C$24), AND(E177='indoor club records'!$B$25, F177&lt;='indoor club records'!$C$25), AND(E177='indoor club records'!$B$26, F177&lt;='indoor club records'!$C$26))),"CR"," ")</f>
        <v xml:space="preserve"> </v>
      </c>
      <c r="Q177" s="5" t="str">
        <f>IF(AND(B177=1200, AND(E177='indoor club records'!$B$28, F177&lt;='indoor club records'!$C$28)),"CR"," ")</f>
        <v xml:space="preserve"> </v>
      </c>
      <c r="R177" s="5" t="str">
        <f>IF(AND(B177=1500, OR(AND(E177='indoor club records'!$B$29, F177&lt;='indoor club records'!$C$29), AND(E177='indoor club records'!$B$30, F177&lt;='indoor club records'!$C$30), AND(E177='indoor club records'!$B$31, F177&lt;='indoor club records'!$C$31), AND(E177='indoor club records'!$B$32, F177&lt;='indoor club records'!$C$32), AND(E177='indoor club records'!$B$33, F177&lt;='indoor club records'!$C$33))),"CR"," ")</f>
        <v xml:space="preserve"> </v>
      </c>
      <c r="S177" s="5" t="str">
        <f>IF(AND(B177="1M", AND(E177='indoor club records'!$B$37,F177&lt;='indoor club records'!$C$37)),"CR"," ")</f>
        <v xml:space="preserve"> </v>
      </c>
      <c r="T177" s="5" t="str">
        <f>IF(AND(B177=3000, OR(AND(E177='indoor club records'!$B$39, F177&lt;='indoor club records'!$C$39), AND(E177='indoor club records'!$B$40, F177&lt;='indoor club records'!$C$40), AND(E177='indoor club records'!$B$41, F177&lt;='indoor club records'!$C$41))),"CR"," ")</f>
        <v xml:space="preserve"> </v>
      </c>
      <c r="U177" s="5" t="str">
        <f>IF(AND(B177=5000, OR(AND(E177='indoor club records'!$B$42, F177&lt;='indoor club records'!$C$42), AND(E177='indoor club records'!$B$43, F177&lt;='indoor club records'!$C$43))),"CR"," ")</f>
        <v xml:space="preserve"> </v>
      </c>
      <c r="V177" s="5" t="str">
        <f>IF(AND(B177=10000, OR(AND(E177='indoor club records'!$B$44, F177&lt;='indoor club records'!$C$44), AND(E177='indoor club records'!$B$45, F177&lt;='indoor club records'!$C$45))),"CR"," ")</f>
        <v xml:space="preserve"> </v>
      </c>
      <c r="W177" s="2" t="str">
        <f>IF(AND(B177="high jump", OR(AND(E177='indoor club records'!$F$1, F177&gt;='indoor club records'!$G$1), AND(E177='indoor club records'!$F$2, F177&gt;='indoor club records'!$G$2), AND(E177='indoor club records'!$F$3, F177&gt;='indoor club records'!$G$3),AND(E177='indoor club records'!$F$4, F177&gt;='indoor club records'!$G$4), AND(E177='indoor club records'!$F$5, F177&gt;='indoor club records'!$G$5))), "CR", " ")</f>
        <v xml:space="preserve"> </v>
      </c>
      <c r="X177" s="2" t="str">
        <f>IF(AND(B177="long jump", OR(AND(E177='indoor club records'!$F$6, F177&gt;='indoor club records'!$G$6), AND(E177='indoor club records'!$F$7, F177&gt;='indoor club records'!$G$7), AND(E177='indoor club records'!$F$8, F177&gt;='indoor club records'!$G$8), AND(E177='indoor club records'!$F$9, F177&gt;='indoor club records'!$G$9), AND(E177='indoor club records'!$F$10, F177&gt;='indoor club records'!$G$10))), "CR", " ")</f>
        <v xml:space="preserve"> </v>
      </c>
      <c r="Y177" s="2" t="str">
        <f>IF(AND(B177="triple jump", OR(AND(E177='indoor club records'!$F$11, F177&gt;='indoor club records'!$G$11), AND(E177='indoor club records'!$F$12, F177&gt;='indoor club records'!$G$12), AND(E177='indoor club records'!$F$13, F177&gt;='indoor club records'!$G$13), AND(E177='indoor club records'!$F$14, F177&gt;='indoor club records'!$G$14), AND(E177='indoor club records'!$F$15, F177&gt;='indoor club records'!$G$15))), "CR", " ")</f>
        <v xml:space="preserve"> </v>
      </c>
      <c r="Z177" s="2" t="str">
        <f>IF(AND(B177="pole vault", OR(AND(E177='indoor club records'!$F$16, F177&gt;='indoor club records'!$G$16), AND(E177='indoor club records'!$F$17, F177&gt;='indoor club records'!$G$17), AND(E177='indoor club records'!$F$18, F177&gt;='indoor club records'!$G$18), AND(E177='indoor club records'!$F$19, F177&gt;='indoor club records'!$G$19), AND(E177='indoor club records'!$F$20, F177&gt;='indoor club records'!$G$20))), "CR", " ")</f>
        <v xml:space="preserve"> </v>
      </c>
      <c r="AA177" s="2" t="str">
        <f>IF(AND(B177="shot 2.72", AND(E177='indoor club records'!$F$36, F177&gt;='indoor club records'!$G$36)), "CR", " ")</f>
        <v xml:space="preserve"> </v>
      </c>
      <c r="AB177" s="2" t="str">
        <f>IF(AND(B177="shot 3", OR(AND(E177='indoor club records'!$F$37, F177&gt;='indoor club records'!$G$37), AND(E177='indoor club records'!$F$38, F177&gt;='indoor club records'!$G$38))), "CR", " ")</f>
        <v xml:space="preserve"> </v>
      </c>
      <c r="AC177" s="2" t="str">
        <f>IF(AND(B177="shot 4", OR(AND(E177='indoor club records'!$F$39, F177&gt;='indoor club records'!$G$39), AND(E177='indoor club records'!$F$40, F177&gt;='indoor club records'!$G$40))), "CR", " ")</f>
        <v xml:space="preserve"> </v>
      </c>
      <c r="AD177" s="5" t="str">
        <f>IF(AND(B177="4x200", OR(AND(E177='indoor club records'!$N$6, F177&lt;='indoor club records'!$O$6), AND(E177='indoor club records'!$N$7, F177&lt;='indoor club records'!$O$7), AND(E177='indoor club records'!$N$8, F177&lt;='indoor club records'!$O$8), AND(E177='indoor club records'!$N$9, F177&lt;='indoor club records'!$O$9), AND(E177='indoor club records'!$N$10, F177&lt;='indoor club records'!$O$10))), "CR", " ")</f>
        <v xml:space="preserve"> </v>
      </c>
      <c r="AE177" s="5" t="str">
        <f>IF(AND(B177="4x300", OR(AND(E177='indoor club records'!$N$11, F177&lt;='indoor club records'!$O$11), AND(E177='indoor club records'!$N$12, F177&lt;='indoor club records'!$O$12))), "CR", " ")</f>
        <v xml:space="preserve"> </v>
      </c>
      <c r="AF177" s="5" t="str">
        <f>IF(AND(B177="4x400", OR(AND(E177='indoor club records'!$N$13, F177&lt;='indoor club records'!$O$13), AND(E177='indoor club records'!$N$14, F177&lt;='indoor club records'!$O$14), AND(E177='indoor club records'!$N$15, F177&lt;='indoor club records'!$O$15))), "CR", " ")</f>
        <v xml:space="preserve"> </v>
      </c>
      <c r="AG177" s="5" t="str">
        <f>IF(AND(B177="pentathlon", OR(AND(E177='indoor club records'!$N$21, F177&gt;='indoor club records'!$O$21), AND(E177='indoor club records'!$N$22, F177&gt;='indoor club records'!$O$22), AND(E177='indoor club records'!$N$23, F177&gt;='indoor club records'!$O$23), AND(E177='indoor club records'!$N$24, F177&gt;='indoor club records'!$O$24), AND(E177='indoor club records'!$N$25, F177&gt;='indoor club records'!$O$25))), "CR", " ")</f>
        <v xml:space="preserve"> </v>
      </c>
      <c r="AH177" s="5" t="str">
        <f>IF(AND(B177="heptathlon", OR(AND(E177='indoor club records'!$N$26, F177&gt;='indoor club records'!$O$26), AND(E177='indoor club records'!$N$27, F177&gt;='indoor club records'!$O$27), AND(E177='indoor club records'!$N$28, F177&gt;='indoor club records'!$O$28), )), "CR", " ")</f>
        <v xml:space="preserve"> </v>
      </c>
    </row>
    <row r="178" spans="1:34" ht="15.75" customHeight="1" x14ac:dyDescent="0.35">
      <c r="A178" s="13" t="s">
        <v>30</v>
      </c>
      <c r="B178" s="2" t="s">
        <v>97</v>
      </c>
      <c r="C178" s="2" t="s">
        <v>193</v>
      </c>
      <c r="D178" s="2" t="s">
        <v>194</v>
      </c>
      <c r="E178" s="13" t="s">
        <v>30</v>
      </c>
      <c r="F178" s="6">
        <v>7.17</v>
      </c>
      <c r="G178" s="8">
        <v>43842</v>
      </c>
      <c r="H178" s="2" t="s">
        <v>190</v>
      </c>
      <c r="I178" s="2" t="s">
        <v>248</v>
      </c>
      <c r="K178" s="11" t="str">
        <f>IF(OR(L178="CR", M178="CR", N178="CR", O178="CR", P178="CR", Q178="CR", R178="CR", S178="CR", T178="CR", U178="CR",V178="CR", W178="CR", X178="CR", Y178="CR", Z178="CR", AA178="CR", AB178="CR", AC178="CR", AD178="CR", AE178="CR", AF178="CR", AG178="CR", AH178="CR"), "***CLUB RECORD***", "")</f>
        <v/>
      </c>
      <c r="L178" s="5" t="str">
        <f>IF(AND(B178=60, OR(AND(E178='indoor club records'!$B$1, F178&lt;='indoor club records'!$C$1), AND(E178='indoor club records'!$B$2, F178&lt;='indoor club records'!$C$2), AND(E178='indoor club records'!$B$3, F178&lt;='indoor club records'!$C$3), AND(E178='indoor club records'!$B$4, F178&lt;='indoor club records'!$C$4), AND(E178='indoor club records'!$B$5, F178&lt;='indoor club records'!$C$5))),"CR"," ")</f>
        <v xml:space="preserve"> </v>
      </c>
      <c r="M178" s="5" t="str">
        <f>IF(AND(B178=200, OR(AND(E178='indoor club records'!$B$11, F178&lt;='indoor club records'!$C$11), AND(E178='indoor club records'!$B$12, F178&lt;='indoor club records'!$C$12), AND(E178='indoor club records'!$B$13, F178&lt;='indoor club records'!$C$13), AND(E178='indoor club records'!$B$14, F178&lt;='indoor club records'!$C$14), AND(E178='indoor club records'!$B$15, F178&lt;='indoor club records'!$C$15))),"CR"," ")</f>
        <v xml:space="preserve"> </v>
      </c>
      <c r="N178" s="5" t="str">
        <f>IF(AND(B178=300, OR(AND(E178='indoor club records'!$B$16, F178&lt;='indoor club records'!$C$16), AND(E178='indoor club records'!$B$17, F178&lt;='indoor club records'!$C$17))),"CR"," ")</f>
        <v xml:space="preserve"> </v>
      </c>
      <c r="O178" s="5" t="str">
        <f>IF(AND(B178=400, OR(AND(E178='indoor club records'!$B$19, F178&lt;='indoor club records'!$C$19), AND(E178='indoor club records'!$B$20, F178&lt;='indoor club records'!$C$20), AND(E178='indoor club records'!$B$21, F178&lt;='indoor club records'!$C$21))),"CR"," ")</f>
        <v xml:space="preserve"> </v>
      </c>
      <c r="P178" s="5" t="str">
        <f>IF(AND(B178=800, OR(AND(E178='indoor club records'!$B$22, F178&lt;='indoor club records'!$C$22), AND(E178='indoor club records'!$B$23, F178&lt;='indoor club records'!$C$23), AND(E178='indoor club records'!$B$24, F178&lt;='indoor club records'!$C$24), AND(E178='indoor club records'!$B$25, F178&lt;='indoor club records'!$C$25), AND(E178='indoor club records'!$B$26, F178&lt;='indoor club records'!$C$26))),"CR"," ")</f>
        <v xml:space="preserve"> </v>
      </c>
      <c r="Q178" s="5" t="str">
        <f>IF(AND(B178=1200, AND(E178='indoor club records'!$B$28, F178&lt;='indoor club records'!$C$28)),"CR"," ")</f>
        <v xml:space="preserve"> </v>
      </c>
      <c r="R178" s="5" t="str">
        <f>IF(AND(B178=1500, OR(AND(E178='indoor club records'!$B$29, F178&lt;='indoor club records'!$C$29), AND(E178='indoor club records'!$B$30, F178&lt;='indoor club records'!$C$30), AND(E178='indoor club records'!$B$31, F178&lt;='indoor club records'!$C$31), AND(E178='indoor club records'!$B$32, F178&lt;='indoor club records'!$C$32), AND(E178='indoor club records'!$B$33, F178&lt;='indoor club records'!$C$33))),"CR"," ")</f>
        <v xml:space="preserve"> </v>
      </c>
      <c r="S178" s="5" t="str">
        <f>IF(AND(B178="1M", AND(E178='indoor club records'!$B$37,F178&lt;='indoor club records'!$C$37)),"CR"," ")</f>
        <v xml:space="preserve"> </v>
      </c>
      <c r="T178" s="5" t="str">
        <f>IF(AND(B178=3000, OR(AND(E178='indoor club records'!$B$39, F178&lt;='indoor club records'!$C$39), AND(E178='indoor club records'!$B$40, F178&lt;='indoor club records'!$C$40), AND(E178='indoor club records'!$B$41, F178&lt;='indoor club records'!$C$41))),"CR"," ")</f>
        <v xml:space="preserve"> </v>
      </c>
      <c r="U178" s="5" t="str">
        <f>IF(AND(B178=5000, OR(AND(E178='indoor club records'!$B$42, F178&lt;='indoor club records'!$C$42), AND(E178='indoor club records'!$B$43, F178&lt;='indoor club records'!$C$43))),"CR"," ")</f>
        <v xml:space="preserve"> </v>
      </c>
      <c r="V178" s="5" t="str">
        <f>IF(AND(B178=10000, OR(AND(E178='indoor club records'!$B$44, F178&lt;='indoor club records'!$C$44), AND(E178='indoor club records'!$B$45, F178&lt;='indoor club records'!$C$45))),"CR"," ")</f>
        <v xml:space="preserve"> </v>
      </c>
      <c r="W178" s="2" t="str">
        <f>IF(AND(B178="high jump", OR(AND(E178='indoor club records'!$F$1, F178&gt;='indoor club records'!$G$1), AND(E178='indoor club records'!$F$2, F178&gt;='indoor club records'!$G$2), AND(E178='indoor club records'!$F$3, F178&gt;='indoor club records'!$G$3),AND(E178='indoor club records'!$F$4, F178&gt;='indoor club records'!$G$4), AND(E178='indoor club records'!$F$5, F178&gt;='indoor club records'!$G$5))), "CR", " ")</f>
        <v xml:space="preserve"> </v>
      </c>
      <c r="X178" s="2" t="str">
        <f>IF(AND(B178="long jump", OR(AND(E178='indoor club records'!$F$6, F178&gt;='indoor club records'!$G$6), AND(E178='indoor club records'!$F$7, F178&gt;='indoor club records'!$G$7), AND(E178='indoor club records'!$F$8, F178&gt;='indoor club records'!$G$8), AND(E178='indoor club records'!$F$9, F178&gt;='indoor club records'!$G$9), AND(E178='indoor club records'!$F$10, F178&gt;='indoor club records'!$G$10))), "CR", " ")</f>
        <v xml:space="preserve"> </v>
      </c>
      <c r="Y178" s="2" t="str">
        <f>IF(AND(B178="triple jump", OR(AND(E178='indoor club records'!$F$11, F178&gt;='indoor club records'!$G$11), AND(E178='indoor club records'!$F$12, F178&gt;='indoor club records'!$G$12), AND(E178='indoor club records'!$F$13, F178&gt;='indoor club records'!$G$13), AND(E178='indoor club records'!$F$14, F178&gt;='indoor club records'!$G$14), AND(E178='indoor club records'!$F$15, F178&gt;='indoor club records'!$G$15))), "CR", " ")</f>
        <v xml:space="preserve"> </v>
      </c>
      <c r="Z178" s="2" t="str">
        <f>IF(AND(B178="pole vault", OR(AND(E178='indoor club records'!$F$16, F178&gt;='indoor club records'!$G$16), AND(E178='indoor club records'!$F$17, F178&gt;='indoor club records'!$G$17), AND(E178='indoor club records'!$F$18, F178&gt;='indoor club records'!$G$18), AND(E178='indoor club records'!$F$19, F178&gt;='indoor club records'!$G$19), AND(E178='indoor club records'!$F$20, F178&gt;='indoor club records'!$G$20))), "CR", " ")</f>
        <v xml:space="preserve"> </v>
      </c>
      <c r="AA178" s="2" t="str">
        <f>IF(AND(B178="shot 2.72", AND(E178='indoor club records'!$F$36, F178&gt;='indoor club records'!$G$36)), "CR", " ")</f>
        <v xml:space="preserve"> </v>
      </c>
      <c r="AB178" s="2" t="str">
        <f>IF(AND(B178="shot 3", OR(AND(E178='indoor club records'!$F$37, F178&gt;='indoor club records'!$G$37), AND(E178='indoor club records'!$F$38, F178&gt;='indoor club records'!$G$38))), "CR", " ")</f>
        <v xml:space="preserve"> </v>
      </c>
      <c r="AC178" s="2" t="str">
        <f>IF(AND(B178="shot 4", OR(AND(E178='indoor club records'!$F$39, F178&gt;='indoor club records'!$G$39), AND(E178='indoor club records'!$F$40, F178&gt;='indoor club records'!$G$40))), "CR", " ")</f>
        <v xml:space="preserve"> </v>
      </c>
      <c r="AD178" s="5" t="str">
        <f>IF(AND(B178="4x200", OR(AND(E178='indoor club records'!$N$6, F178&lt;='indoor club records'!$O$6), AND(E178='indoor club records'!$N$7, F178&lt;='indoor club records'!$O$7), AND(E178='indoor club records'!$N$8, F178&lt;='indoor club records'!$O$8), AND(E178='indoor club records'!$N$9, F178&lt;='indoor club records'!$O$9), AND(E178='indoor club records'!$N$10, F178&lt;='indoor club records'!$O$10))), "CR", " ")</f>
        <v xml:space="preserve"> </v>
      </c>
      <c r="AE178" s="5" t="str">
        <f>IF(AND(B178="4x300", OR(AND(E178='indoor club records'!$N$11, F178&lt;='indoor club records'!$O$11), AND(E178='indoor club records'!$N$12, F178&lt;='indoor club records'!$O$12))), "CR", " ")</f>
        <v xml:space="preserve"> </v>
      </c>
      <c r="AF178" s="5" t="str">
        <f>IF(AND(B178="4x400", OR(AND(E178='indoor club records'!$N$13, F178&lt;='indoor club records'!$O$13), AND(E178='indoor club records'!$N$14, F178&lt;='indoor club records'!$O$14), AND(E178='indoor club records'!$N$15, F178&lt;='indoor club records'!$O$15))), "CR", " ")</f>
        <v xml:space="preserve"> </v>
      </c>
      <c r="AG178" s="5" t="str">
        <f>IF(AND(B178="pentathlon", OR(AND(E178='indoor club records'!$N$21, F178&gt;='indoor club records'!$O$21), AND(E178='indoor club records'!$N$22, F178&gt;='indoor club records'!$O$22), AND(E178='indoor club records'!$N$23, F178&gt;='indoor club records'!$O$23), AND(E178='indoor club records'!$N$24, F178&gt;='indoor club records'!$O$24), AND(E178='indoor club records'!$N$25, F178&gt;='indoor club records'!$O$25))), "CR", " ")</f>
        <v xml:space="preserve"> </v>
      </c>
      <c r="AH178" s="5" t="str">
        <f>IF(AND(B178="heptathlon", OR(AND(E178='indoor club records'!$N$26, F178&gt;='indoor club records'!$O$26), AND(E178='indoor club records'!$N$27, F178&gt;='indoor club records'!$O$27), AND(E178='indoor club records'!$N$28, F178&gt;='indoor club records'!$O$28), )), "CR", " ")</f>
        <v xml:space="preserve"> </v>
      </c>
    </row>
    <row r="179" spans="1:34" ht="15.75" customHeight="1" x14ac:dyDescent="0.35">
      <c r="A179" s="13" t="s">
        <v>34</v>
      </c>
      <c r="B179" s="2" t="s">
        <v>97</v>
      </c>
      <c r="C179" s="2" t="s">
        <v>37</v>
      </c>
      <c r="D179" s="2" t="s">
        <v>38</v>
      </c>
      <c r="E179" s="13" t="s">
        <v>34</v>
      </c>
      <c r="F179" s="6">
        <v>7.51</v>
      </c>
      <c r="G179" s="8">
        <v>43800</v>
      </c>
      <c r="H179" s="2" t="s">
        <v>190</v>
      </c>
      <c r="I179" s="2" t="s">
        <v>214</v>
      </c>
      <c r="K179" s="11" t="str">
        <f>IF(OR(L179="CR", M179="CR", N179="CR", O179="CR", P179="CR", Q179="CR", R179="CR", S179="CR", T179="CR", U179="CR",V179="CR", W179="CR", X179="CR", Y179="CR", Z179="CR", AA179="CR", AB179="CR", AC179="CR", AD179="CR", AE179="CR", AF179="CR", AG179="CR", AH179="CR"), "***CLUB RECORD***", "")</f>
        <v/>
      </c>
      <c r="L179" s="5" t="str">
        <f>IF(AND(B179=60, OR(AND(E179='indoor club records'!$B$1, F179&lt;='indoor club records'!$C$1), AND(E179='indoor club records'!$B$2, F179&lt;='indoor club records'!$C$2), AND(E179='indoor club records'!$B$3, F179&lt;='indoor club records'!$C$3), AND(E179='indoor club records'!$B$4, F179&lt;='indoor club records'!$C$4), AND(E179='indoor club records'!$B$5, F179&lt;='indoor club records'!$C$5))),"CR"," ")</f>
        <v xml:space="preserve"> </v>
      </c>
      <c r="M179" s="5" t="str">
        <f>IF(AND(B179=200, OR(AND(E179='indoor club records'!$B$11, F179&lt;='indoor club records'!$C$11), AND(E179='indoor club records'!$B$12, F179&lt;='indoor club records'!$C$12), AND(E179='indoor club records'!$B$13, F179&lt;='indoor club records'!$C$13), AND(E179='indoor club records'!$B$14, F179&lt;='indoor club records'!$C$14), AND(E179='indoor club records'!$B$15, F179&lt;='indoor club records'!$C$15))),"CR"," ")</f>
        <v xml:space="preserve"> </v>
      </c>
      <c r="N179" s="5" t="str">
        <f>IF(AND(B179=300, OR(AND(E179='indoor club records'!$B$16, F179&lt;='indoor club records'!$C$16), AND(E179='indoor club records'!$B$17, F179&lt;='indoor club records'!$C$17))),"CR"," ")</f>
        <v xml:space="preserve"> </v>
      </c>
      <c r="O179" s="5" t="str">
        <f>IF(AND(B179=400, OR(AND(E179='indoor club records'!$B$19, F179&lt;='indoor club records'!$C$19), AND(E179='indoor club records'!$B$20, F179&lt;='indoor club records'!$C$20), AND(E179='indoor club records'!$B$21, F179&lt;='indoor club records'!$C$21))),"CR"," ")</f>
        <v xml:space="preserve"> </v>
      </c>
      <c r="P179" s="5" t="str">
        <f>IF(AND(B179=800, OR(AND(E179='indoor club records'!$B$22, F179&lt;='indoor club records'!$C$22), AND(E179='indoor club records'!$B$23, F179&lt;='indoor club records'!$C$23), AND(E179='indoor club records'!$B$24, F179&lt;='indoor club records'!$C$24), AND(E179='indoor club records'!$B$25, F179&lt;='indoor club records'!$C$25), AND(E179='indoor club records'!$B$26, F179&lt;='indoor club records'!$C$26))),"CR"," ")</f>
        <v xml:space="preserve"> </v>
      </c>
      <c r="Q179" s="5" t="str">
        <f>IF(AND(B179=1200, AND(E179='indoor club records'!$B$28, F179&lt;='indoor club records'!$C$28)),"CR"," ")</f>
        <v xml:space="preserve"> </v>
      </c>
      <c r="R179" s="5" t="str">
        <f>IF(AND(B179=1500, OR(AND(E179='indoor club records'!$B$29, F179&lt;='indoor club records'!$C$29), AND(E179='indoor club records'!$B$30, F179&lt;='indoor club records'!$C$30), AND(E179='indoor club records'!$B$31, F179&lt;='indoor club records'!$C$31), AND(E179='indoor club records'!$B$32, F179&lt;='indoor club records'!$C$32), AND(E179='indoor club records'!$B$33, F179&lt;='indoor club records'!$C$33))),"CR"," ")</f>
        <v xml:space="preserve"> </v>
      </c>
      <c r="S179" s="5" t="str">
        <f>IF(AND(B179="1M", AND(E179='indoor club records'!$B$37,F179&lt;='indoor club records'!$C$37)),"CR"," ")</f>
        <v xml:space="preserve"> </v>
      </c>
      <c r="T179" s="5" t="str">
        <f>IF(AND(B179=3000, OR(AND(E179='indoor club records'!$B$39, F179&lt;='indoor club records'!$C$39), AND(E179='indoor club records'!$B$40, F179&lt;='indoor club records'!$C$40), AND(E179='indoor club records'!$B$41, F179&lt;='indoor club records'!$C$41))),"CR"," ")</f>
        <v xml:space="preserve"> </v>
      </c>
      <c r="U179" s="5" t="str">
        <f>IF(AND(B179=5000, OR(AND(E179='indoor club records'!$B$42, F179&lt;='indoor club records'!$C$42), AND(E179='indoor club records'!$B$43, F179&lt;='indoor club records'!$C$43))),"CR"," ")</f>
        <v xml:space="preserve"> </v>
      </c>
      <c r="V179" s="5" t="str">
        <f>IF(AND(B179=10000, OR(AND(E179='indoor club records'!$B$44, F179&lt;='indoor club records'!$C$44), AND(E179='indoor club records'!$B$45, F179&lt;='indoor club records'!$C$45))),"CR"," ")</f>
        <v xml:space="preserve"> </v>
      </c>
      <c r="W179" s="2" t="str">
        <f>IF(AND(B179="high jump", OR(AND(E179='indoor club records'!$F$1, F179&gt;='indoor club records'!$G$1), AND(E179='indoor club records'!$F$2, F179&gt;='indoor club records'!$G$2), AND(E179='indoor club records'!$F$3, F179&gt;='indoor club records'!$G$3),AND(E179='indoor club records'!$F$4, F179&gt;='indoor club records'!$G$4), AND(E179='indoor club records'!$F$5, F179&gt;='indoor club records'!$G$5))), "CR", " ")</f>
        <v xml:space="preserve"> </v>
      </c>
      <c r="X179" s="2" t="str">
        <f>IF(AND(B179="long jump", OR(AND(E179='indoor club records'!$F$6, F179&gt;='indoor club records'!$G$6), AND(E179='indoor club records'!$F$7, F179&gt;='indoor club records'!$G$7), AND(E179='indoor club records'!$F$8, F179&gt;='indoor club records'!$G$8), AND(E179='indoor club records'!$F$9, F179&gt;='indoor club records'!$G$9), AND(E179='indoor club records'!$F$10, F179&gt;='indoor club records'!$G$10))), "CR", " ")</f>
        <v xml:space="preserve"> </v>
      </c>
      <c r="Y179" s="2" t="str">
        <f>IF(AND(B179="triple jump", OR(AND(E179='indoor club records'!$F$11, F179&gt;='indoor club records'!$G$11), AND(E179='indoor club records'!$F$12, F179&gt;='indoor club records'!$G$12), AND(E179='indoor club records'!$F$13, F179&gt;='indoor club records'!$G$13), AND(E179='indoor club records'!$F$14, F179&gt;='indoor club records'!$G$14), AND(E179='indoor club records'!$F$15, F179&gt;='indoor club records'!$G$15))), "CR", " ")</f>
        <v xml:space="preserve"> </v>
      </c>
      <c r="Z179" s="2" t="str">
        <f>IF(AND(B179="pole vault", OR(AND(E179='indoor club records'!$F$16, F179&gt;='indoor club records'!$G$16), AND(E179='indoor club records'!$F$17, F179&gt;='indoor club records'!$G$17), AND(E179='indoor club records'!$F$18, F179&gt;='indoor club records'!$G$18), AND(E179='indoor club records'!$F$19, F179&gt;='indoor club records'!$G$19), AND(E179='indoor club records'!$F$20, F179&gt;='indoor club records'!$G$20))), "CR", " ")</f>
        <v xml:space="preserve"> </v>
      </c>
      <c r="AA179" s="2" t="str">
        <f>IF(AND(B179="shot 2.72", AND(E179='indoor club records'!$F$36, F179&gt;='indoor club records'!$G$36)), "CR", " ")</f>
        <v xml:space="preserve"> </v>
      </c>
      <c r="AB179" s="2" t="str">
        <f>IF(AND(B179="shot 3", OR(AND(E179='indoor club records'!$F$37, F179&gt;='indoor club records'!$G$37), AND(E179='indoor club records'!$F$38, F179&gt;='indoor club records'!$G$38))), "CR", " ")</f>
        <v xml:space="preserve"> </v>
      </c>
      <c r="AC179" s="2" t="str">
        <f>IF(AND(B179="shot 4", OR(AND(E179='indoor club records'!$F$39, F179&gt;='indoor club records'!$G$39), AND(E179='indoor club records'!$F$40, F179&gt;='indoor club records'!$G$40))), "CR", " ")</f>
        <v xml:space="preserve"> </v>
      </c>
      <c r="AD179" s="5" t="str">
        <f>IF(AND(B179="4x200", OR(AND(E179='indoor club records'!$N$6, F179&lt;='indoor club records'!$O$6), AND(E179='indoor club records'!$N$7, F179&lt;='indoor club records'!$O$7), AND(E179='indoor club records'!$N$8, F179&lt;='indoor club records'!$O$8), AND(E179='indoor club records'!$N$9, F179&lt;='indoor club records'!$O$9), AND(E179='indoor club records'!$N$10, F179&lt;='indoor club records'!$O$10))), "CR", " ")</f>
        <v xml:space="preserve"> </v>
      </c>
      <c r="AE179" s="5" t="str">
        <f>IF(AND(B179="4x300", OR(AND(E179='indoor club records'!$N$11, F179&lt;='indoor club records'!$O$11), AND(E179='indoor club records'!$N$12, F179&lt;='indoor club records'!$O$12))), "CR", " ")</f>
        <v xml:space="preserve"> </v>
      </c>
      <c r="AF179" s="5" t="str">
        <f>IF(AND(B179="4x400", OR(AND(E179='indoor club records'!$N$13, F179&lt;='indoor club records'!$O$13), AND(E179='indoor club records'!$N$14, F179&lt;='indoor club records'!$O$14), AND(E179='indoor club records'!$N$15, F179&lt;='indoor club records'!$O$15))), "CR", " ")</f>
        <v xml:space="preserve"> </v>
      </c>
      <c r="AG179" s="5" t="str">
        <f>IF(AND(B179="pentathlon", OR(AND(E179='indoor club records'!$N$21, F179&gt;='indoor club records'!$O$21), AND(E179='indoor club records'!$N$22, F179&gt;='indoor club records'!$O$22), AND(E179='indoor club records'!$N$23, F179&gt;='indoor club records'!$O$23), AND(E179='indoor club records'!$N$24, F179&gt;='indoor club records'!$O$24), AND(E179='indoor club records'!$N$25, F179&gt;='indoor club records'!$O$25))), "CR", " ")</f>
        <v xml:space="preserve"> </v>
      </c>
      <c r="AH179" s="5" t="str">
        <f>IF(AND(B179="heptathlon", OR(AND(E179='indoor club records'!$N$26, F179&gt;='indoor club records'!$O$26), AND(E179='indoor club records'!$N$27, F179&gt;='indoor club records'!$O$27), AND(E179='indoor club records'!$N$28, F179&gt;='indoor club records'!$O$28), )), "CR", " ")</f>
        <v xml:space="preserve"> </v>
      </c>
    </row>
    <row r="180" spans="1:34" ht="15.75" customHeight="1" x14ac:dyDescent="0.35">
      <c r="B180" s="2" t="s">
        <v>97</v>
      </c>
      <c r="C180" s="2" t="s">
        <v>160</v>
      </c>
      <c r="D180" s="2" t="s">
        <v>161</v>
      </c>
      <c r="E180" s="13" t="s">
        <v>30</v>
      </c>
      <c r="F180" s="6">
        <v>7.71</v>
      </c>
      <c r="G180" s="8">
        <v>43863</v>
      </c>
      <c r="H180" s="2" t="s">
        <v>190</v>
      </c>
      <c r="I180" s="2" t="s">
        <v>264</v>
      </c>
      <c r="K180" s="2"/>
      <c r="P180" s="2"/>
      <c r="Q180" s="2"/>
      <c r="R180" s="2"/>
      <c r="S180" s="2"/>
      <c r="T180" s="2"/>
      <c r="U180" s="2"/>
    </row>
    <row r="181" spans="1:34" ht="15.75" customHeight="1" x14ac:dyDescent="0.35">
      <c r="A181" s="13" t="s">
        <v>34</v>
      </c>
      <c r="B181" s="2" t="s">
        <v>97</v>
      </c>
      <c r="C181" s="2" t="s">
        <v>54</v>
      </c>
      <c r="D181" s="2" t="s">
        <v>72</v>
      </c>
      <c r="E181" s="13" t="s">
        <v>31</v>
      </c>
      <c r="F181" s="6">
        <v>8.23</v>
      </c>
      <c r="G181" s="8">
        <v>43866</v>
      </c>
      <c r="H181" s="2" t="s">
        <v>190</v>
      </c>
      <c r="I181" s="2" t="s">
        <v>269</v>
      </c>
      <c r="K181" s="11" t="str">
        <f>IF(OR(L181="CR", M181="CR", N181="CR", O181="CR", P181="CR", Q181="CR", R181="CR", S181="CR", T181="CR", U181="CR",V181="CR", W181="CR", X181="CR", Y181="CR", Z181="CR", AA181="CR", AB181="CR", AC181="CR", AD181="CR", AE181="CR", AF181="CR", AG181="CR", AH181="CR"), "***CLUB RECORD***", "")</f>
        <v/>
      </c>
      <c r="L181" s="5" t="str">
        <f>IF(AND(B181=60, OR(AND(E181='indoor club records'!$B$1, F181&lt;='indoor club records'!$C$1), AND(E181='indoor club records'!$B$2, F181&lt;='indoor club records'!$C$2), AND(E181='indoor club records'!$B$3, F181&lt;='indoor club records'!$C$3), AND(E181='indoor club records'!$B$4, F181&lt;='indoor club records'!$C$4), AND(E181='indoor club records'!$B$5, F181&lt;='indoor club records'!$C$5))),"CR"," ")</f>
        <v xml:space="preserve"> </v>
      </c>
      <c r="M181" s="5" t="str">
        <f>IF(AND(B181=200, OR(AND(E181='indoor club records'!$B$11, F181&lt;='indoor club records'!$C$11), AND(E181='indoor club records'!$B$12, F181&lt;='indoor club records'!$C$12), AND(E181='indoor club records'!$B$13, F181&lt;='indoor club records'!$C$13), AND(E181='indoor club records'!$B$14, F181&lt;='indoor club records'!$C$14), AND(E181='indoor club records'!$B$15, F181&lt;='indoor club records'!$C$15))),"CR"," ")</f>
        <v xml:space="preserve"> </v>
      </c>
      <c r="N181" s="5" t="str">
        <f>IF(AND(B181=300, OR(AND(E181='indoor club records'!$B$16, F181&lt;='indoor club records'!$C$16), AND(E181='indoor club records'!$B$17, F181&lt;='indoor club records'!$C$17))),"CR"," ")</f>
        <v xml:space="preserve"> </v>
      </c>
      <c r="O181" s="5" t="str">
        <f>IF(AND(B181=400, OR(AND(E181='indoor club records'!$B$19, F181&lt;='indoor club records'!$C$19), AND(E181='indoor club records'!$B$20, F181&lt;='indoor club records'!$C$20), AND(E181='indoor club records'!$B$21, F181&lt;='indoor club records'!$C$21))),"CR"," ")</f>
        <v xml:space="preserve"> </v>
      </c>
      <c r="P181" s="5" t="str">
        <f>IF(AND(B181=800, OR(AND(E181='indoor club records'!$B$22, F181&lt;='indoor club records'!$C$22), AND(E181='indoor club records'!$B$23, F181&lt;='indoor club records'!$C$23), AND(E181='indoor club records'!$B$24, F181&lt;='indoor club records'!$C$24), AND(E181='indoor club records'!$B$25, F181&lt;='indoor club records'!$C$25), AND(E181='indoor club records'!$B$26, F181&lt;='indoor club records'!$C$26))),"CR"," ")</f>
        <v xml:space="preserve"> </v>
      </c>
      <c r="Q181" s="5" t="str">
        <f>IF(AND(B181=1200, AND(E181='indoor club records'!$B$28, F181&lt;='indoor club records'!$C$28)),"CR"," ")</f>
        <v xml:space="preserve"> </v>
      </c>
      <c r="R181" s="5" t="str">
        <f>IF(AND(B181=1500, OR(AND(E181='indoor club records'!$B$29, F181&lt;='indoor club records'!$C$29), AND(E181='indoor club records'!$B$30, F181&lt;='indoor club records'!$C$30), AND(E181='indoor club records'!$B$31, F181&lt;='indoor club records'!$C$31), AND(E181='indoor club records'!$B$32, F181&lt;='indoor club records'!$C$32), AND(E181='indoor club records'!$B$33, F181&lt;='indoor club records'!$C$33))),"CR"," ")</f>
        <v xml:space="preserve"> </v>
      </c>
      <c r="S181" s="5" t="str">
        <f>IF(AND(B181="1M", AND(E181='indoor club records'!$B$37,F181&lt;='indoor club records'!$C$37)),"CR"," ")</f>
        <v xml:space="preserve"> </v>
      </c>
      <c r="T181" s="5" t="str">
        <f>IF(AND(B181=3000, OR(AND(E181='indoor club records'!$B$39, F181&lt;='indoor club records'!$C$39), AND(E181='indoor club records'!$B$40, F181&lt;='indoor club records'!$C$40), AND(E181='indoor club records'!$B$41, F181&lt;='indoor club records'!$C$41))),"CR"," ")</f>
        <v xml:space="preserve"> </v>
      </c>
      <c r="U181" s="5" t="str">
        <f>IF(AND(B181=5000, OR(AND(E181='indoor club records'!$B$42, F181&lt;='indoor club records'!$C$42), AND(E181='indoor club records'!$B$43, F181&lt;='indoor club records'!$C$43))),"CR"," ")</f>
        <v xml:space="preserve"> </v>
      </c>
      <c r="V181" s="5" t="str">
        <f>IF(AND(B181=10000, OR(AND(E181='indoor club records'!$B$44, F181&lt;='indoor club records'!$C$44), AND(E181='indoor club records'!$B$45, F181&lt;='indoor club records'!$C$45))),"CR"," ")</f>
        <v xml:space="preserve"> </v>
      </c>
      <c r="W181" s="2" t="str">
        <f>IF(AND(B181="high jump", OR(AND(E181='indoor club records'!$F$1, F181&gt;='indoor club records'!$G$1), AND(E181='indoor club records'!$F$2, F181&gt;='indoor club records'!$G$2), AND(E181='indoor club records'!$F$3, F181&gt;='indoor club records'!$G$3),AND(E181='indoor club records'!$F$4, F181&gt;='indoor club records'!$G$4), AND(E181='indoor club records'!$F$5, F181&gt;='indoor club records'!$G$5))), "CR", " ")</f>
        <v xml:space="preserve"> </v>
      </c>
      <c r="X181" s="2" t="str">
        <f>IF(AND(B181="long jump", OR(AND(E181='indoor club records'!$F$6, F181&gt;='indoor club records'!$G$6), AND(E181='indoor club records'!$F$7, F181&gt;='indoor club records'!$G$7), AND(E181='indoor club records'!$F$8, F181&gt;='indoor club records'!$G$8), AND(E181='indoor club records'!$F$9, F181&gt;='indoor club records'!$G$9), AND(E181='indoor club records'!$F$10, F181&gt;='indoor club records'!$G$10))), "CR", " ")</f>
        <v xml:space="preserve"> </v>
      </c>
      <c r="Y181" s="2" t="str">
        <f>IF(AND(B181="triple jump", OR(AND(E181='indoor club records'!$F$11, F181&gt;='indoor club records'!$G$11), AND(E181='indoor club records'!$F$12, F181&gt;='indoor club records'!$G$12), AND(E181='indoor club records'!$F$13, F181&gt;='indoor club records'!$G$13), AND(E181='indoor club records'!$F$14, F181&gt;='indoor club records'!$G$14), AND(E181='indoor club records'!$F$15, F181&gt;='indoor club records'!$G$15))), "CR", " ")</f>
        <v xml:space="preserve"> </v>
      </c>
      <c r="Z181" s="2" t="str">
        <f>IF(AND(B181="pole vault", OR(AND(E181='indoor club records'!$F$16, F181&gt;='indoor club records'!$G$16), AND(E181='indoor club records'!$F$17, F181&gt;='indoor club records'!$G$17), AND(E181='indoor club records'!$F$18, F181&gt;='indoor club records'!$G$18), AND(E181='indoor club records'!$F$19, F181&gt;='indoor club records'!$G$19), AND(E181='indoor club records'!$F$20, F181&gt;='indoor club records'!$G$20))), "CR", " ")</f>
        <v xml:space="preserve"> </v>
      </c>
      <c r="AA181" s="2" t="str">
        <f>IF(AND(B181="shot 2.72", AND(E181='indoor club records'!$F$36, F181&gt;='indoor club records'!$G$36)), "CR", " ")</f>
        <v xml:space="preserve"> </v>
      </c>
      <c r="AB181" s="2" t="str">
        <f>IF(AND(B181="shot 3", OR(AND(E181='indoor club records'!$F$37, F181&gt;='indoor club records'!$G$37), AND(E181='indoor club records'!$F$38, F181&gt;='indoor club records'!$G$38))), "CR", " ")</f>
        <v xml:space="preserve"> </v>
      </c>
      <c r="AC181" s="2" t="str">
        <f>IF(AND(B181="shot 4", OR(AND(E181='indoor club records'!$F$39, F181&gt;='indoor club records'!$G$39), AND(E181='indoor club records'!$F$40, F181&gt;='indoor club records'!$G$40))), "CR", " ")</f>
        <v xml:space="preserve"> </v>
      </c>
      <c r="AD181" s="5" t="str">
        <f>IF(AND(B181="4x200", OR(AND(E181='indoor club records'!$N$6, F181&lt;='indoor club records'!$O$6), AND(E181='indoor club records'!$N$7, F181&lt;='indoor club records'!$O$7), AND(E181='indoor club records'!$N$8, F181&lt;='indoor club records'!$O$8), AND(E181='indoor club records'!$N$9, F181&lt;='indoor club records'!$O$9), AND(E181='indoor club records'!$N$10, F181&lt;='indoor club records'!$O$10))), "CR", " ")</f>
        <v xml:space="preserve"> </v>
      </c>
      <c r="AE181" s="5" t="str">
        <f>IF(AND(B181="4x300", OR(AND(E181='indoor club records'!$N$11, F181&lt;='indoor club records'!$O$11), AND(E181='indoor club records'!$N$12, F181&lt;='indoor club records'!$O$12))), "CR", " ")</f>
        <v xml:space="preserve"> </v>
      </c>
      <c r="AF181" s="5" t="str">
        <f>IF(AND(B181="4x400", OR(AND(E181='indoor club records'!$N$13, F181&lt;='indoor club records'!$O$13), AND(E181='indoor club records'!$N$14, F181&lt;='indoor club records'!$O$14), AND(E181='indoor club records'!$N$15, F181&lt;='indoor club records'!$O$15))), "CR", " ")</f>
        <v xml:space="preserve"> </v>
      </c>
      <c r="AG181" s="5" t="str">
        <f>IF(AND(B181="pentathlon", OR(AND(E181='indoor club records'!$N$21, F181&gt;='indoor club records'!$O$21), AND(E181='indoor club records'!$N$22, F181&gt;='indoor club records'!$O$22), AND(E181='indoor club records'!$N$23, F181&gt;='indoor club records'!$O$23), AND(E181='indoor club records'!$N$24, F181&gt;='indoor club records'!$O$24), AND(E181='indoor club records'!$N$25, F181&gt;='indoor club records'!$O$25))), "CR", " ")</f>
        <v xml:space="preserve"> </v>
      </c>
      <c r="AH181" s="5" t="str">
        <f>IF(AND(B181="heptathlon", OR(AND(E181='indoor club records'!$N$26, F181&gt;='indoor club records'!$O$26), AND(E181='indoor club records'!$N$27, F181&gt;='indoor club records'!$O$27), AND(E181='indoor club records'!$N$28, F181&gt;='indoor club records'!$O$28), )), "CR", " ")</f>
        <v xml:space="preserve"> </v>
      </c>
    </row>
    <row r="182" spans="1:34" ht="15.75" customHeight="1" x14ac:dyDescent="0.35">
      <c r="A182" s="13" t="s">
        <v>34</v>
      </c>
      <c r="B182" s="2" t="s">
        <v>98</v>
      </c>
      <c r="C182" s="2" t="s">
        <v>54</v>
      </c>
      <c r="D182" s="2" t="s">
        <v>72</v>
      </c>
      <c r="E182" s="13" t="s">
        <v>31</v>
      </c>
      <c r="F182" s="6">
        <v>7.94</v>
      </c>
      <c r="G182" s="8">
        <v>43800</v>
      </c>
      <c r="H182" s="2" t="s">
        <v>190</v>
      </c>
      <c r="I182" s="2" t="s">
        <v>214</v>
      </c>
      <c r="K182" s="11" t="str">
        <f>IF(OR(L182="CR", M182="CR", N182="CR", O182="CR", P182="CR", Q182="CR", R182="CR", S182="CR", T182="CR", U182="CR",V182="CR", W182="CR", X182="CR", Y182="CR", Z182="CR", AA182="CR", AB182="CR", AC182="CR", AD182="CR", AE182="CR", AF182="CR", AG182="CR", AH182="CR"), "***CLUB RECORD***", "")</f>
        <v/>
      </c>
      <c r="L182" s="5" t="str">
        <f>IF(AND(B182=60, OR(AND(E182='indoor club records'!$B$1, F182&lt;='indoor club records'!$C$1), AND(E182='indoor club records'!$B$2, F182&lt;='indoor club records'!$C$2), AND(E182='indoor club records'!$B$3, F182&lt;='indoor club records'!$C$3), AND(E182='indoor club records'!$B$4, F182&lt;='indoor club records'!$C$4), AND(E182='indoor club records'!$B$5, F182&lt;='indoor club records'!$C$5))),"CR"," ")</f>
        <v xml:space="preserve"> </v>
      </c>
      <c r="M182" s="5" t="str">
        <f>IF(AND(B182=200, OR(AND(E182='indoor club records'!$B$11, F182&lt;='indoor club records'!$C$11), AND(E182='indoor club records'!$B$12, F182&lt;='indoor club records'!$C$12), AND(E182='indoor club records'!$B$13, F182&lt;='indoor club records'!$C$13), AND(E182='indoor club records'!$B$14, F182&lt;='indoor club records'!$C$14), AND(E182='indoor club records'!$B$15, F182&lt;='indoor club records'!$C$15))),"CR"," ")</f>
        <v xml:space="preserve"> </v>
      </c>
      <c r="N182" s="5" t="str">
        <f>IF(AND(B182=300, OR(AND(E182='indoor club records'!$B$16, F182&lt;='indoor club records'!$C$16), AND(E182='indoor club records'!$B$17, F182&lt;='indoor club records'!$C$17))),"CR"," ")</f>
        <v xml:space="preserve"> </v>
      </c>
      <c r="O182" s="5" t="str">
        <f>IF(AND(B182=400, OR(AND(E182='indoor club records'!$B$19, F182&lt;='indoor club records'!$C$19), AND(E182='indoor club records'!$B$20, F182&lt;='indoor club records'!$C$20), AND(E182='indoor club records'!$B$21, F182&lt;='indoor club records'!$C$21))),"CR"," ")</f>
        <v xml:space="preserve"> </v>
      </c>
      <c r="P182" s="5" t="str">
        <f>IF(AND(B182=800, OR(AND(E182='indoor club records'!$B$22, F182&lt;='indoor club records'!$C$22), AND(E182='indoor club records'!$B$23, F182&lt;='indoor club records'!$C$23), AND(E182='indoor club records'!$B$24, F182&lt;='indoor club records'!$C$24), AND(E182='indoor club records'!$B$25, F182&lt;='indoor club records'!$C$25), AND(E182='indoor club records'!$B$26, F182&lt;='indoor club records'!$C$26))),"CR"," ")</f>
        <v xml:space="preserve"> </v>
      </c>
      <c r="Q182" s="5" t="str">
        <f>IF(AND(B182=1200, AND(E182='indoor club records'!$B$28, F182&lt;='indoor club records'!$C$28)),"CR"," ")</f>
        <v xml:space="preserve"> </v>
      </c>
      <c r="R182" s="5" t="str">
        <f>IF(AND(B182=1500, OR(AND(E182='indoor club records'!$B$29, F182&lt;='indoor club records'!$C$29), AND(E182='indoor club records'!$B$30, F182&lt;='indoor club records'!$C$30), AND(E182='indoor club records'!$B$31, F182&lt;='indoor club records'!$C$31), AND(E182='indoor club records'!$B$32, F182&lt;='indoor club records'!$C$32), AND(E182='indoor club records'!$B$33, F182&lt;='indoor club records'!$C$33))),"CR"," ")</f>
        <v xml:space="preserve"> </v>
      </c>
      <c r="S182" s="5" t="str">
        <f>IF(AND(B182="1M", AND(E182='indoor club records'!$B$37,F182&lt;='indoor club records'!$C$37)),"CR"," ")</f>
        <v xml:space="preserve"> </v>
      </c>
      <c r="T182" s="5" t="str">
        <f>IF(AND(B182=3000, OR(AND(E182='indoor club records'!$B$39, F182&lt;='indoor club records'!$C$39), AND(E182='indoor club records'!$B$40, F182&lt;='indoor club records'!$C$40), AND(E182='indoor club records'!$B$41, F182&lt;='indoor club records'!$C$41))),"CR"," ")</f>
        <v xml:space="preserve"> </v>
      </c>
      <c r="U182" s="5" t="str">
        <f>IF(AND(B182=5000, OR(AND(E182='indoor club records'!$B$42, F182&lt;='indoor club records'!$C$42), AND(E182='indoor club records'!$B$43, F182&lt;='indoor club records'!$C$43))),"CR"," ")</f>
        <v xml:space="preserve"> </v>
      </c>
      <c r="V182" s="5" t="str">
        <f>IF(AND(B182=10000, OR(AND(E182='indoor club records'!$B$44, F182&lt;='indoor club records'!$C$44), AND(E182='indoor club records'!$B$45, F182&lt;='indoor club records'!$C$45))),"CR"," ")</f>
        <v xml:space="preserve"> </v>
      </c>
      <c r="W182" s="2" t="str">
        <f>IF(AND(B182="high jump", OR(AND(E182='indoor club records'!$F$1, F182&gt;='indoor club records'!$G$1), AND(E182='indoor club records'!$F$2, F182&gt;='indoor club records'!$G$2), AND(E182='indoor club records'!$F$3, F182&gt;='indoor club records'!$G$3),AND(E182='indoor club records'!$F$4, F182&gt;='indoor club records'!$G$4), AND(E182='indoor club records'!$F$5, F182&gt;='indoor club records'!$G$5))), "CR", " ")</f>
        <v xml:space="preserve"> </v>
      </c>
      <c r="X182" s="2" t="str">
        <f>IF(AND(B182="long jump", OR(AND(E182='indoor club records'!$F$6, F182&gt;='indoor club records'!$G$6), AND(E182='indoor club records'!$F$7, F182&gt;='indoor club records'!$G$7), AND(E182='indoor club records'!$F$8, F182&gt;='indoor club records'!$G$8), AND(E182='indoor club records'!$F$9, F182&gt;='indoor club records'!$G$9), AND(E182='indoor club records'!$F$10, F182&gt;='indoor club records'!$G$10))), "CR", " ")</f>
        <v xml:space="preserve"> </v>
      </c>
      <c r="Y182" s="2" t="str">
        <f>IF(AND(B182="triple jump", OR(AND(E182='indoor club records'!$F$11, F182&gt;='indoor club records'!$G$11), AND(E182='indoor club records'!$F$12, F182&gt;='indoor club records'!$G$12), AND(E182='indoor club records'!$F$13, F182&gt;='indoor club records'!$G$13), AND(E182='indoor club records'!$F$14, F182&gt;='indoor club records'!$G$14), AND(E182='indoor club records'!$F$15, F182&gt;='indoor club records'!$G$15))), "CR", " ")</f>
        <v xml:space="preserve"> </v>
      </c>
      <c r="Z182" s="2" t="str">
        <f>IF(AND(B182="pole vault", OR(AND(E182='indoor club records'!$F$16, F182&gt;='indoor club records'!$G$16), AND(E182='indoor club records'!$F$17, F182&gt;='indoor club records'!$G$17), AND(E182='indoor club records'!$F$18, F182&gt;='indoor club records'!$G$18), AND(E182='indoor club records'!$F$19, F182&gt;='indoor club records'!$G$19), AND(E182='indoor club records'!$F$20, F182&gt;='indoor club records'!$G$20))), "CR", " ")</f>
        <v xml:space="preserve"> </v>
      </c>
      <c r="AA182" s="2" t="str">
        <f>IF(AND(B182="shot 2.72", AND(E182='indoor club records'!$F$36, F182&gt;='indoor club records'!$G$36)), "CR", " ")</f>
        <v xml:space="preserve"> </v>
      </c>
      <c r="AB182" s="2" t="str">
        <f>IF(AND(B182="shot 3", OR(AND(E182='indoor club records'!$F$37, F182&gt;='indoor club records'!$G$37), AND(E182='indoor club records'!$F$38, F182&gt;='indoor club records'!$G$38))), "CR", " ")</f>
        <v xml:space="preserve"> </v>
      </c>
      <c r="AC182" s="2" t="str">
        <f>IF(AND(B182="shot 4", OR(AND(E182='indoor club records'!$F$39, F182&gt;='indoor club records'!$G$39), AND(E182='indoor club records'!$F$40, F182&gt;='indoor club records'!$G$40))), "CR", " ")</f>
        <v xml:space="preserve"> </v>
      </c>
      <c r="AD182" s="5" t="str">
        <f>IF(AND(B182="4x200", OR(AND(E182='indoor club records'!$N$6, F182&lt;='indoor club records'!$O$6), AND(E182='indoor club records'!$N$7, F182&lt;='indoor club records'!$O$7), AND(E182='indoor club records'!$N$8, F182&lt;='indoor club records'!$O$8), AND(E182='indoor club records'!$N$9, F182&lt;='indoor club records'!$O$9), AND(E182='indoor club records'!$N$10, F182&lt;='indoor club records'!$O$10))), "CR", " ")</f>
        <v xml:space="preserve"> </v>
      </c>
      <c r="AE182" s="5" t="str">
        <f>IF(AND(B182="4x300", OR(AND(E182='indoor club records'!$N$11, F182&lt;='indoor club records'!$O$11), AND(E182='indoor club records'!$N$12, F182&lt;='indoor club records'!$O$12))), "CR", " ")</f>
        <v xml:space="preserve"> </v>
      </c>
      <c r="AF182" s="5" t="str">
        <f>IF(AND(B182="4x400", OR(AND(E182='indoor club records'!$N$13, F182&lt;='indoor club records'!$O$13), AND(E182='indoor club records'!$N$14, F182&lt;='indoor club records'!$O$14), AND(E182='indoor club records'!$N$15, F182&lt;='indoor club records'!$O$15))), "CR", " ")</f>
        <v xml:space="preserve"> </v>
      </c>
      <c r="AG182" s="5" t="str">
        <f>IF(AND(B182="pentathlon", OR(AND(E182='indoor club records'!$N$21, F182&gt;='indoor club records'!$O$21), AND(E182='indoor club records'!$N$22, F182&gt;='indoor club records'!$O$22), AND(E182='indoor club records'!$N$23, F182&gt;='indoor club records'!$O$23), AND(E182='indoor club records'!$N$24, F182&gt;='indoor club records'!$O$24), AND(E182='indoor club records'!$N$25, F182&gt;='indoor club records'!$O$25))), "CR", " ")</f>
        <v xml:space="preserve"> </v>
      </c>
      <c r="AH182" s="5" t="str">
        <f>IF(AND(B182="heptathlon", OR(AND(E182='indoor club records'!$N$26, F182&gt;='indoor club records'!$O$26), AND(E182='indoor club records'!$N$27, F182&gt;='indoor club records'!$O$27), AND(E182='indoor club records'!$N$28, F182&gt;='indoor club records'!$O$28), )), "CR", " ")</f>
        <v xml:space="preserve"> </v>
      </c>
    </row>
    <row r="183" spans="1:34" ht="15.75" customHeight="1" x14ac:dyDescent="0.35">
      <c r="A183" s="13" t="s">
        <v>175</v>
      </c>
      <c r="B183" s="2" t="s">
        <v>98</v>
      </c>
      <c r="C183" s="2" t="s">
        <v>20</v>
      </c>
      <c r="D183" s="2" t="s">
        <v>50</v>
      </c>
      <c r="E183" s="13" t="s">
        <v>29</v>
      </c>
      <c r="F183" s="6">
        <v>9.66</v>
      </c>
      <c r="G183" s="8">
        <v>43842</v>
      </c>
      <c r="H183" s="2" t="s">
        <v>244</v>
      </c>
      <c r="K183" s="11" t="str">
        <f>IF(OR(L183="CR", M183="CR", N183="CR", O183="CR", P183="CR", Q183="CR", R183="CR", S183="CR", T183="CR", U183="CR",V183="CR", W183="CR", X183="CR", Y183="CR", Z183="CR", AA183="CR", AB183="CR", AC183="CR", AD183="CR", AE183="CR", AF183="CR", AG183="CR", AH183="CR"), "***CLUB RECORD***", "")</f>
        <v/>
      </c>
      <c r="L183" s="5" t="str">
        <f>IF(AND(B183=60, OR(AND(E183='indoor club records'!$B$1, F183&lt;='indoor club records'!$C$1), AND(E183='indoor club records'!$B$2, F183&lt;='indoor club records'!$C$2), AND(E183='indoor club records'!$B$3, F183&lt;='indoor club records'!$C$3), AND(E183='indoor club records'!$B$4, F183&lt;='indoor club records'!$C$4), AND(E183='indoor club records'!$B$5, F183&lt;='indoor club records'!$C$5))),"CR"," ")</f>
        <v xml:space="preserve"> </v>
      </c>
      <c r="M183" s="5" t="str">
        <f>IF(AND(B183=200, OR(AND(E183='indoor club records'!$B$11, F183&lt;='indoor club records'!$C$11), AND(E183='indoor club records'!$B$12, F183&lt;='indoor club records'!$C$12), AND(E183='indoor club records'!$B$13, F183&lt;='indoor club records'!$C$13), AND(E183='indoor club records'!$B$14, F183&lt;='indoor club records'!$C$14), AND(E183='indoor club records'!$B$15, F183&lt;='indoor club records'!$C$15))),"CR"," ")</f>
        <v xml:space="preserve"> </v>
      </c>
      <c r="N183" s="5" t="str">
        <f>IF(AND(B183=300, OR(AND(E183='indoor club records'!$B$16, F183&lt;='indoor club records'!$C$16), AND(E183='indoor club records'!$B$17, F183&lt;='indoor club records'!$C$17))),"CR"," ")</f>
        <v xml:space="preserve"> </v>
      </c>
      <c r="O183" s="5" t="str">
        <f>IF(AND(B183=400, OR(AND(E183='indoor club records'!$B$19, F183&lt;='indoor club records'!$C$19), AND(E183='indoor club records'!$B$20, F183&lt;='indoor club records'!$C$20), AND(E183='indoor club records'!$B$21, F183&lt;='indoor club records'!$C$21))),"CR"," ")</f>
        <v xml:space="preserve"> </v>
      </c>
      <c r="P183" s="5" t="str">
        <f>IF(AND(B183=800, OR(AND(E183='indoor club records'!$B$22, F183&lt;='indoor club records'!$C$22), AND(E183='indoor club records'!$B$23, F183&lt;='indoor club records'!$C$23), AND(E183='indoor club records'!$B$24, F183&lt;='indoor club records'!$C$24), AND(E183='indoor club records'!$B$25, F183&lt;='indoor club records'!$C$25), AND(E183='indoor club records'!$B$26, F183&lt;='indoor club records'!$C$26))),"CR"," ")</f>
        <v xml:space="preserve"> </v>
      </c>
      <c r="Q183" s="5" t="str">
        <f>IF(AND(B183=1200, AND(E183='indoor club records'!$B$28, F183&lt;='indoor club records'!$C$28)),"CR"," ")</f>
        <v xml:space="preserve"> </v>
      </c>
      <c r="R183" s="5" t="str">
        <f>IF(AND(B183=1500, OR(AND(E183='indoor club records'!$B$29, F183&lt;='indoor club records'!$C$29), AND(E183='indoor club records'!$B$30, F183&lt;='indoor club records'!$C$30), AND(E183='indoor club records'!$B$31, F183&lt;='indoor club records'!$C$31), AND(E183='indoor club records'!$B$32, F183&lt;='indoor club records'!$C$32), AND(E183='indoor club records'!$B$33, F183&lt;='indoor club records'!$C$33))),"CR"," ")</f>
        <v xml:space="preserve"> </v>
      </c>
      <c r="S183" s="5" t="str">
        <f>IF(AND(B183="1M", AND(E183='indoor club records'!$B$37,F183&lt;='indoor club records'!$C$37)),"CR"," ")</f>
        <v xml:space="preserve"> </v>
      </c>
      <c r="T183" s="5" t="str">
        <f>IF(AND(B183=3000, OR(AND(E183='indoor club records'!$B$39, F183&lt;='indoor club records'!$C$39), AND(E183='indoor club records'!$B$40, F183&lt;='indoor club records'!$C$40), AND(E183='indoor club records'!$B$41, F183&lt;='indoor club records'!$C$41))),"CR"," ")</f>
        <v xml:space="preserve"> </v>
      </c>
      <c r="U183" s="5" t="str">
        <f>IF(AND(B183=5000, OR(AND(E183='indoor club records'!$B$42, F183&lt;='indoor club records'!$C$42), AND(E183='indoor club records'!$B$43, F183&lt;='indoor club records'!$C$43))),"CR"," ")</f>
        <v xml:space="preserve"> </v>
      </c>
      <c r="V183" s="5" t="str">
        <f>IF(AND(B183=10000, OR(AND(E183='indoor club records'!$B$44, F183&lt;='indoor club records'!$C$44), AND(E183='indoor club records'!$B$45, F183&lt;='indoor club records'!$C$45))),"CR"," ")</f>
        <v xml:space="preserve"> </v>
      </c>
      <c r="W183" s="2" t="str">
        <f>IF(AND(B183="high jump", OR(AND(E183='indoor club records'!$F$1, F183&gt;='indoor club records'!$G$1), AND(E183='indoor club records'!$F$2, F183&gt;='indoor club records'!$G$2), AND(E183='indoor club records'!$F$3, F183&gt;='indoor club records'!$G$3),AND(E183='indoor club records'!$F$4, F183&gt;='indoor club records'!$G$4), AND(E183='indoor club records'!$F$5, F183&gt;='indoor club records'!$G$5))), "CR", " ")</f>
        <v xml:space="preserve"> </v>
      </c>
      <c r="X183" s="2" t="str">
        <f>IF(AND(B183="long jump", OR(AND(E183='indoor club records'!$F$6, F183&gt;='indoor club records'!$G$6), AND(E183='indoor club records'!$F$7, F183&gt;='indoor club records'!$G$7), AND(E183='indoor club records'!$F$8, F183&gt;='indoor club records'!$G$8), AND(E183='indoor club records'!$F$9, F183&gt;='indoor club records'!$G$9), AND(E183='indoor club records'!$F$10, F183&gt;='indoor club records'!$G$10))), "CR", " ")</f>
        <v xml:space="preserve"> </v>
      </c>
      <c r="Y183" s="2" t="str">
        <f>IF(AND(B183="triple jump", OR(AND(E183='indoor club records'!$F$11, F183&gt;='indoor club records'!$G$11), AND(E183='indoor club records'!$F$12, F183&gt;='indoor club records'!$G$12), AND(E183='indoor club records'!$F$13, F183&gt;='indoor club records'!$G$13), AND(E183='indoor club records'!$F$14, F183&gt;='indoor club records'!$G$14), AND(E183='indoor club records'!$F$15, F183&gt;='indoor club records'!$G$15))), "CR", " ")</f>
        <v xml:space="preserve"> </v>
      </c>
      <c r="Z183" s="2" t="str">
        <f>IF(AND(B183="pole vault", OR(AND(E183='indoor club records'!$F$16, F183&gt;='indoor club records'!$G$16), AND(E183='indoor club records'!$F$17, F183&gt;='indoor club records'!$G$17), AND(E183='indoor club records'!$F$18, F183&gt;='indoor club records'!$G$18), AND(E183='indoor club records'!$F$19, F183&gt;='indoor club records'!$G$19), AND(E183='indoor club records'!$F$20, F183&gt;='indoor club records'!$G$20))), "CR", " ")</f>
        <v xml:space="preserve"> </v>
      </c>
      <c r="AA183" s="2" t="str">
        <f>IF(AND(B183="shot 2.72", AND(E183='indoor club records'!$F$36, F183&gt;='indoor club records'!$G$36)), "CR", " ")</f>
        <v xml:space="preserve"> </v>
      </c>
      <c r="AB183" s="2" t="str">
        <f>IF(AND(B183="shot 3", OR(AND(E183='indoor club records'!$F$37, F183&gt;='indoor club records'!$G$37), AND(E183='indoor club records'!$F$38, F183&gt;='indoor club records'!$G$38))), "CR", " ")</f>
        <v xml:space="preserve"> </v>
      </c>
      <c r="AC183" s="2" t="str">
        <f>IF(AND(B183="shot 4", OR(AND(E183='indoor club records'!$F$39, F183&gt;='indoor club records'!$G$39), AND(E183='indoor club records'!$F$40, F183&gt;='indoor club records'!$G$40))), "CR", " ")</f>
        <v xml:space="preserve"> </v>
      </c>
      <c r="AD183" s="5" t="str">
        <f>IF(AND(B183="4x200", OR(AND(E183='indoor club records'!$N$6, F183&lt;='indoor club records'!$O$6), AND(E183='indoor club records'!$N$7, F183&lt;='indoor club records'!$O$7), AND(E183='indoor club records'!$N$8, F183&lt;='indoor club records'!$O$8), AND(E183='indoor club records'!$N$9, F183&lt;='indoor club records'!$O$9), AND(E183='indoor club records'!$N$10, F183&lt;='indoor club records'!$O$10))), "CR", " ")</f>
        <v xml:space="preserve"> </v>
      </c>
      <c r="AE183" s="5" t="str">
        <f>IF(AND(B183="4x300", OR(AND(E183='indoor club records'!$N$11, F183&lt;='indoor club records'!$O$11), AND(E183='indoor club records'!$N$12, F183&lt;='indoor club records'!$O$12))), "CR", " ")</f>
        <v xml:space="preserve"> </v>
      </c>
      <c r="AF183" s="5" t="str">
        <f>IF(AND(B183="4x400", OR(AND(E183='indoor club records'!$N$13, F183&lt;='indoor club records'!$O$13), AND(E183='indoor club records'!$N$14, F183&lt;='indoor club records'!$O$14), AND(E183='indoor club records'!$N$15, F183&lt;='indoor club records'!$O$15))), "CR", " ")</f>
        <v xml:space="preserve"> </v>
      </c>
      <c r="AG183" s="5" t="str">
        <f>IF(AND(B183="pentathlon", OR(AND(E183='indoor club records'!$N$21, F183&gt;='indoor club records'!$O$21), AND(E183='indoor club records'!$N$22, F183&gt;='indoor club records'!$O$22), AND(E183='indoor club records'!$N$23, F183&gt;='indoor club records'!$O$23), AND(E183='indoor club records'!$N$24, F183&gt;='indoor club records'!$O$24), AND(E183='indoor club records'!$N$25, F183&gt;='indoor club records'!$O$25))), "CR", " ")</f>
        <v xml:space="preserve"> </v>
      </c>
      <c r="AH183" s="5" t="str">
        <f>IF(AND(B183="heptathlon", OR(AND(E183='indoor club records'!$N$26, F183&gt;='indoor club records'!$O$26), AND(E183='indoor club records'!$N$27, F183&gt;='indoor club records'!$O$27), AND(E183='indoor club records'!$N$28, F183&gt;='indoor club records'!$O$28), )), "CR", " ")</f>
        <v xml:space="preserve"> </v>
      </c>
    </row>
    <row r="184" spans="1:34" ht="14.5" x14ac:dyDescent="0.35">
      <c r="B184" s="24" t="s">
        <v>303</v>
      </c>
      <c r="C184" s="24"/>
      <c r="D184" s="24"/>
      <c r="E184" s="25"/>
      <c r="F184" s="26"/>
      <c r="G184" s="27"/>
      <c r="H184" s="24"/>
      <c r="I184" s="24"/>
    </row>
    <row r="185" spans="1:34" ht="15.75" customHeight="1" x14ac:dyDescent="0.35">
      <c r="A185" s="13" t="s">
        <v>32</v>
      </c>
      <c r="B185" s="2" t="s">
        <v>27</v>
      </c>
      <c r="C185" s="2" t="s">
        <v>60</v>
      </c>
      <c r="D185" s="2" t="s">
        <v>61</v>
      </c>
      <c r="E185" s="13" t="s">
        <v>30</v>
      </c>
      <c r="F185" s="6">
        <v>9.2100000000000009</v>
      </c>
      <c r="G185" s="8">
        <v>43838</v>
      </c>
      <c r="H185" s="2" t="s">
        <v>221</v>
      </c>
      <c r="I185" s="2" t="s">
        <v>222</v>
      </c>
      <c r="K185" s="11" t="str">
        <f>IF(OR(L185="CR", M185="CR", N185="CR", O185="CR", P185="CR", Q185="CR", R185="CR", S185="CR", T185="CR", U185="CR",V185="CR", W185="CR", X185="CR", Y185="CR", Z185="CR", AA185="CR", AB185="CR", AC185="CR", AD185="CR", AE185="CR", AF185="CR", AG185="CR", AH185="CR"), "***CLUB RECORD***", "")</f>
        <v/>
      </c>
      <c r="L185" s="5" t="str">
        <f>IF(AND(B185=60, OR(AND(E185='indoor club records'!$B$1, F185&lt;='indoor club records'!$C$1), AND(E185='indoor club records'!$B$2, F185&lt;='indoor club records'!$C$2), AND(E185='indoor club records'!$B$3, F185&lt;='indoor club records'!$C$3), AND(E185='indoor club records'!$B$4, F185&lt;='indoor club records'!$C$4), AND(E185='indoor club records'!$B$5, F185&lt;='indoor club records'!$C$5))),"CR"," ")</f>
        <v xml:space="preserve"> </v>
      </c>
      <c r="M185" s="5" t="str">
        <f>IF(AND(B185=200, OR(AND(E185='indoor club records'!$B$11, F185&lt;='indoor club records'!$C$11), AND(E185='indoor club records'!$B$12, F185&lt;='indoor club records'!$C$12), AND(E185='indoor club records'!$B$13, F185&lt;='indoor club records'!$C$13), AND(E185='indoor club records'!$B$14, F185&lt;='indoor club records'!$C$14), AND(E185='indoor club records'!$B$15, F185&lt;='indoor club records'!$C$15))),"CR"," ")</f>
        <v xml:space="preserve"> </v>
      </c>
      <c r="N185" s="5" t="str">
        <f>IF(AND(B185=300, OR(AND(E185='indoor club records'!$B$16, F185&lt;='indoor club records'!$C$16), AND(E185='indoor club records'!$B$17, F185&lt;='indoor club records'!$C$17))),"CR"," ")</f>
        <v xml:space="preserve"> </v>
      </c>
      <c r="O185" s="5" t="str">
        <f>IF(AND(B185=400, OR(AND(E185='indoor club records'!$B$19, F185&lt;='indoor club records'!$C$19), AND(E185='indoor club records'!$B$20, F185&lt;='indoor club records'!$C$20), AND(E185='indoor club records'!$B$21, F185&lt;='indoor club records'!$C$21))),"CR"," ")</f>
        <v xml:space="preserve"> </v>
      </c>
      <c r="P185" s="5" t="str">
        <f>IF(AND(B185=800, OR(AND(E185='indoor club records'!$B$22, F185&lt;='indoor club records'!$C$22), AND(E185='indoor club records'!$B$23, F185&lt;='indoor club records'!$C$23), AND(E185='indoor club records'!$B$24, F185&lt;='indoor club records'!$C$24), AND(E185='indoor club records'!$B$25, F185&lt;='indoor club records'!$C$25), AND(E185='indoor club records'!$B$26, F185&lt;='indoor club records'!$C$26))),"CR"," ")</f>
        <v xml:space="preserve"> </v>
      </c>
      <c r="Q185" s="5" t="str">
        <f>IF(AND(B185=1200, AND(E185='indoor club records'!$B$28, F185&lt;='indoor club records'!$C$28)),"CR"," ")</f>
        <v xml:space="preserve"> </v>
      </c>
      <c r="R185" s="5" t="str">
        <f>IF(AND(B185=1500, OR(AND(E185='indoor club records'!$B$29, F185&lt;='indoor club records'!$C$29), AND(E185='indoor club records'!$B$30, F185&lt;='indoor club records'!$C$30), AND(E185='indoor club records'!$B$31, F185&lt;='indoor club records'!$C$31), AND(E185='indoor club records'!$B$32, F185&lt;='indoor club records'!$C$32), AND(E185='indoor club records'!$B$33, F185&lt;='indoor club records'!$C$33))),"CR"," ")</f>
        <v xml:space="preserve"> </v>
      </c>
      <c r="S185" s="5" t="str">
        <f>IF(AND(B185="1M", AND(E185='indoor club records'!$B$37,F185&lt;='indoor club records'!$C$37)),"CR"," ")</f>
        <v xml:space="preserve"> </v>
      </c>
      <c r="T185" s="5" t="str">
        <f>IF(AND(B185=3000, OR(AND(E185='indoor club records'!$B$39, F185&lt;='indoor club records'!$C$39), AND(E185='indoor club records'!$B$40, F185&lt;='indoor club records'!$C$40), AND(E185='indoor club records'!$B$41, F185&lt;='indoor club records'!$C$41))),"CR"," ")</f>
        <v xml:space="preserve"> </v>
      </c>
      <c r="U185" s="5" t="str">
        <f>IF(AND(B185=5000, OR(AND(E185='indoor club records'!$B$42, F185&lt;='indoor club records'!$C$42), AND(E185='indoor club records'!$B$43, F185&lt;='indoor club records'!$C$43))),"CR"," ")</f>
        <v xml:space="preserve"> </v>
      </c>
      <c r="V185" s="5" t="str">
        <f>IF(AND(B185=10000, OR(AND(E185='indoor club records'!$B$44, F185&lt;='indoor club records'!$C$44), AND(E185='indoor club records'!$B$45, F185&lt;='indoor club records'!$C$45))),"CR"," ")</f>
        <v xml:space="preserve"> </v>
      </c>
      <c r="W185" s="2" t="str">
        <f>IF(AND(B185="high jump", OR(AND(E185='indoor club records'!$F$1, F185&gt;='indoor club records'!$G$1), AND(E185='indoor club records'!$F$2, F185&gt;='indoor club records'!$G$2), AND(E185='indoor club records'!$F$3, F185&gt;='indoor club records'!$G$3),AND(E185='indoor club records'!$F$4, F185&gt;='indoor club records'!$G$4), AND(E185='indoor club records'!$F$5, F185&gt;='indoor club records'!$G$5))), "CR", " ")</f>
        <v xml:space="preserve"> </v>
      </c>
      <c r="X185" s="2" t="str">
        <f>IF(AND(B185="long jump", OR(AND(E185='indoor club records'!$F$6, F185&gt;='indoor club records'!$G$6), AND(E185='indoor club records'!$F$7, F185&gt;='indoor club records'!$G$7), AND(E185='indoor club records'!$F$8, F185&gt;='indoor club records'!$G$8), AND(E185='indoor club records'!$F$9, F185&gt;='indoor club records'!$G$9), AND(E185='indoor club records'!$F$10, F185&gt;='indoor club records'!$G$10))), "CR", " ")</f>
        <v xml:space="preserve"> </v>
      </c>
      <c r="Y185" s="2" t="str">
        <f>IF(AND(B185="triple jump", OR(AND(E185='indoor club records'!$F$11, F185&gt;='indoor club records'!$G$11), AND(E185='indoor club records'!$F$12, F185&gt;='indoor club records'!$G$12), AND(E185='indoor club records'!$F$13, F185&gt;='indoor club records'!$G$13), AND(E185='indoor club records'!$F$14, F185&gt;='indoor club records'!$G$14), AND(E185='indoor club records'!$F$15, F185&gt;='indoor club records'!$G$15))), "CR", " ")</f>
        <v xml:space="preserve"> </v>
      </c>
      <c r="Z185" s="2" t="str">
        <f>IF(AND(B185="pole vault", OR(AND(E185='indoor club records'!$F$16, F185&gt;='indoor club records'!$G$16), AND(E185='indoor club records'!$F$17, F185&gt;='indoor club records'!$G$17), AND(E185='indoor club records'!$F$18, F185&gt;='indoor club records'!$G$18), AND(E185='indoor club records'!$F$19, F185&gt;='indoor club records'!$G$19), AND(E185='indoor club records'!$F$20, F185&gt;='indoor club records'!$G$20))), "CR", " ")</f>
        <v xml:space="preserve"> </v>
      </c>
      <c r="AA185" s="2" t="str">
        <f>IF(AND(B185="shot 2.72", AND(E185='indoor club records'!$F$36, F185&gt;='indoor club records'!$G$36)), "CR", " ")</f>
        <v xml:space="preserve"> </v>
      </c>
      <c r="AB185" s="2" t="str">
        <f>IF(AND(B185="shot 3", OR(AND(E185='indoor club records'!$F$37, F185&gt;='indoor club records'!$G$37), AND(E185='indoor club records'!$F$38, F185&gt;='indoor club records'!$G$38))), "CR", " ")</f>
        <v xml:space="preserve"> </v>
      </c>
      <c r="AC185" s="2" t="str">
        <f>IF(AND(B185="shot 4", OR(AND(E185='indoor club records'!$F$39, F185&gt;='indoor club records'!$G$39), AND(E185='indoor club records'!$F$40, F185&gt;='indoor club records'!$G$40))), "CR", " ")</f>
        <v xml:space="preserve"> </v>
      </c>
      <c r="AD185" s="5" t="str">
        <f>IF(AND(B185="4x200", OR(AND(E185='indoor club records'!$N$6, F185&lt;='indoor club records'!$O$6), AND(E185='indoor club records'!$N$7, F185&lt;='indoor club records'!$O$7), AND(E185='indoor club records'!$N$8, F185&lt;='indoor club records'!$O$8), AND(E185='indoor club records'!$N$9, F185&lt;='indoor club records'!$O$9), AND(E185='indoor club records'!$N$10, F185&lt;='indoor club records'!$O$10))), "CR", " ")</f>
        <v xml:space="preserve"> </v>
      </c>
      <c r="AE185" s="5" t="str">
        <f>IF(AND(B185="4x300", OR(AND(E185='indoor club records'!$N$11, F185&lt;='indoor club records'!$O$11), AND(E185='indoor club records'!$N$12, F185&lt;='indoor club records'!$O$12))), "CR", " ")</f>
        <v xml:space="preserve"> </v>
      </c>
      <c r="AF185" s="5" t="str">
        <f>IF(AND(B185="4x400", OR(AND(E185='indoor club records'!$N$13, F185&lt;='indoor club records'!$O$13), AND(E185='indoor club records'!$N$14, F185&lt;='indoor club records'!$O$14), AND(E185='indoor club records'!$N$15, F185&lt;='indoor club records'!$O$15))), "CR", " ")</f>
        <v xml:space="preserve"> </v>
      </c>
      <c r="AG185" s="5" t="str">
        <f>IF(AND(B185="pentathlon", OR(AND(E185='indoor club records'!$N$21, F185&gt;='indoor club records'!$O$21), AND(E185='indoor club records'!$N$22, F185&gt;='indoor club records'!$O$22), AND(E185='indoor club records'!$N$23, F185&gt;='indoor club records'!$O$23), AND(E185='indoor club records'!$N$24, F185&gt;='indoor club records'!$O$24), AND(E185='indoor club records'!$N$25, F185&gt;='indoor club records'!$O$25))), "CR", " ")</f>
        <v xml:space="preserve"> </v>
      </c>
      <c r="AH185" s="5" t="str">
        <f>IF(AND(B185="heptathlon", OR(AND(E185='indoor club records'!$N$26, F185&gt;='indoor club records'!$O$26), AND(E185='indoor club records'!$N$27, F185&gt;='indoor club records'!$O$27), AND(E185='indoor club records'!$N$28, F185&gt;='indoor club records'!$O$28), )), "CR", " ")</f>
        <v xml:space="preserve"> </v>
      </c>
    </row>
    <row r="186" spans="1:34" ht="15.75" customHeight="1" x14ac:dyDescent="0.35">
      <c r="A186" s="13" t="s">
        <v>31</v>
      </c>
      <c r="B186" s="2" t="s">
        <v>27</v>
      </c>
      <c r="C186" s="2" t="s">
        <v>43</v>
      </c>
      <c r="D186" s="2" t="s">
        <v>1</v>
      </c>
      <c r="E186" s="13" t="s">
        <v>31</v>
      </c>
      <c r="F186" s="6">
        <v>9.39</v>
      </c>
      <c r="G186" s="8">
        <v>43869</v>
      </c>
      <c r="H186" s="2" t="s">
        <v>190</v>
      </c>
      <c r="I186" s="2" t="s">
        <v>273</v>
      </c>
      <c r="K186" s="11" t="str">
        <f>IF(OR(L186="CR", M186="CR", N186="CR", O186="CR", P186="CR", Q186="CR", R186="CR", S186="CR", T186="CR", U186="CR",V186="CR", W186="CR", X186="CR", Y186="CR", Z186="CR", AA186="CR", AB186="CR", AC186="CR", AD186="CR", AE186="CR", AF186="CR", AG186="CR", AH186="CR"), "***CLUB RECORD***", "")</f>
        <v/>
      </c>
      <c r="L186" s="5" t="str">
        <f>IF(AND(B186=60, OR(AND(E186='indoor club records'!$B$1, F186&lt;='indoor club records'!$C$1), AND(E186='indoor club records'!$B$2, F186&lt;='indoor club records'!$C$2), AND(E186='indoor club records'!$B$3, F186&lt;='indoor club records'!$C$3), AND(E186='indoor club records'!$B$4, F186&lt;='indoor club records'!$C$4), AND(E186='indoor club records'!$B$5, F186&lt;='indoor club records'!$C$5))),"CR"," ")</f>
        <v xml:space="preserve"> </v>
      </c>
      <c r="M186" s="5" t="str">
        <f>IF(AND(B186=200, OR(AND(E186='indoor club records'!$B$11, F186&lt;='indoor club records'!$C$11), AND(E186='indoor club records'!$B$12, F186&lt;='indoor club records'!$C$12), AND(E186='indoor club records'!$B$13, F186&lt;='indoor club records'!$C$13), AND(E186='indoor club records'!$B$14, F186&lt;='indoor club records'!$C$14), AND(E186='indoor club records'!$B$15, F186&lt;='indoor club records'!$C$15))),"CR"," ")</f>
        <v xml:space="preserve"> </v>
      </c>
      <c r="N186" s="5" t="str">
        <f>IF(AND(B186=300, OR(AND(E186='indoor club records'!$B$16, F186&lt;='indoor club records'!$C$16), AND(E186='indoor club records'!$B$17, F186&lt;='indoor club records'!$C$17))),"CR"," ")</f>
        <v xml:space="preserve"> </v>
      </c>
      <c r="O186" s="5" t="str">
        <f>IF(AND(B186=400, OR(AND(E186='indoor club records'!$B$19, F186&lt;='indoor club records'!$C$19), AND(E186='indoor club records'!$B$20, F186&lt;='indoor club records'!$C$20), AND(E186='indoor club records'!$B$21, F186&lt;='indoor club records'!$C$21))),"CR"," ")</f>
        <v xml:space="preserve"> </v>
      </c>
      <c r="P186" s="5" t="str">
        <f>IF(AND(B186=800, OR(AND(E186='indoor club records'!$B$22, F186&lt;='indoor club records'!$C$22), AND(E186='indoor club records'!$B$23, F186&lt;='indoor club records'!$C$23), AND(E186='indoor club records'!$B$24, F186&lt;='indoor club records'!$C$24), AND(E186='indoor club records'!$B$25, F186&lt;='indoor club records'!$C$25), AND(E186='indoor club records'!$B$26, F186&lt;='indoor club records'!$C$26))),"CR"," ")</f>
        <v xml:space="preserve"> </v>
      </c>
      <c r="Q186" s="5" t="str">
        <f>IF(AND(B186=1200, AND(E186='indoor club records'!$B$28, F186&lt;='indoor club records'!$C$28)),"CR"," ")</f>
        <v xml:space="preserve"> </v>
      </c>
      <c r="R186" s="5" t="str">
        <f>IF(AND(B186=1500, OR(AND(E186='indoor club records'!$B$29, F186&lt;='indoor club records'!$C$29), AND(E186='indoor club records'!$B$30, F186&lt;='indoor club records'!$C$30), AND(E186='indoor club records'!$B$31, F186&lt;='indoor club records'!$C$31), AND(E186='indoor club records'!$B$32, F186&lt;='indoor club records'!$C$32), AND(E186='indoor club records'!$B$33, F186&lt;='indoor club records'!$C$33))),"CR"," ")</f>
        <v xml:space="preserve"> </v>
      </c>
      <c r="S186" s="5" t="str">
        <f>IF(AND(B186="1M", AND(E186='indoor club records'!$B$37,F186&lt;='indoor club records'!$C$37)),"CR"," ")</f>
        <v xml:space="preserve"> </v>
      </c>
      <c r="T186" s="5" t="str">
        <f>IF(AND(B186=3000, OR(AND(E186='indoor club records'!$B$39, F186&lt;='indoor club records'!$C$39), AND(E186='indoor club records'!$B$40, F186&lt;='indoor club records'!$C$40), AND(E186='indoor club records'!$B$41, F186&lt;='indoor club records'!$C$41))),"CR"," ")</f>
        <v xml:space="preserve"> </v>
      </c>
      <c r="U186" s="5" t="str">
        <f>IF(AND(B186=5000, OR(AND(E186='indoor club records'!$B$42, F186&lt;='indoor club records'!$C$42), AND(E186='indoor club records'!$B$43, F186&lt;='indoor club records'!$C$43))),"CR"," ")</f>
        <v xml:space="preserve"> </v>
      </c>
      <c r="V186" s="5" t="str">
        <f>IF(AND(B186=10000, OR(AND(E186='indoor club records'!$B$44, F186&lt;='indoor club records'!$C$44), AND(E186='indoor club records'!$B$45, F186&lt;='indoor club records'!$C$45))),"CR"," ")</f>
        <v xml:space="preserve"> </v>
      </c>
      <c r="W186" s="2" t="str">
        <f>IF(AND(B186="high jump", OR(AND(E186='indoor club records'!$F$1, F186&gt;='indoor club records'!$G$1), AND(E186='indoor club records'!$F$2, F186&gt;='indoor club records'!$G$2), AND(E186='indoor club records'!$F$3, F186&gt;='indoor club records'!$G$3),AND(E186='indoor club records'!$F$4, F186&gt;='indoor club records'!$G$4), AND(E186='indoor club records'!$F$5, F186&gt;='indoor club records'!$G$5))), "CR", " ")</f>
        <v xml:space="preserve"> </v>
      </c>
      <c r="X186" s="2" t="str">
        <f>IF(AND(B186="long jump", OR(AND(E186='indoor club records'!$F$6, F186&gt;='indoor club records'!$G$6), AND(E186='indoor club records'!$F$7, F186&gt;='indoor club records'!$G$7), AND(E186='indoor club records'!$F$8, F186&gt;='indoor club records'!$G$8), AND(E186='indoor club records'!$F$9, F186&gt;='indoor club records'!$G$9), AND(E186='indoor club records'!$F$10, F186&gt;='indoor club records'!$G$10))), "CR", " ")</f>
        <v xml:space="preserve"> </v>
      </c>
      <c r="Y186" s="2" t="str">
        <f>IF(AND(B186="triple jump", OR(AND(E186='indoor club records'!$F$11, F186&gt;='indoor club records'!$G$11), AND(E186='indoor club records'!$F$12, F186&gt;='indoor club records'!$G$12), AND(E186='indoor club records'!$F$13, F186&gt;='indoor club records'!$G$13), AND(E186='indoor club records'!$F$14, F186&gt;='indoor club records'!$G$14), AND(E186='indoor club records'!$F$15, F186&gt;='indoor club records'!$G$15))), "CR", " ")</f>
        <v xml:space="preserve"> </v>
      </c>
      <c r="Z186" s="2" t="str">
        <f>IF(AND(B186="pole vault", OR(AND(E186='indoor club records'!$F$16, F186&gt;='indoor club records'!$G$16), AND(E186='indoor club records'!$F$17, F186&gt;='indoor club records'!$G$17), AND(E186='indoor club records'!$F$18, F186&gt;='indoor club records'!$G$18), AND(E186='indoor club records'!$F$19, F186&gt;='indoor club records'!$G$19), AND(E186='indoor club records'!$F$20, F186&gt;='indoor club records'!$G$20))), "CR", " ")</f>
        <v xml:space="preserve"> </v>
      </c>
      <c r="AA186" s="2" t="str">
        <f>IF(AND(B186="shot 2.72", AND(E186='indoor club records'!$F$36, F186&gt;='indoor club records'!$G$36)), "CR", " ")</f>
        <v xml:space="preserve"> </v>
      </c>
      <c r="AB186" s="2" t="str">
        <f>IF(AND(B186="shot 3", OR(AND(E186='indoor club records'!$F$37, F186&gt;='indoor club records'!$G$37), AND(E186='indoor club records'!$F$38, F186&gt;='indoor club records'!$G$38))), "CR", " ")</f>
        <v xml:space="preserve"> </v>
      </c>
      <c r="AC186" s="2" t="str">
        <f>IF(AND(B186="shot 4", OR(AND(E186='indoor club records'!$F$39, F186&gt;='indoor club records'!$G$39), AND(E186='indoor club records'!$F$40, F186&gt;='indoor club records'!$G$40))), "CR", " ")</f>
        <v xml:space="preserve"> </v>
      </c>
      <c r="AD186" s="5" t="str">
        <f>IF(AND(B186="4x200", OR(AND(E186='indoor club records'!$N$6, F186&lt;='indoor club records'!$O$6), AND(E186='indoor club records'!$N$7, F186&lt;='indoor club records'!$O$7), AND(E186='indoor club records'!$N$8, F186&lt;='indoor club records'!$O$8), AND(E186='indoor club records'!$N$9, F186&lt;='indoor club records'!$O$9), AND(E186='indoor club records'!$N$10, F186&lt;='indoor club records'!$O$10))), "CR", " ")</f>
        <v xml:space="preserve"> </v>
      </c>
      <c r="AE186" s="5" t="str">
        <f>IF(AND(B186="4x300", OR(AND(E186='indoor club records'!$N$11, F186&lt;='indoor club records'!$O$11), AND(E186='indoor club records'!$N$12, F186&lt;='indoor club records'!$O$12))), "CR", " ")</f>
        <v xml:space="preserve"> </v>
      </c>
      <c r="AF186" s="5" t="str">
        <f>IF(AND(B186="4x400", OR(AND(E186='indoor club records'!$N$13, F186&lt;='indoor club records'!$O$13), AND(E186='indoor club records'!$N$14, F186&lt;='indoor club records'!$O$14), AND(E186='indoor club records'!$N$15, F186&lt;='indoor club records'!$O$15))), "CR", " ")</f>
        <v xml:space="preserve"> </v>
      </c>
      <c r="AG186" s="5" t="str">
        <f>IF(AND(B186="pentathlon", OR(AND(E186='indoor club records'!$N$21, F186&gt;='indoor club records'!$O$21), AND(E186='indoor club records'!$N$22, F186&gt;='indoor club records'!$O$22), AND(E186='indoor club records'!$N$23, F186&gt;='indoor club records'!$O$23), AND(E186='indoor club records'!$N$24, F186&gt;='indoor club records'!$O$24), AND(E186='indoor club records'!$N$25, F186&gt;='indoor club records'!$O$25))), "CR", " ")</f>
        <v xml:space="preserve"> </v>
      </c>
      <c r="AH186" s="5" t="str">
        <f>IF(AND(B186="heptathlon", OR(AND(E186='indoor club records'!$N$26, F186&gt;='indoor club records'!$O$26), AND(E186='indoor club records'!$N$27, F186&gt;='indoor club records'!$O$27), AND(E186='indoor club records'!$N$28, F186&gt;='indoor club records'!$O$28), )), "CR", " ")</f>
        <v xml:space="preserve"> </v>
      </c>
    </row>
    <row r="187" spans="1:34" ht="15.75" customHeight="1" x14ac:dyDescent="0.35">
      <c r="A187" s="13" t="s">
        <v>34</v>
      </c>
      <c r="B187" s="2" t="s">
        <v>27</v>
      </c>
      <c r="C187" s="2" t="s">
        <v>4</v>
      </c>
      <c r="D187" s="2" t="s">
        <v>93</v>
      </c>
      <c r="E187" s="13" t="s">
        <v>31</v>
      </c>
      <c r="F187" s="6">
        <v>11.59</v>
      </c>
      <c r="G187" s="8">
        <v>43856</v>
      </c>
      <c r="H187" s="2" t="s">
        <v>190</v>
      </c>
      <c r="I187" s="2" t="s">
        <v>254</v>
      </c>
      <c r="K187" s="11" t="str">
        <f>IF(OR(L187="CR", M187="CR", N187="CR", O187="CR", P187="CR", Q187="CR", R187="CR", S187="CR", T187="CR", U187="CR",V187="CR", W187="CR", X187="CR", Y187="CR", Z187="CR", AA187="CR", AB187="CR", AC187="CR", AD187="CR", AE187="CR", AF187="CR", AG187="CR", AH187="CR"), "***CLUB RECORD***", "")</f>
        <v/>
      </c>
      <c r="L187" s="5" t="str">
        <f>IF(AND(B187=60, OR(AND(E187='indoor club records'!$B$1, F187&lt;='indoor club records'!$C$1), AND(E187='indoor club records'!$B$2, F187&lt;='indoor club records'!$C$2), AND(E187='indoor club records'!$B$3, F187&lt;='indoor club records'!$C$3), AND(E187='indoor club records'!$B$4, F187&lt;='indoor club records'!$C$4), AND(E187='indoor club records'!$B$5, F187&lt;='indoor club records'!$C$5))),"CR"," ")</f>
        <v xml:space="preserve"> </v>
      </c>
      <c r="M187" s="5" t="str">
        <f>IF(AND(B187=200, OR(AND(E187='indoor club records'!$B$11, F187&lt;='indoor club records'!$C$11), AND(E187='indoor club records'!$B$12, F187&lt;='indoor club records'!$C$12), AND(E187='indoor club records'!$B$13, F187&lt;='indoor club records'!$C$13), AND(E187='indoor club records'!$B$14, F187&lt;='indoor club records'!$C$14), AND(E187='indoor club records'!$B$15, F187&lt;='indoor club records'!$C$15))),"CR"," ")</f>
        <v xml:space="preserve"> </v>
      </c>
      <c r="N187" s="5" t="str">
        <f>IF(AND(B187=300, OR(AND(E187='indoor club records'!$B$16, F187&lt;='indoor club records'!$C$16), AND(E187='indoor club records'!$B$17, F187&lt;='indoor club records'!$C$17))),"CR"," ")</f>
        <v xml:space="preserve"> </v>
      </c>
      <c r="O187" s="5" t="str">
        <f>IF(AND(B187=400, OR(AND(E187='indoor club records'!$B$19, F187&lt;='indoor club records'!$C$19), AND(E187='indoor club records'!$B$20, F187&lt;='indoor club records'!$C$20), AND(E187='indoor club records'!$B$21, F187&lt;='indoor club records'!$C$21))),"CR"," ")</f>
        <v xml:space="preserve"> </v>
      </c>
      <c r="P187" s="5" t="str">
        <f>IF(AND(B187=800, OR(AND(E187='indoor club records'!$B$22, F187&lt;='indoor club records'!$C$22), AND(E187='indoor club records'!$B$23, F187&lt;='indoor club records'!$C$23), AND(E187='indoor club records'!$B$24, F187&lt;='indoor club records'!$C$24), AND(E187='indoor club records'!$B$25, F187&lt;='indoor club records'!$C$25), AND(E187='indoor club records'!$B$26, F187&lt;='indoor club records'!$C$26))),"CR"," ")</f>
        <v xml:space="preserve"> </v>
      </c>
      <c r="Q187" s="5" t="str">
        <f>IF(AND(B187=1200, AND(E187='indoor club records'!$B$28, F187&lt;='indoor club records'!$C$28)),"CR"," ")</f>
        <v xml:space="preserve"> </v>
      </c>
      <c r="R187" s="5" t="str">
        <f>IF(AND(B187=1500, OR(AND(E187='indoor club records'!$B$29, F187&lt;='indoor club records'!$C$29), AND(E187='indoor club records'!$B$30, F187&lt;='indoor club records'!$C$30), AND(E187='indoor club records'!$B$31, F187&lt;='indoor club records'!$C$31), AND(E187='indoor club records'!$B$32, F187&lt;='indoor club records'!$C$32), AND(E187='indoor club records'!$B$33, F187&lt;='indoor club records'!$C$33))),"CR"," ")</f>
        <v xml:space="preserve"> </v>
      </c>
      <c r="S187" s="5" t="str">
        <f>IF(AND(B187="1M", AND(E187='indoor club records'!$B$37,F187&lt;='indoor club records'!$C$37)),"CR"," ")</f>
        <v xml:space="preserve"> </v>
      </c>
      <c r="T187" s="5" t="str">
        <f>IF(AND(B187=3000, OR(AND(E187='indoor club records'!$B$39, F187&lt;='indoor club records'!$C$39), AND(E187='indoor club records'!$B$40, F187&lt;='indoor club records'!$C$40), AND(E187='indoor club records'!$B$41, F187&lt;='indoor club records'!$C$41))),"CR"," ")</f>
        <v xml:space="preserve"> </v>
      </c>
      <c r="U187" s="5" t="str">
        <f>IF(AND(B187=5000, OR(AND(E187='indoor club records'!$B$42, F187&lt;='indoor club records'!$C$42), AND(E187='indoor club records'!$B$43, F187&lt;='indoor club records'!$C$43))),"CR"," ")</f>
        <v xml:space="preserve"> </v>
      </c>
      <c r="V187" s="5" t="str">
        <f>IF(AND(B187=10000, OR(AND(E187='indoor club records'!$B$44, F187&lt;='indoor club records'!$C$44), AND(E187='indoor club records'!$B$45, F187&lt;='indoor club records'!$C$45))),"CR"," ")</f>
        <v xml:space="preserve"> </v>
      </c>
      <c r="W187" s="2" t="str">
        <f>IF(AND(B187="high jump", OR(AND(E187='indoor club records'!$F$1, F187&gt;='indoor club records'!$G$1), AND(E187='indoor club records'!$F$2, F187&gt;='indoor club records'!$G$2), AND(E187='indoor club records'!$F$3, F187&gt;='indoor club records'!$G$3),AND(E187='indoor club records'!$F$4, F187&gt;='indoor club records'!$G$4), AND(E187='indoor club records'!$F$5, F187&gt;='indoor club records'!$G$5))), "CR", " ")</f>
        <v xml:space="preserve"> </v>
      </c>
      <c r="X187" s="2" t="str">
        <f>IF(AND(B187="long jump", OR(AND(E187='indoor club records'!$F$6, F187&gt;='indoor club records'!$G$6), AND(E187='indoor club records'!$F$7, F187&gt;='indoor club records'!$G$7), AND(E187='indoor club records'!$F$8, F187&gt;='indoor club records'!$G$8), AND(E187='indoor club records'!$F$9, F187&gt;='indoor club records'!$G$9), AND(E187='indoor club records'!$F$10, F187&gt;='indoor club records'!$G$10))), "CR", " ")</f>
        <v xml:space="preserve"> </v>
      </c>
      <c r="Y187" s="2" t="str">
        <f>IF(AND(B187="triple jump", OR(AND(E187='indoor club records'!$F$11, F187&gt;='indoor club records'!$G$11), AND(E187='indoor club records'!$F$12, F187&gt;='indoor club records'!$G$12), AND(E187='indoor club records'!$F$13, F187&gt;='indoor club records'!$G$13), AND(E187='indoor club records'!$F$14, F187&gt;='indoor club records'!$G$14), AND(E187='indoor club records'!$F$15, F187&gt;='indoor club records'!$G$15))), "CR", " ")</f>
        <v xml:space="preserve"> </v>
      </c>
      <c r="Z187" s="2" t="str">
        <f>IF(AND(B187="pole vault", OR(AND(E187='indoor club records'!$F$16, F187&gt;='indoor club records'!$G$16), AND(E187='indoor club records'!$F$17, F187&gt;='indoor club records'!$G$17), AND(E187='indoor club records'!$F$18, F187&gt;='indoor club records'!$G$18), AND(E187='indoor club records'!$F$19, F187&gt;='indoor club records'!$G$19), AND(E187='indoor club records'!$F$20, F187&gt;='indoor club records'!$G$20))), "CR", " ")</f>
        <v xml:space="preserve"> </v>
      </c>
      <c r="AA187" s="2" t="str">
        <f>IF(AND(B187="shot 2.72", AND(E187='indoor club records'!$F$36, F187&gt;='indoor club records'!$G$36)), "CR", " ")</f>
        <v xml:space="preserve"> </v>
      </c>
      <c r="AB187" s="2" t="str">
        <f>IF(AND(B187="shot 3", OR(AND(E187='indoor club records'!$F$37, F187&gt;='indoor club records'!$G$37), AND(E187='indoor club records'!$F$38, F187&gt;='indoor club records'!$G$38))), "CR", " ")</f>
        <v xml:space="preserve"> </v>
      </c>
      <c r="AC187" s="2" t="str">
        <f>IF(AND(B187="shot 4", OR(AND(E187='indoor club records'!$F$39, F187&gt;='indoor club records'!$G$39), AND(E187='indoor club records'!$F$40, F187&gt;='indoor club records'!$G$40))), "CR", " ")</f>
        <v xml:space="preserve"> </v>
      </c>
      <c r="AD187" s="5" t="str">
        <f>IF(AND(B187="4x200", OR(AND(E187='indoor club records'!$N$6, F187&lt;='indoor club records'!$O$6), AND(E187='indoor club records'!$N$7, F187&lt;='indoor club records'!$O$7), AND(E187='indoor club records'!$N$8, F187&lt;='indoor club records'!$O$8), AND(E187='indoor club records'!$N$9, F187&lt;='indoor club records'!$O$9), AND(E187='indoor club records'!$N$10, F187&lt;='indoor club records'!$O$10))), "CR", " ")</f>
        <v xml:space="preserve"> </v>
      </c>
      <c r="AE187" s="5" t="str">
        <f>IF(AND(B187="4x300", OR(AND(E187='indoor club records'!$N$11, F187&lt;='indoor club records'!$O$11), AND(E187='indoor club records'!$N$12, F187&lt;='indoor club records'!$O$12))), "CR", " ")</f>
        <v xml:space="preserve"> </v>
      </c>
      <c r="AF187" s="5" t="str">
        <f>IF(AND(B187="4x400", OR(AND(E187='indoor club records'!$N$13, F187&lt;='indoor club records'!$O$13), AND(E187='indoor club records'!$N$14, F187&lt;='indoor club records'!$O$14), AND(E187='indoor club records'!$N$15, F187&lt;='indoor club records'!$O$15))), "CR", " ")</f>
        <v xml:space="preserve"> </v>
      </c>
      <c r="AG187" s="5" t="str">
        <f>IF(AND(B187="pentathlon", OR(AND(E187='indoor club records'!$N$21, F187&gt;='indoor club records'!$O$21), AND(E187='indoor club records'!$N$22, F187&gt;='indoor club records'!$O$22), AND(E187='indoor club records'!$N$23, F187&gt;='indoor club records'!$O$23), AND(E187='indoor club records'!$N$24, F187&gt;='indoor club records'!$O$24), AND(E187='indoor club records'!$N$25, F187&gt;='indoor club records'!$O$25))), "CR", " ")</f>
        <v xml:space="preserve"> </v>
      </c>
      <c r="AH187" s="5" t="str">
        <f>IF(AND(B187="heptathlon", OR(AND(E187='indoor club records'!$N$26, F187&gt;='indoor club records'!$O$26), AND(E187='indoor club records'!$N$27, F187&gt;='indoor club records'!$O$27), AND(E187='indoor club records'!$N$28, F187&gt;='indoor club records'!$O$28), )), "CR", " ")</f>
        <v xml:space="preserve"> </v>
      </c>
    </row>
    <row r="188" spans="1:34" ht="15.75" customHeight="1" x14ac:dyDescent="0.35">
      <c r="B188" s="24" t="s">
        <v>27</v>
      </c>
      <c r="C188" s="24"/>
      <c r="D188" s="24"/>
      <c r="E188" s="25"/>
      <c r="F188" s="26"/>
      <c r="G188" s="27"/>
      <c r="H188" s="24"/>
      <c r="I188" s="24"/>
    </row>
  </sheetData>
  <autoFilter ref="A10:AI173"/>
  <sortState ref="A1:AI276">
    <sortCondition ref="B1:B276"/>
    <sortCondition ref="F1:F276"/>
  </sortState>
  <pageMargins left="0.7" right="0.7" top="0.75" bottom="0.75" header="0.3" footer="0.3"/>
  <pageSetup paperSize="9" orientation="portrait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4.5" x14ac:dyDescent="0.35"/>
  <cols>
    <col min="1" max="1" width="11.54296875" customWidth="1"/>
  </cols>
  <sheetData>
    <row r="1" spans="1:2" x14ac:dyDescent="0.35">
      <c r="A1" t="s">
        <v>177</v>
      </c>
      <c r="B1" t="s">
        <v>176</v>
      </c>
    </row>
    <row r="2" spans="1:2" x14ac:dyDescent="0.35">
      <c r="B2" t="s">
        <v>178</v>
      </c>
    </row>
    <row r="3" spans="1:2" x14ac:dyDescent="0.35">
      <c r="A3" t="s">
        <v>179</v>
      </c>
      <c r="B3" t="s">
        <v>180</v>
      </c>
    </row>
    <row r="4" spans="1:2" x14ac:dyDescent="0.35">
      <c r="A4" s="1" t="s">
        <v>181</v>
      </c>
      <c r="B4" t="s">
        <v>180</v>
      </c>
    </row>
    <row r="5" spans="1:2" x14ac:dyDescent="0.35">
      <c r="A5" t="s">
        <v>182</v>
      </c>
      <c r="B5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4" zoomScale="59" zoomScaleNormal="59" workbookViewId="0">
      <selection activeCell="Y30" sqref="Y30"/>
    </sheetView>
  </sheetViews>
  <sheetFormatPr defaultRowHeight="14.5" x14ac:dyDescent="0.35"/>
  <cols>
    <col min="1" max="2" width="9.1796875" style="1"/>
    <col min="3" max="3" width="9.1796875" style="3"/>
    <col min="4" max="4" width="8.7265625" style="1"/>
    <col min="5" max="5" width="13.7265625" style="1" customWidth="1"/>
    <col min="6" max="6" width="9.1796875" style="1"/>
    <col min="7" max="7" width="9.1796875" style="3"/>
    <col min="8" max="8" width="8" style="1" customWidth="1"/>
    <col min="9" max="11" width="9.1796875" style="1"/>
    <col min="12" max="12" width="9.1796875" style="3"/>
    <col min="13" max="15" width="9.1796875" style="1"/>
    <col min="16" max="16384" width="8.7265625" style="1"/>
  </cols>
  <sheetData>
    <row r="1" spans="1:18" x14ac:dyDescent="0.35">
      <c r="A1" s="1">
        <v>60</v>
      </c>
      <c r="B1" s="1" t="s">
        <v>32</v>
      </c>
      <c r="C1" s="3">
        <v>8.34</v>
      </c>
      <c r="E1" s="1" t="s">
        <v>25</v>
      </c>
      <c r="F1" s="1" t="s">
        <v>32</v>
      </c>
      <c r="G1" s="3">
        <v>1.53</v>
      </c>
      <c r="I1" s="1" t="s">
        <v>137</v>
      </c>
      <c r="J1" s="1" t="s">
        <v>32</v>
      </c>
      <c r="K1" s="1">
        <v>9.75</v>
      </c>
      <c r="M1" s="16" t="s">
        <v>141</v>
      </c>
      <c r="N1" s="16" t="s">
        <v>32</v>
      </c>
      <c r="O1" s="16"/>
      <c r="Q1" s="18"/>
      <c r="R1" s="19" t="s">
        <v>211</v>
      </c>
    </row>
    <row r="2" spans="1:18" x14ac:dyDescent="0.35">
      <c r="B2" s="1" t="s">
        <v>30</v>
      </c>
      <c r="C2" s="3">
        <v>7.79</v>
      </c>
      <c r="F2" s="1" t="s">
        <v>30</v>
      </c>
      <c r="G2" s="4">
        <v>1.53</v>
      </c>
      <c r="J2" s="1" t="s">
        <v>30</v>
      </c>
      <c r="K2" s="1">
        <v>9.4</v>
      </c>
      <c r="M2" s="16"/>
      <c r="N2" s="16" t="s">
        <v>30</v>
      </c>
      <c r="O2" s="16"/>
    </row>
    <row r="3" spans="1:18" x14ac:dyDescent="0.35">
      <c r="B3" s="1" t="s">
        <v>34</v>
      </c>
      <c r="C3" s="3">
        <v>7.72</v>
      </c>
      <c r="F3" s="1" t="s">
        <v>34</v>
      </c>
      <c r="G3" s="3">
        <v>1.7</v>
      </c>
      <c r="J3" s="1" t="s">
        <v>34</v>
      </c>
      <c r="K3" s="1">
        <v>8.64</v>
      </c>
      <c r="M3" s="16"/>
      <c r="N3" s="16" t="s">
        <v>34</v>
      </c>
      <c r="O3" s="16"/>
    </row>
    <row r="4" spans="1:18" x14ac:dyDescent="0.35">
      <c r="B4" s="1" t="s">
        <v>31</v>
      </c>
      <c r="C4" s="3">
        <v>7.43</v>
      </c>
      <c r="F4" s="1" t="s">
        <v>31</v>
      </c>
      <c r="G4" s="3">
        <v>1.83</v>
      </c>
      <c r="J4" s="1" t="s">
        <v>31</v>
      </c>
      <c r="K4" s="1">
        <v>8.64</v>
      </c>
      <c r="M4" s="16"/>
      <c r="N4" s="16" t="s">
        <v>31</v>
      </c>
      <c r="O4" s="16"/>
    </row>
    <row r="5" spans="1:18" x14ac:dyDescent="0.35">
      <c r="B5" s="1" t="s">
        <v>29</v>
      </c>
      <c r="C5" s="3">
        <v>7.35</v>
      </c>
      <c r="F5" s="1" t="s">
        <v>29</v>
      </c>
      <c r="G5" s="3">
        <v>1.88</v>
      </c>
      <c r="J5" s="1" t="s">
        <v>29</v>
      </c>
      <c r="K5" s="1">
        <v>8.5399999999999991</v>
      </c>
      <c r="M5" s="16"/>
      <c r="N5" s="16" t="s">
        <v>29</v>
      </c>
      <c r="O5" s="16"/>
    </row>
    <row r="6" spans="1:18" x14ac:dyDescent="0.35">
      <c r="A6" s="16">
        <v>100</v>
      </c>
      <c r="B6" s="16" t="s">
        <v>32</v>
      </c>
      <c r="C6" s="17"/>
      <c r="D6" s="16"/>
      <c r="E6" s="1" t="s">
        <v>26</v>
      </c>
      <c r="F6" s="1" t="s">
        <v>32</v>
      </c>
      <c r="G6" s="3">
        <v>4.83</v>
      </c>
      <c r="I6" s="16" t="s">
        <v>151</v>
      </c>
      <c r="J6" s="16" t="s">
        <v>32</v>
      </c>
      <c r="K6" s="16"/>
      <c r="M6" s="1" t="s">
        <v>142</v>
      </c>
      <c r="N6" s="1" t="s">
        <v>32</v>
      </c>
      <c r="O6" s="1" t="s">
        <v>195</v>
      </c>
    </row>
    <row r="7" spans="1:18" x14ac:dyDescent="0.35">
      <c r="A7" s="16"/>
      <c r="B7" s="16" t="s">
        <v>30</v>
      </c>
      <c r="C7" s="17"/>
      <c r="D7" s="16"/>
      <c r="F7" s="1" t="s">
        <v>30</v>
      </c>
      <c r="G7" s="3">
        <v>5.42</v>
      </c>
      <c r="I7" s="16" t="s">
        <v>140</v>
      </c>
      <c r="J7" s="16" t="s">
        <v>30</v>
      </c>
      <c r="K7" s="16"/>
      <c r="N7" s="1" t="s">
        <v>30</v>
      </c>
      <c r="O7" s="1" t="s">
        <v>199</v>
      </c>
    </row>
    <row r="8" spans="1:18" x14ac:dyDescent="0.35">
      <c r="A8" s="16"/>
      <c r="B8" s="16" t="s">
        <v>34</v>
      </c>
      <c r="C8" s="17"/>
      <c r="D8" s="16"/>
      <c r="F8" s="1" t="s">
        <v>34</v>
      </c>
      <c r="G8" s="3">
        <v>5.89</v>
      </c>
      <c r="I8" s="16" t="s">
        <v>87</v>
      </c>
      <c r="J8" s="16" t="s">
        <v>34</v>
      </c>
      <c r="K8" s="16"/>
      <c r="N8" s="1" t="s">
        <v>34</v>
      </c>
      <c r="O8" s="1" t="s">
        <v>205</v>
      </c>
    </row>
    <row r="9" spans="1:18" x14ac:dyDescent="0.35">
      <c r="A9" s="16"/>
      <c r="B9" s="16" t="s">
        <v>31</v>
      </c>
      <c r="C9" s="17"/>
      <c r="D9" s="16"/>
      <c r="F9" s="1" t="s">
        <v>31</v>
      </c>
      <c r="G9" s="3">
        <v>5.89</v>
      </c>
      <c r="I9" s="16" t="s">
        <v>21</v>
      </c>
      <c r="J9" s="16" t="s">
        <v>31</v>
      </c>
      <c r="K9" s="16"/>
      <c r="N9" s="1" t="s">
        <v>31</v>
      </c>
      <c r="O9" s="1" t="s">
        <v>150</v>
      </c>
    </row>
    <row r="10" spans="1:18" x14ac:dyDescent="0.35">
      <c r="A10" s="16"/>
      <c r="B10" s="16" t="s">
        <v>29</v>
      </c>
      <c r="C10" s="17"/>
      <c r="D10" s="16"/>
      <c r="F10" s="1" t="s">
        <v>29</v>
      </c>
      <c r="G10" s="3">
        <v>6.43</v>
      </c>
      <c r="I10" s="16"/>
      <c r="J10" s="16" t="s">
        <v>29</v>
      </c>
      <c r="K10" s="16"/>
      <c r="N10" s="1" t="s">
        <v>29</v>
      </c>
      <c r="O10" s="1" t="s">
        <v>149</v>
      </c>
    </row>
    <row r="11" spans="1:18" x14ac:dyDescent="0.35">
      <c r="A11" s="1">
        <v>200</v>
      </c>
      <c r="B11" s="1" t="s">
        <v>32</v>
      </c>
      <c r="C11" s="3">
        <v>27.62</v>
      </c>
      <c r="E11" s="1" t="s">
        <v>27</v>
      </c>
      <c r="F11" s="1" t="s">
        <v>32</v>
      </c>
      <c r="I11" s="16" t="s">
        <v>79</v>
      </c>
      <c r="J11" s="16" t="s">
        <v>34</v>
      </c>
      <c r="K11" s="16"/>
      <c r="M11" s="1" t="s">
        <v>144</v>
      </c>
      <c r="N11" s="1" t="s">
        <v>30</v>
      </c>
    </row>
    <row r="12" spans="1:18" x14ac:dyDescent="0.35">
      <c r="B12" s="1" t="s">
        <v>30</v>
      </c>
      <c r="F12" s="1" t="s">
        <v>30</v>
      </c>
      <c r="G12" s="3">
        <v>10.98</v>
      </c>
      <c r="I12" s="16" t="s">
        <v>14</v>
      </c>
      <c r="J12" s="16" t="s">
        <v>34</v>
      </c>
      <c r="K12" s="16"/>
      <c r="N12" s="1" t="s">
        <v>34</v>
      </c>
    </row>
    <row r="13" spans="1:18" x14ac:dyDescent="0.35">
      <c r="B13" s="1" t="s">
        <v>34</v>
      </c>
      <c r="C13" s="3">
        <v>24.81</v>
      </c>
      <c r="F13" s="14" t="s">
        <v>34</v>
      </c>
      <c r="G13" s="15">
        <v>12.11</v>
      </c>
      <c r="I13" s="16"/>
      <c r="J13" s="16" t="s">
        <v>31</v>
      </c>
      <c r="K13" s="16"/>
      <c r="M13" s="1" t="s">
        <v>152</v>
      </c>
      <c r="N13" s="1" t="s">
        <v>34</v>
      </c>
    </row>
    <row r="14" spans="1:18" x14ac:dyDescent="0.35">
      <c r="B14" s="1" t="s">
        <v>31</v>
      </c>
      <c r="C14" s="3">
        <v>23.79</v>
      </c>
      <c r="F14" s="1" t="s">
        <v>31</v>
      </c>
      <c r="G14" s="3">
        <v>12.57</v>
      </c>
      <c r="I14" s="16"/>
      <c r="J14" s="16" t="s">
        <v>29</v>
      </c>
      <c r="K14" s="16"/>
      <c r="N14" s="1" t="s">
        <v>31</v>
      </c>
    </row>
    <row r="15" spans="1:18" x14ac:dyDescent="0.35">
      <c r="B15" s="1" t="s">
        <v>29</v>
      </c>
      <c r="C15" s="3">
        <v>23.79</v>
      </c>
      <c r="F15" s="1" t="s">
        <v>29</v>
      </c>
      <c r="G15" s="3">
        <v>13.05</v>
      </c>
      <c r="I15" s="16" t="s">
        <v>122</v>
      </c>
      <c r="J15" s="16" t="s">
        <v>34</v>
      </c>
      <c r="K15" s="16"/>
      <c r="N15" s="1" t="s">
        <v>29</v>
      </c>
    </row>
    <row r="16" spans="1:18" x14ac:dyDescent="0.35">
      <c r="A16" s="1">
        <v>300</v>
      </c>
      <c r="B16" s="1" t="s">
        <v>30</v>
      </c>
      <c r="C16" s="3">
        <v>42.51</v>
      </c>
      <c r="E16" s="1" t="s">
        <v>28</v>
      </c>
      <c r="F16" s="1" t="s">
        <v>32</v>
      </c>
      <c r="I16" s="16"/>
      <c r="J16" s="16" t="s">
        <v>31</v>
      </c>
      <c r="K16" s="16"/>
      <c r="M16" s="16" t="s">
        <v>139</v>
      </c>
      <c r="N16" s="16" t="s">
        <v>32</v>
      </c>
      <c r="O16" s="16"/>
    </row>
    <row r="17" spans="1:15" x14ac:dyDescent="0.35">
      <c r="B17" s="1" t="s">
        <v>34</v>
      </c>
      <c r="F17" s="1" t="s">
        <v>30</v>
      </c>
      <c r="I17" s="16" t="s">
        <v>143</v>
      </c>
      <c r="J17" s="16" t="s">
        <v>34</v>
      </c>
      <c r="K17" s="16"/>
      <c r="M17" s="16"/>
      <c r="N17" s="16" t="s">
        <v>30</v>
      </c>
      <c r="O17" s="16"/>
    </row>
    <row r="18" spans="1:15" x14ac:dyDescent="0.35">
      <c r="A18" s="1">
        <v>400</v>
      </c>
      <c r="B18" s="1" t="s">
        <v>30</v>
      </c>
      <c r="F18" s="1" t="s">
        <v>34</v>
      </c>
      <c r="I18" s="16"/>
      <c r="J18" s="16" t="s">
        <v>31</v>
      </c>
      <c r="K18" s="16"/>
      <c r="M18" s="16"/>
      <c r="N18" s="16" t="s">
        <v>34</v>
      </c>
      <c r="O18" s="16"/>
    </row>
    <row r="19" spans="1:15" x14ac:dyDescent="0.35">
      <c r="B19" s="1" t="s">
        <v>34</v>
      </c>
      <c r="F19" s="1" t="s">
        <v>31</v>
      </c>
      <c r="I19" s="16"/>
      <c r="J19" s="16" t="s">
        <v>29</v>
      </c>
      <c r="K19" s="16"/>
      <c r="M19" s="16"/>
      <c r="N19" s="16" t="s">
        <v>31</v>
      </c>
      <c r="O19" s="16"/>
    </row>
    <row r="20" spans="1:15" x14ac:dyDescent="0.35">
      <c r="B20" s="1" t="s">
        <v>31</v>
      </c>
      <c r="F20" s="1" t="s">
        <v>29</v>
      </c>
      <c r="G20" s="3">
        <v>4.0999999999999996</v>
      </c>
      <c r="I20" s="16" t="s">
        <v>145</v>
      </c>
      <c r="J20" s="16" t="s">
        <v>31</v>
      </c>
      <c r="K20" s="16"/>
      <c r="M20" s="16"/>
      <c r="N20" s="16"/>
      <c r="O20" s="16"/>
    </row>
    <row r="21" spans="1:15" x14ac:dyDescent="0.35">
      <c r="B21" s="1" t="s">
        <v>29</v>
      </c>
      <c r="C21" s="3">
        <v>53.21</v>
      </c>
      <c r="E21" s="16" t="s">
        <v>126</v>
      </c>
      <c r="F21" s="16" t="s">
        <v>32</v>
      </c>
      <c r="G21" s="17"/>
      <c r="I21" s="16"/>
      <c r="J21" s="16" t="s">
        <v>29</v>
      </c>
      <c r="K21" s="16"/>
      <c r="M21" s="1" t="s">
        <v>146</v>
      </c>
      <c r="N21" s="1" t="s">
        <v>32</v>
      </c>
      <c r="O21" s="1">
        <v>2412</v>
      </c>
    </row>
    <row r="22" spans="1:15" x14ac:dyDescent="0.35">
      <c r="A22" s="1">
        <v>800</v>
      </c>
      <c r="B22" s="1" t="s">
        <v>32</v>
      </c>
      <c r="C22" s="3" t="s">
        <v>207</v>
      </c>
      <c r="E22" s="16" t="s">
        <v>99</v>
      </c>
      <c r="F22" s="16" t="s">
        <v>30</v>
      </c>
      <c r="G22" s="17"/>
      <c r="N22" s="1" t="s">
        <v>30</v>
      </c>
      <c r="O22" s="1">
        <v>3121</v>
      </c>
    </row>
    <row r="23" spans="1:15" x14ac:dyDescent="0.35">
      <c r="B23" s="1" t="s">
        <v>30</v>
      </c>
      <c r="C23" s="3" t="s">
        <v>197</v>
      </c>
      <c r="E23" s="16"/>
      <c r="F23" s="16" t="s">
        <v>34</v>
      </c>
      <c r="G23" s="17"/>
      <c r="N23" s="1" t="s">
        <v>34</v>
      </c>
      <c r="O23" s="1">
        <v>3582</v>
      </c>
    </row>
    <row r="24" spans="1:15" x14ac:dyDescent="0.35">
      <c r="B24" s="1" t="s">
        <v>34</v>
      </c>
      <c r="C24" s="3" t="s">
        <v>203</v>
      </c>
      <c r="E24" s="16"/>
      <c r="F24" s="16" t="s">
        <v>31</v>
      </c>
      <c r="G24" s="17"/>
      <c r="N24" s="1" t="s">
        <v>31</v>
      </c>
      <c r="O24" s="1">
        <v>3885</v>
      </c>
    </row>
    <row r="25" spans="1:15" x14ac:dyDescent="0.35">
      <c r="B25" s="1" t="s">
        <v>31</v>
      </c>
      <c r="E25" s="16"/>
      <c r="F25" s="16" t="s">
        <v>29</v>
      </c>
      <c r="G25" s="17"/>
      <c r="N25" s="1" t="s">
        <v>29</v>
      </c>
      <c r="O25" s="1">
        <v>3885</v>
      </c>
    </row>
    <row r="26" spans="1:15" x14ac:dyDescent="0.35">
      <c r="B26" s="1" t="s">
        <v>29</v>
      </c>
      <c r="C26" s="3" t="s">
        <v>208</v>
      </c>
      <c r="E26" s="16" t="s">
        <v>100</v>
      </c>
      <c r="F26" s="16" t="s">
        <v>32</v>
      </c>
      <c r="G26" s="17"/>
      <c r="M26" s="16" t="s">
        <v>147</v>
      </c>
      <c r="N26" s="16" t="s">
        <v>34</v>
      </c>
      <c r="O26" s="16"/>
    </row>
    <row r="27" spans="1:15" x14ac:dyDescent="0.35">
      <c r="E27" s="16"/>
      <c r="F27" s="16" t="s">
        <v>30</v>
      </c>
      <c r="G27" s="17"/>
      <c r="M27" s="16"/>
      <c r="N27" s="16" t="s">
        <v>31</v>
      </c>
      <c r="O27" s="16"/>
    </row>
    <row r="28" spans="1:15" x14ac:dyDescent="0.35">
      <c r="A28" s="1">
        <v>1200</v>
      </c>
      <c r="B28" s="1" t="s">
        <v>32</v>
      </c>
      <c r="E28" s="16"/>
      <c r="F28" s="16" t="s">
        <v>34</v>
      </c>
      <c r="G28" s="17"/>
      <c r="M28" s="16"/>
      <c r="N28" s="16" t="s">
        <v>29</v>
      </c>
      <c r="O28" s="16"/>
    </row>
    <row r="29" spans="1:15" x14ac:dyDescent="0.35">
      <c r="A29" s="1">
        <v>1500</v>
      </c>
      <c r="B29" s="1" t="s">
        <v>32</v>
      </c>
      <c r="C29" s="3" t="s">
        <v>206</v>
      </c>
      <c r="E29" s="16" t="s">
        <v>105</v>
      </c>
      <c r="F29" s="16" t="s">
        <v>31</v>
      </c>
      <c r="G29" s="17"/>
    </row>
    <row r="30" spans="1:15" x14ac:dyDescent="0.35">
      <c r="B30" s="1" t="s">
        <v>30</v>
      </c>
      <c r="C30" s="3" t="s">
        <v>198</v>
      </c>
      <c r="E30" s="16"/>
      <c r="F30" s="16" t="s">
        <v>29</v>
      </c>
      <c r="G30" s="17"/>
    </row>
    <row r="31" spans="1:15" x14ac:dyDescent="0.35">
      <c r="B31" s="1" t="s">
        <v>34</v>
      </c>
      <c r="C31" s="3" t="s">
        <v>196</v>
      </c>
      <c r="E31" s="16" t="s">
        <v>103</v>
      </c>
      <c r="F31" s="16" t="s">
        <v>32</v>
      </c>
      <c r="G31" s="17"/>
    </row>
    <row r="32" spans="1:15" x14ac:dyDescent="0.35">
      <c r="B32" s="1" t="s">
        <v>31</v>
      </c>
      <c r="C32" s="3" t="s">
        <v>200</v>
      </c>
      <c r="E32" s="16" t="s">
        <v>101</v>
      </c>
      <c r="F32" s="16" t="s">
        <v>30</v>
      </c>
      <c r="G32" s="17"/>
    </row>
    <row r="33" spans="1:7" x14ac:dyDescent="0.35">
      <c r="B33" s="1" t="s">
        <v>29</v>
      </c>
      <c r="C33" s="3" t="s">
        <v>209</v>
      </c>
      <c r="E33" s="16"/>
      <c r="F33" s="16" t="s">
        <v>34</v>
      </c>
      <c r="G33" s="17"/>
    </row>
    <row r="34" spans="1:7" x14ac:dyDescent="0.35">
      <c r="A34" s="1" t="s">
        <v>148</v>
      </c>
      <c r="B34" s="1" t="s">
        <v>30</v>
      </c>
      <c r="E34" s="16" t="s">
        <v>104</v>
      </c>
      <c r="F34" s="16" t="s">
        <v>31</v>
      </c>
      <c r="G34" s="17"/>
    </row>
    <row r="35" spans="1:7" x14ac:dyDescent="0.35">
      <c r="B35" s="1" t="s">
        <v>34</v>
      </c>
      <c r="E35" s="16"/>
      <c r="F35" s="16" t="s">
        <v>29</v>
      </c>
      <c r="G35" s="17"/>
    </row>
    <row r="36" spans="1:7" x14ac:dyDescent="0.35">
      <c r="B36" s="1" t="s">
        <v>31</v>
      </c>
      <c r="C36" s="3" t="s">
        <v>201</v>
      </c>
      <c r="E36" s="1" t="s">
        <v>102</v>
      </c>
      <c r="F36" s="1" t="s">
        <v>32</v>
      </c>
      <c r="G36" s="3">
        <v>9.4600000000000009</v>
      </c>
    </row>
    <row r="37" spans="1:7" x14ac:dyDescent="0.35">
      <c r="B37" s="1" t="s">
        <v>29</v>
      </c>
      <c r="E37" s="1" t="s">
        <v>97</v>
      </c>
      <c r="F37" s="1" t="s">
        <v>30</v>
      </c>
      <c r="G37" s="3">
        <v>12.35</v>
      </c>
    </row>
    <row r="38" spans="1:7" x14ac:dyDescent="0.35">
      <c r="A38" s="1">
        <v>3000</v>
      </c>
      <c r="B38" s="1" t="s">
        <v>30</v>
      </c>
      <c r="F38" s="1" t="s">
        <v>34</v>
      </c>
      <c r="G38" s="3">
        <v>13.89</v>
      </c>
    </row>
    <row r="39" spans="1:7" x14ac:dyDescent="0.35">
      <c r="B39" s="1" t="s">
        <v>34</v>
      </c>
      <c r="C39" s="3" t="s">
        <v>204</v>
      </c>
      <c r="E39" s="1" t="s">
        <v>98</v>
      </c>
      <c r="F39" s="1" t="s">
        <v>31</v>
      </c>
      <c r="G39" s="3">
        <v>15.72</v>
      </c>
    </row>
    <row r="40" spans="1:7" x14ac:dyDescent="0.35">
      <c r="B40" s="1" t="s">
        <v>31</v>
      </c>
      <c r="C40" s="3" t="s">
        <v>202</v>
      </c>
      <c r="F40" s="1" t="s">
        <v>29</v>
      </c>
      <c r="G40" s="3">
        <v>17.850000000000001</v>
      </c>
    </row>
    <row r="41" spans="1:7" x14ac:dyDescent="0.35">
      <c r="B41" s="1" t="s">
        <v>29</v>
      </c>
      <c r="C41" s="3" t="s">
        <v>210</v>
      </c>
    </row>
    <row r="42" spans="1:7" x14ac:dyDescent="0.35">
      <c r="A42" s="1">
        <v>5000</v>
      </c>
      <c r="B42" s="1" t="s">
        <v>31</v>
      </c>
    </row>
    <row r="43" spans="1:7" x14ac:dyDescent="0.35">
      <c r="B43" s="1" t="s">
        <v>29</v>
      </c>
    </row>
    <row r="44" spans="1:7" x14ac:dyDescent="0.35">
      <c r="A44" s="1">
        <v>10000</v>
      </c>
      <c r="B44" s="1" t="s">
        <v>31</v>
      </c>
    </row>
    <row r="45" spans="1:7" x14ac:dyDescent="0.35">
      <c r="B45" s="1" t="s">
        <v>29</v>
      </c>
    </row>
    <row r="156" spans="10:10" x14ac:dyDescent="0.35">
      <c r="J156" s="1" t="str">
        <f>IF(AND(A156=100, OR(AND(D156='indoor club records'!B6, E156&lt;='indoor club records'!C6), AND(D156='indoor club records'!B7, E156&lt;='indoor club records'!C7), AND(D156='indoor club records'!B8, E156&lt;='indoor club records'!C8), AND(D156='indoor club records'!B9, E156&lt;='indoor club records'!C9), AND(D156='indoor club records'!B10, E156&lt;='indoor club records'!C10))),"CR"," ")</f>
        <v xml:space="preserve"> </v>
      </c>
    </row>
  </sheetData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W-winter 2019-2020</vt:lpstr>
      <vt:lpstr>Sheet2</vt:lpstr>
      <vt:lpstr>Sheet1</vt:lpstr>
      <vt:lpstr>indoor club records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2000513</cp:lastModifiedBy>
  <dcterms:created xsi:type="dcterms:W3CDTF">2017-04-22T19:16:39Z</dcterms:created>
  <dcterms:modified xsi:type="dcterms:W3CDTF">2020-03-14T17:51:26Z</dcterms:modified>
</cp:coreProperties>
</file>