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0513\"/>
    </mc:Choice>
  </mc:AlternateContent>
  <bookViews>
    <workbookView xWindow="0" yWindow="0" windowWidth="19200" windowHeight="7010"/>
  </bookViews>
  <sheets>
    <sheet name="All M-2020" sheetId="4" r:id="rId1"/>
    <sheet name="Sheet3" sheetId="8" state="hidden" r:id="rId2"/>
    <sheet name="Sheet2" sheetId="7" state="hidden" r:id="rId3"/>
    <sheet name="Sheet1" sheetId="6" state="hidden" r:id="rId4"/>
    <sheet name="club records end 2019" sheetId="5" state="hidden" r:id="rId5"/>
  </sheets>
  <definedNames>
    <definedName name="_xlnm._FilterDatabase" localSheetId="0" hidden="1">'All M-2020'!$A$6:$XDE$225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4" l="1"/>
  <c r="X6" i="4"/>
  <c r="X10" i="4"/>
  <c r="X12" i="4"/>
  <c r="X14" i="4"/>
  <c r="X19" i="4"/>
  <c r="X18" i="4"/>
  <c r="X17" i="4"/>
  <c r="X37" i="4"/>
  <c r="X36" i="4"/>
  <c r="X34" i="4"/>
  <c r="X33" i="4"/>
  <c r="X32" i="4"/>
  <c r="X54" i="4"/>
  <c r="X53" i="4"/>
  <c r="X61" i="4"/>
  <c r="X60" i="4"/>
  <c r="X59" i="4"/>
  <c r="X67" i="4"/>
  <c r="X66" i="4"/>
  <c r="X74" i="4"/>
  <c r="X73" i="4"/>
  <c r="X72" i="4"/>
  <c r="X71" i="4"/>
  <c r="X77" i="4"/>
  <c r="X76" i="4"/>
  <c r="X91" i="4"/>
  <c r="X98" i="4"/>
  <c r="J98" i="4" s="1"/>
  <c r="X97" i="4"/>
  <c r="X96" i="4"/>
  <c r="X113" i="4"/>
  <c r="X112" i="4"/>
  <c r="X126" i="4"/>
  <c r="X125" i="4"/>
  <c r="X140" i="4"/>
  <c r="X139" i="4"/>
  <c r="X138" i="4"/>
  <c r="X137" i="4"/>
  <c r="X136" i="4"/>
  <c r="X147" i="4"/>
  <c r="X146" i="4"/>
  <c r="X145" i="4"/>
  <c r="X144" i="4"/>
  <c r="X143" i="4"/>
  <c r="X142" i="4"/>
  <c r="X154" i="4"/>
  <c r="X153" i="4"/>
  <c r="X152" i="4"/>
  <c r="J152" i="4" s="1"/>
  <c r="X164" i="4"/>
  <c r="X163" i="4"/>
  <c r="J163" i="4" s="1"/>
  <c r="X169" i="4"/>
  <c r="X168" i="4"/>
  <c r="J168" i="4" s="1"/>
  <c r="X167" i="4"/>
  <c r="J167" i="4" s="1"/>
  <c r="X166" i="4"/>
  <c r="J166" i="4" s="1"/>
  <c r="X176" i="4"/>
  <c r="X212" i="4"/>
  <c r="X213" i="4"/>
  <c r="J153" i="4"/>
  <c r="J226" i="4"/>
  <c r="J5" i="4" l="1"/>
  <c r="J2" i="4"/>
  <c r="A152" i="4" l="1"/>
  <c r="BH146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BH164" i="4"/>
  <c r="BG164" i="4"/>
  <c r="BF164" i="4"/>
  <c r="BE164" i="4"/>
  <c r="BD164" i="4"/>
  <c r="BC164" i="4"/>
  <c r="BB164" i="4"/>
  <c r="BA164" i="4"/>
  <c r="AZ164" i="4"/>
  <c r="AY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A164" i="4"/>
  <c r="BH147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BH212" i="4"/>
  <c r="BG212" i="4"/>
  <c r="BF212" i="4"/>
  <c r="BE212" i="4"/>
  <c r="BD212" i="4"/>
  <c r="BC212" i="4"/>
  <c r="BB212" i="4"/>
  <c r="BA212" i="4"/>
  <c r="AZ212" i="4"/>
  <c r="AY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BH169" i="4"/>
  <c r="BG169" i="4"/>
  <c r="BF169" i="4"/>
  <c r="BE169" i="4"/>
  <c r="BD169" i="4"/>
  <c r="BC169" i="4"/>
  <c r="BB169" i="4"/>
  <c r="BA169" i="4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A169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64" i="4" l="1"/>
  <c r="J139" i="4"/>
  <c r="J169" i="4"/>
  <c r="J212" i="4"/>
  <c r="J147" i="4"/>
  <c r="J140" i="4"/>
  <c r="J146" i="4"/>
  <c r="J142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BH96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A97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BH176" i="4"/>
  <c r="BG176" i="4"/>
  <c r="BF176" i="4"/>
  <c r="BE176" i="4"/>
  <c r="BD176" i="4"/>
  <c r="BC176" i="4"/>
  <c r="BB176" i="4"/>
  <c r="BA176" i="4"/>
  <c r="AZ176" i="4"/>
  <c r="AY176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A36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A34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A33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A32" i="4"/>
  <c r="A19" i="4"/>
  <c r="J91" i="4" l="1"/>
  <c r="J112" i="4"/>
  <c r="J113" i="4"/>
  <c r="J176" i="4"/>
  <c r="J145" i="4"/>
  <c r="J97" i="4"/>
  <c r="J96" i="4"/>
  <c r="J36" i="4"/>
  <c r="J37" i="4"/>
  <c r="J34" i="4"/>
  <c r="J33" i="4"/>
  <c r="J32" i="4"/>
  <c r="A222" i="4"/>
  <c r="A179" i="4"/>
  <c r="A158" i="4"/>
  <c r="A14" i="4"/>
  <c r="A131" i="4"/>
  <c r="A12" i="4"/>
  <c r="A104" i="4"/>
  <c r="A130" i="4"/>
  <c r="A25" i="4"/>
  <c r="A103" i="4"/>
  <c r="A78" i="4"/>
  <c r="A199" i="4"/>
  <c r="A51" i="4"/>
  <c r="A24" i="4"/>
  <c r="A197" i="4"/>
  <c r="A155" i="4"/>
  <c r="A11" i="4"/>
  <c r="A84" i="4"/>
  <c r="A50" i="4"/>
  <c r="A54" i="4"/>
  <c r="A10" i="4"/>
  <c r="A66" i="4"/>
  <c r="A165" i="4"/>
  <c r="A111" i="4"/>
  <c r="A116" i="4"/>
  <c r="A168" i="4"/>
  <c r="A95" i="4"/>
  <c r="A93" i="4"/>
  <c r="A186" i="4"/>
  <c r="A17" i="4"/>
  <c r="A53" i="4"/>
  <c r="A180" i="4"/>
  <c r="A162" i="4"/>
  <c r="A220" i="4"/>
  <c r="A189" i="4"/>
  <c r="A202" i="4"/>
  <c r="A58" i="4"/>
  <c r="A82" i="4"/>
  <c r="A68" i="4"/>
  <c r="A114" i="4"/>
  <c r="A191" i="4"/>
  <c r="A187" i="4"/>
  <c r="A56" i="4"/>
  <c r="A108" i="4"/>
  <c r="A47" i="4"/>
  <c r="A173" i="4"/>
  <c r="A79" i="4"/>
  <c r="A118" i="4"/>
  <c r="A177" i="4"/>
  <c r="A40" i="4"/>
  <c r="A129" i="4"/>
  <c r="A149" i="4"/>
  <c r="A117" i="4"/>
  <c r="A148" i="4"/>
  <c r="A49" i="4"/>
  <c r="A128" i="4"/>
  <c r="A115" i="4"/>
  <c r="A133" i="4"/>
  <c r="A172" i="4"/>
  <c r="A217" i="4"/>
  <c r="A205" i="4"/>
  <c r="A190" i="4"/>
  <c r="A107" i="4"/>
  <c r="A27" i="4"/>
  <c r="A83" i="4"/>
  <c r="A21" i="4"/>
  <c r="A154" i="4"/>
  <c r="A55" i="4"/>
  <c r="A22" i="4"/>
  <c r="A157" i="4"/>
  <c r="A98" i="4"/>
  <c r="A170" i="4"/>
  <c r="A188" i="4"/>
  <c r="A219" i="4"/>
  <c r="A183" i="4"/>
  <c r="A134" i="4"/>
  <c r="A23" i="4"/>
  <c r="A15" i="4"/>
  <c r="A20" i="4"/>
  <c r="A80" i="4"/>
  <c r="A185" i="4"/>
  <c r="A46" i="4"/>
  <c r="A125" i="4"/>
  <c r="A26" i="4"/>
  <c r="A209" i="4"/>
  <c r="A193" i="4"/>
  <c r="A136" i="4"/>
  <c r="A52" i="4"/>
  <c r="A200" i="4"/>
  <c r="A64" i="4"/>
  <c r="A201" i="4"/>
  <c r="A156" i="4"/>
  <c r="A85" i="4"/>
  <c r="A70" i="4"/>
  <c r="A216" i="4"/>
  <c r="A141" i="4"/>
  <c r="A122" i="4"/>
  <c r="A18" i="4"/>
  <c r="A196" i="4"/>
  <c r="A69" i="4"/>
  <c r="A184" i="4"/>
  <c r="A171" i="4"/>
  <c r="A45" i="4"/>
  <c r="A8" i="4"/>
  <c r="A41" i="4"/>
  <c r="A215" i="4"/>
  <c r="A150" i="4"/>
  <c r="A110" i="4"/>
  <c r="A218" i="4"/>
  <c r="A208" i="4"/>
  <c r="A175" i="4"/>
  <c r="A207" i="4"/>
  <c r="A13" i="4"/>
  <c r="A195" i="4"/>
  <c r="A174" i="4"/>
  <c r="A206" i="4"/>
  <c r="A135" i="4"/>
  <c r="A194" i="4"/>
  <c r="BH218" i="4" l="1"/>
  <c r="BG218" i="4"/>
  <c r="BF218" i="4"/>
  <c r="BE218" i="4"/>
  <c r="BD218" i="4"/>
  <c r="BC218" i="4"/>
  <c r="BB218" i="4"/>
  <c r="BA218" i="4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BH221" i="4"/>
  <c r="BG221" i="4"/>
  <c r="BF221" i="4"/>
  <c r="BE221" i="4"/>
  <c r="BD221" i="4"/>
  <c r="BC221" i="4"/>
  <c r="BB221" i="4"/>
  <c r="BA221" i="4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BH222" i="4"/>
  <c r="BG222" i="4"/>
  <c r="BF222" i="4"/>
  <c r="BE222" i="4"/>
  <c r="BD222" i="4"/>
  <c r="BC222" i="4"/>
  <c r="BB222" i="4"/>
  <c r="BA222" i="4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BH220" i="4"/>
  <c r="BG220" i="4"/>
  <c r="BF220" i="4"/>
  <c r="BE220" i="4"/>
  <c r="BD220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BH219" i="4"/>
  <c r="BG219" i="4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20" i="4" l="1"/>
  <c r="J221" i="4"/>
  <c r="J222" i="4"/>
  <c r="J219" i="4"/>
  <c r="J218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 l="1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 l="1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 l="1"/>
  <c r="BH10" i="4" l="1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l="1"/>
  <c r="BH126" i="4" l="1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BH151" i="4"/>
  <c r="BG151" i="4"/>
  <c r="BF151" i="4"/>
  <c r="BE151" i="4"/>
  <c r="BD151" i="4"/>
  <c r="BC151" i="4"/>
  <c r="BB151" i="4"/>
  <c r="BA151" i="4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26" i="4" l="1"/>
  <c r="J71" i="4"/>
  <c r="J57" i="4"/>
  <c r="J151" i="4"/>
  <c r="A213" i="4"/>
  <c r="A92" i="4"/>
  <c r="A63" i="4"/>
  <c r="A9" i="4"/>
  <c r="A121" i="4"/>
  <c r="A87" i="4"/>
  <c r="A192" i="4"/>
  <c r="A151" i="4"/>
  <c r="A100" i="4"/>
  <c r="A76" i="4"/>
  <c r="A124" i="4"/>
  <c r="A61" i="4"/>
  <c r="A204" i="4"/>
  <c r="A123" i="4"/>
  <c r="A203" i="4"/>
  <c r="A94" i="4"/>
  <c r="A132" i="4"/>
  <c r="A166" i="4"/>
  <c r="BH144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 l="1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X148" i="4"/>
  <c r="AY148" i="4"/>
  <c r="AZ148" i="4"/>
  <c r="BA148" i="4"/>
  <c r="BB148" i="4"/>
  <c r="BC148" i="4"/>
  <c r="BD148" i="4"/>
  <c r="BE148" i="4"/>
  <c r="BF148" i="4"/>
  <c r="BG148" i="4"/>
  <c r="BH148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AA197" i="4"/>
  <c r="AB197" i="4"/>
  <c r="AC197" i="4"/>
  <c r="AD197" i="4"/>
  <c r="AE197" i="4"/>
  <c r="AF197" i="4"/>
  <c r="AG197" i="4"/>
  <c r="AH197" i="4"/>
  <c r="AI197" i="4"/>
  <c r="AJ197" i="4"/>
  <c r="AK197" i="4"/>
  <c r="AL197" i="4"/>
  <c r="AM197" i="4"/>
  <c r="AN197" i="4"/>
  <c r="AO197" i="4"/>
  <c r="AP197" i="4"/>
  <c r="AQ197" i="4"/>
  <c r="AR197" i="4"/>
  <c r="AS197" i="4"/>
  <c r="AT197" i="4"/>
  <c r="AU197" i="4"/>
  <c r="AV197" i="4"/>
  <c r="AW197" i="4"/>
  <c r="AX197" i="4"/>
  <c r="AY197" i="4"/>
  <c r="AZ197" i="4"/>
  <c r="BA197" i="4"/>
  <c r="BB197" i="4"/>
  <c r="BC197" i="4"/>
  <c r="BD197" i="4"/>
  <c r="BE197" i="4"/>
  <c r="BF197" i="4"/>
  <c r="BG197" i="4"/>
  <c r="BH197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AG155" i="4"/>
  <c r="AH155" i="4"/>
  <c r="AI155" i="4"/>
  <c r="AJ155" i="4"/>
  <c r="AK155" i="4"/>
  <c r="AL155" i="4"/>
  <c r="AM155" i="4"/>
  <c r="AN155" i="4"/>
  <c r="AO155" i="4"/>
  <c r="AP155" i="4"/>
  <c r="AQ155" i="4"/>
  <c r="AR155" i="4"/>
  <c r="AS155" i="4"/>
  <c r="AT155" i="4"/>
  <c r="AU155" i="4"/>
  <c r="AV155" i="4"/>
  <c r="AW155" i="4"/>
  <c r="AX155" i="4"/>
  <c r="AY155" i="4"/>
  <c r="AZ155" i="4"/>
  <c r="BA155" i="4"/>
  <c r="BB155" i="4"/>
  <c r="BC155" i="4"/>
  <c r="BD155" i="4"/>
  <c r="BE155" i="4"/>
  <c r="BF155" i="4"/>
  <c r="BG155" i="4"/>
  <c r="BH15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X117" i="4"/>
  <c r="AY117" i="4"/>
  <c r="AZ117" i="4"/>
  <c r="BA117" i="4"/>
  <c r="BB117" i="4"/>
  <c r="BC117" i="4"/>
  <c r="BD117" i="4"/>
  <c r="BE117" i="4"/>
  <c r="BF117" i="4"/>
  <c r="BG117" i="4"/>
  <c r="BH117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BG129" i="4"/>
  <c r="BH129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G102" i="4"/>
  <c r="BH102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AG160" i="4"/>
  <c r="AH160" i="4"/>
  <c r="AI160" i="4"/>
  <c r="AJ160" i="4"/>
  <c r="AK160" i="4"/>
  <c r="AL160" i="4"/>
  <c r="AM160" i="4"/>
  <c r="AN160" i="4"/>
  <c r="AO160" i="4"/>
  <c r="AP160" i="4"/>
  <c r="AQ160" i="4"/>
  <c r="AR160" i="4"/>
  <c r="AS160" i="4"/>
  <c r="AT160" i="4"/>
  <c r="AU160" i="4"/>
  <c r="AV160" i="4"/>
  <c r="AW160" i="4"/>
  <c r="AX160" i="4"/>
  <c r="AY160" i="4"/>
  <c r="AZ160" i="4"/>
  <c r="BA160" i="4"/>
  <c r="BB160" i="4"/>
  <c r="BC160" i="4"/>
  <c r="BD160" i="4"/>
  <c r="BE160" i="4"/>
  <c r="BF160" i="4"/>
  <c r="BG160" i="4"/>
  <c r="BH160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BG131" i="4"/>
  <c r="BH131" i="4"/>
  <c r="J125" i="4" l="1"/>
  <c r="J51" i="4"/>
  <c r="J129" i="4"/>
  <c r="J155" i="4"/>
  <c r="J40" i="4"/>
  <c r="J117" i="4"/>
  <c r="J197" i="4"/>
  <c r="J148" i="4"/>
  <c r="J102" i="4"/>
  <c r="J131" i="4"/>
  <c r="J160" i="4"/>
  <c r="BH127" i="4" l="1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27" i="4" l="1"/>
  <c r="J101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 l="1"/>
  <c r="R161" i="4"/>
  <c r="R48" i="4"/>
  <c r="R78" i="4"/>
  <c r="R103" i="4"/>
  <c r="R62" i="4"/>
  <c r="R25" i="4"/>
  <c r="R177" i="4"/>
  <c r="R81" i="4"/>
  <c r="R79" i="4"/>
  <c r="R173" i="4"/>
  <c r="R130" i="4"/>
  <c r="R104" i="4"/>
  <c r="R192" i="4"/>
  <c r="R47" i="4"/>
  <c r="R108" i="4"/>
  <c r="R56" i="4"/>
  <c r="R208" i="4"/>
  <c r="R175" i="4"/>
  <c r="R187" i="4"/>
  <c r="R80" i="4"/>
  <c r="R191" i="4"/>
  <c r="R20" i="4"/>
  <c r="R114" i="4"/>
  <c r="R68" i="4"/>
  <c r="R15" i="4"/>
  <c r="R82" i="4"/>
  <c r="R12" i="4"/>
  <c r="R14" i="4"/>
  <c r="R87" i="4"/>
  <c r="R16" i="4"/>
  <c r="R23" i="4"/>
  <c r="R134" i="4"/>
  <c r="R183" i="4"/>
  <c r="R202" i="4"/>
  <c r="R58" i="4"/>
  <c r="R179" i="4"/>
  <c r="R121" i="4"/>
  <c r="R9" i="4"/>
  <c r="R19" i="4"/>
  <c r="R119" i="4"/>
  <c r="R63" i="4"/>
  <c r="R75" i="4"/>
  <c r="R92" i="4"/>
  <c r="R213" i="4"/>
  <c r="R211" i="4"/>
  <c r="R43" i="4"/>
  <c r="R88" i="4"/>
  <c r="R162" i="4"/>
  <c r="R180" i="4"/>
  <c r="R17" i="4"/>
  <c r="R186" i="4"/>
  <c r="R93" i="4"/>
  <c r="R95" i="4"/>
  <c r="R90" i="4"/>
  <c r="R132" i="4"/>
  <c r="R198" i="4"/>
  <c r="R120" i="4"/>
  <c r="R188" i="4"/>
  <c r="R109" i="4"/>
  <c r="R116" i="4"/>
  <c r="R170" i="4"/>
  <c r="R182" i="4"/>
  <c r="R150" i="4"/>
  <c r="R22" i="4"/>
  <c r="R194" i="4"/>
  <c r="R41" i="4"/>
  <c r="R55" i="4"/>
  <c r="R8" i="4"/>
  <c r="R154" i="4"/>
  <c r="R45" i="4"/>
  <c r="R171" i="4"/>
  <c r="R83" i="4"/>
  <c r="R184" i="4"/>
  <c r="R69" i="4"/>
  <c r="R196" i="4"/>
  <c r="R27" i="4"/>
  <c r="R18" i="4"/>
  <c r="R107" i="4"/>
  <c r="R122" i="4"/>
  <c r="R141" i="4"/>
  <c r="R190" i="4"/>
  <c r="R135" i="4"/>
  <c r="R206" i="4"/>
  <c r="R6" i="4"/>
  <c r="R94" i="4"/>
  <c r="R89" i="4"/>
  <c r="R111" i="4"/>
  <c r="R203" i="4"/>
  <c r="R67" i="4"/>
  <c r="R165" i="4"/>
  <c r="R39" i="4"/>
  <c r="R205" i="4"/>
  <c r="R172" i="4"/>
  <c r="R216" i="4"/>
  <c r="R70" i="4"/>
  <c r="R85" i="4"/>
  <c r="R156" i="4"/>
  <c r="R201" i="4"/>
  <c r="R66" i="4"/>
  <c r="R123" i="4"/>
  <c r="R204" i="4"/>
  <c r="R106" i="4"/>
  <c r="R72" i="4"/>
  <c r="R174" i="4"/>
  <c r="R59" i="4"/>
  <c r="R60" i="4"/>
  <c r="R61" i="4"/>
  <c r="R178" i="4"/>
  <c r="R124" i="4"/>
  <c r="R54" i="4"/>
  <c r="R133" i="4"/>
  <c r="R115" i="4"/>
  <c r="R64" i="4"/>
  <c r="R128" i="4"/>
  <c r="R200" i="4"/>
  <c r="R52" i="4"/>
  <c r="R136" i="4"/>
  <c r="R49" i="4"/>
  <c r="R193" i="4"/>
  <c r="R195" i="4"/>
  <c r="R209" i="4"/>
  <c r="R13" i="4"/>
  <c r="R26" i="4"/>
  <c r="R207" i="4"/>
  <c r="R74" i="4"/>
  <c r="R73" i="4"/>
  <c r="R159" i="4"/>
  <c r="R143" i="4"/>
  <c r="R137" i="4"/>
  <c r="R76" i="4"/>
  <c r="R138" i="4"/>
  <c r="R100" i="4"/>
  <c r="R99" i="4"/>
  <c r="R50" i="4"/>
  <c r="R84" i="4"/>
  <c r="R11" i="4"/>
  <c r="R105" i="4"/>
  <c r="R44" i="4"/>
  <c r="R38" i="4"/>
  <c r="R181" i="4"/>
  <c r="R210" i="4"/>
  <c r="R199" i="4"/>
  <c r="R214" i="4"/>
  <c r="BH161" i="4"/>
  <c r="BG161" i="4"/>
  <c r="BF161" i="4"/>
  <c r="BE161" i="4"/>
  <c r="BD161" i="4"/>
  <c r="BC161" i="4"/>
  <c r="BB161" i="4"/>
  <c r="BA161" i="4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Q161" i="4"/>
  <c r="P161" i="4"/>
  <c r="O161" i="4"/>
  <c r="N161" i="4"/>
  <c r="M161" i="4"/>
  <c r="L161" i="4"/>
  <c r="K161" i="4"/>
  <c r="BH214" i="4"/>
  <c r="BG214" i="4"/>
  <c r="BF214" i="4"/>
  <c r="BE214" i="4"/>
  <c r="BD214" i="4"/>
  <c r="BC214" i="4"/>
  <c r="BB214" i="4"/>
  <c r="BA214" i="4"/>
  <c r="AZ214" i="4"/>
  <c r="AY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Q214" i="4"/>
  <c r="P214" i="4"/>
  <c r="O214" i="4"/>
  <c r="N214" i="4"/>
  <c r="M214" i="4"/>
  <c r="L214" i="4"/>
  <c r="K214" i="4"/>
  <c r="J214" i="4" l="1"/>
  <c r="J16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Q81" i="4"/>
  <c r="P81" i="4"/>
  <c r="O81" i="4"/>
  <c r="N81" i="4"/>
  <c r="M81" i="4"/>
  <c r="L81" i="4"/>
  <c r="K81" i="4"/>
  <c r="J81" i="4" l="1"/>
  <c r="BH159" i="4" l="1"/>
  <c r="BG159" i="4"/>
  <c r="BF159" i="4"/>
  <c r="BE159" i="4"/>
  <c r="BD159" i="4"/>
  <c r="BC159" i="4"/>
  <c r="BB159" i="4"/>
  <c r="BA159" i="4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Q159" i="4"/>
  <c r="P159" i="4"/>
  <c r="O159" i="4"/>
  <c r="N159" i="4"/>
  <c r="M159" i="4"/>
  <c r="L159" i="4"/>
  <c r="K159" i="4"/>
  <c r="J159" i="4" l="1"/>
  <c r="K14" i="4" l="1"/>
  <c r="L14" i="4"/>
  <c r="M14" i="4"/>
  <c r="N14" i="4"/>
  <c r="O14" i="4"/>
  <c r="K186" i="4"/>
  <c r="L186" i="4"/>
  <c r="M186" i="4"/>
  <c r="K93" i="4"/>
  <c r="L93" i="4"/>
  <c r="M93" i="4"/>
  <c r="K188" i="4"/>
  <c r="L188" i="4"/>
  <c r="M188" i="4"/>
  <c r="K170" i="4"/>
  <c r="L170" i="4"/>
  <c r="M170" i="4"/>
  <c r="K154" i="4"/>
  <c r="L154" i="4"/>
  <c r="M154" i="4"/>
  <c r="K111" i="4"/>
  <c r="L111" i="4"/>
  <c r="M111" i="4"/>
  <c r="K205" i="4"/>
  <c r="L205" i="4"/>
  <c r="M205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Q78" i="4"/>
  <c r="P78" i="4"/>
  <c r="O78" i="4"/>
  <c r="N78" i="4"/>
  <c r="M78" i="4"/>
  <c r="L78" i="4"/>
  <c r="K78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W73" i="4"/>
  <c r="V73" i="4"/>
  <c r="U73" i="4"/>
  <c r="T73" i="4"/>
  <c r="S73" i="4"/>
  <c r="Q73" i="4"/>
  <c r="P73" i="4"/>
  <c r="O73" i="4"/>
  <c r="N73" i="4"/>
  <c r="M73" i="4"/>
  <c r="L73" i="4"/>
  <c r="K73" i="4"/>
  <c r="J78" i="4" l="1"/>
  <c r="J73" i="4"/>
  <c r="BH68" i="4" l="1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Q68" i="4"/>
  <c r="P68" i="4"/>
  <c r="O68" i="4"/>
  <c r="N68" i="4"/>
  <c r="M68" i="4"/>
  <c r="L68" i="4"/>
  <c r="K68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W72" i="4"/>
  <c r="V72" i="4"/>
  <c r="U72" i="4"/>
  <c r="T72" i="4"/>
  <c r="S72" i="4"/>
  <c r="Q72" i="4"/>
  <c r="P72" i="4"/>
  <c r="O72" i="4"/>
  <c r="N72" i="4"/>
  <c r="M72" i="4"/>
  <c r="L72" i="4"/>
  <c r="K72" i="4"/>
  <c r="J68" i="4" l="1"/>
  <c r="J72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Q109" i="4"/>
  <c r="P109" i="4"/>
  <c r="O109" i="4"/>
  <c r="N109" i="4"/>
  <c r="M109" i="4"/>
  <c r="L109" i="4"/>
  <c r="K109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Q90" i="4"/>
  <c r="P90" i="4"/>
  <c r="O90" i="4"/>
  <c r="N90" i="4"/>
  <c r="M90" i="4"/>
  <c r="L90" i="4"/>
  <c r="K90" i="4"/>
  <c r="J109" i="4" l="1"/>
  <c r="J90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Q63" i="4"/>
  <c r="P63" i="4"/>
  <c r="O63" i="4"/>
  <c r="N63" i="4"/>
  <c r="M63" i="4"/>
  <c r="L63" i="4"/>
  <c r="K63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Q92" i="4"/>
  <c r="P92" i="4"/>
  <c r="O92" i="4"/>
  <c r="N92" i="4"/>
  <c r="M92" i="4"/>
  <c r="L92" i="4"/>
  <c r="K92" i="4"/>
  <c r="BH199" i="4"/>
  <c r="BG199" i="4"/>
  <c r="BF199" i="4"/>
  <c r="BE199" i="4"/>
  <c r="BD199" i="4"/>
  <c r="BC199" i="4"/>
  <c r="BB199" i="4"/>
  <c r="BA199" i="4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Q199" i="4"/>
  <c r="P199" i="4"/>
  <c r="O199" i="4"/>
  <c r="N199" i="4"/>
  <c r="M199" i="4"/>
  <c r="L199" i="4"/>
  <c r="K199" i="4"/>
  <c r="J63" i="4" l="1"/>
  <c r="J92" i="4"/>
  <c r="J199" i="4"/>
  <c r="BH182" i="4"/>
  <c r="BG182" i="4"/>
  <c r="BF182" i="4"/>
  <c r="BE182" i="4"/>
  <c r="BD182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Q182" i="4"/>
  <c r="P182" i="4"/>
  <c r="O182" i="4"/>
  <c r="N182" i="4"/>
  <c r="M182" i="4"/>
  <c r="L182" i="4"/>
  <c r="K182" i="4"/>
  <c r="J182" i="4" l="1"/>
  <c r="BH193" i="4" l="1"/>
  <c r="BG193" i="4"/>
  <c r="BF193" i="4"/>
  <c r="BE193" i="4"/>
  <c r="BD193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Q193" i="4"/>
  <c r="P193" i="4"/>
  <c r="O193" i="4"/>
  <c r="N193" i="4"/>
  <c r="M193" i="4"/>
  <c r="L193" i="4"/>
  <c r="K193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Q69" i="4"/>
  <c r="P69" i="4"/>
  <c r="O69" i="4"/>
  <c r="N69" i="4"/>
  <c r="M69" i="4"/>
  <c r="L69" i="4"/>
  <c r="K69" i="4"/>
  <c r="BH154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W154" i="4"/>
  <c r="V154" i="4"/>
  <c r="U154" i="4"/>
  <c r="T154" i="4"/>
  <c r="S154" i="4"/>
  <c r="Q154" i="4"/>
  <c r="P154" i="4"/>
  <c r="O154" i="4"/>
  <c r="N154" i="4"/>
  <c r="J154" i="4" l="1"/>
  <c r="J193" i="4"/>
  <c r="J69" i="4"/>
  <c r="BH23" i="4" l="1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Q23" i="4"/>
  <c r="P23" i="4"/>
  <c r="O23" i="4"/>
  <c r="N23" i="4"/>
  <c r="M23" i="4"/>
  <c r="L23" i="4"/>
  <c r="K23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Q114" i="4"/>
  <c r="P114" i="4"/>
  <c r="O114" i="4"/>
  <c r="N114" i="4"/>
  <c r="M114" i="4"/>
  <c r="L114" i="4"/>
  <c r="K114" i="4"/>
  <c r="J23" i="4" l="1"/>
  <c r="J114" i="4"/>
  <c r="BH202" i="4"/>
  <c r="BG202" i="4"/>
  <c r="BF202" i="4"/>
  <c r="BE202" i="4"/>
  <c r="BD202" i="4"/>
  <c r="BC202" i="4"/>
  <c r="BB202" i="4"/>
  <c r="BA202" i="4"/>
  <c r="AZ202" i="4"/>
  <c r="AY202" i="4"/>
  <c r="AX202" i="4"/>
  <c r="AW202" i="4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Q202" i="4"/>
  <c r="P202" i="4"/>
  <c r="O202" i="4"/>
  <c r="N202" i="4"/>
  <c r="M202" i="4"/>
  <c r="L202" i="4"/>
  <c r="K202" i="4"/>
  <c r="J202" i="4" l="1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W74" i="4"/>
  <c r="V74" i="4"/>
  <c r="U74" i="4"/>
  <c r="T74" i="4"/>
  <c r="S74" i="4"/>
  <c r="Q74" i="4"/>
  <c r="P74" i="4"/>
  <c r="O74" i="4"/>
  <c r="N74" i="4"/>
  <c r="M74" i="4"/>
  <c r="L74" i="4"/>
  <c r="K74" i="4"/>
  <c r="J74" i="4" s="1"/>
  <c r="J210" i="4" l="1"/>
  <c r="J181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Q99" i="4"/>
  <c r="P99" i="4"/>
  <c r="O99" i="4"/>
  <c r="N99" i="4"/>
  <c r="M99" i="4"/>
  <c r="L99" i="4"/>
  <c r="K99" i="4"/>
  <c r="BH178" i="4"/>
  <c r="BG178" i="4"/>
  <c r="BF178" i="4"/>
  <c r="BE178" i="4"/>
  <c r="BD178" i="4"/>
  <c r="BC178" i="4"/>
  <c r="BB178" i="4"/>
  <c r="BA178" i="4"/>
  <c r="AZ178" i="4"/>
  <c r="AY178" i="4"/>
  <c r="AX178" i="4"/>
  <c r="AW178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Q178" i="4"/>
  <c r="P178" i="4"/>
  <c r="O178" i="4"/>
  <c r="N178" i="4"/>
  <c r="M178" i="4"/>
  <c r="L178" i="4"/>
  <c r="K178" i="4"/>
  <c r="J99" i="4" l="1"/>
  <c r="J178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W60" i="4"/>
  <c r="V60" i="4"/>
  <c r="U60" i="4"/>
  <c r="T60" i="4"/>
  <c r="S60" i="4"/>
  <c r="Q60" i="4"/>
  <c r="P60" i="4"/>
  <c r="O60" i="4"/>
  <c r="N60" i="4"/>
  <c r="M60" i="4"/>
  <c r="L60" i="4"/>
  <c r="K60" i="4"/>
  <c r="J16" i="4" l="1"/>
  <c r="J60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W6" i="4"/>
  <c r="V6" i="4"/>
  <c r="U6" i="4"/>
  <c r="T6" i="4"/>
  <c r="S6" i="4"/>
  <c r="Q6" i="4"/>
  <c r="P6" i="4"/>
  <c r="O6" i="4"/>
  <c r="N6" i="4"/>
  <c r="M6" i="4"/>
  <c r="L6" i="4"/>
  <c r="K6" i="4"/>
  <c r="J6" i="4" l="1"/>
  <c r="BH44" i="4" l="1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Q44" i="4"/>
  <c r="P44" i="4"/>
  <c r="O44" i="4"/>
  <c r="N44" i="4"/>
  <c r="M44" i="4"/>
  <c r="L44" i="4"/>
  <c r="K44" i="4"/>
  <c r="J44" i="4" l="1"/>
  <c r="BH61" i="4" l="1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W61" i="4"/>
  <c r="V61" i="4"/>
  <c r="U61" i="4"/>
  <c r="T61" i="4"/>
  <c r="S61" i="4"/>
  <c r="Q61" i="4"/>
  <c r="P61" i="4"/>
  <c r="O61" i="4"/>
  <c r="N61" i="4"/>
  <c r="M61" i="4"/>
  <c r="L61" i="4"/>
  <c r="K61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Q43" i="4"/>
  <c r="P43" i="4"/>
  <c r="O43" i="4"/>
  <c r="N43" i="4"/>
  <c r="M43" i="4"/>
  <c r="L43" i="4"/>
  <c r="K4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Q103" i="4"/>
  <c r="P103" i="4"/>
  <c r="O103" i="4"/>
  <c r="N103" i="4"/>
  <c r="M103" i="4"/>
  <c r="L103" i="4"/>
  <c r="K103" i="4"/>
  <c r="J61" i="4" l="1"/>
  <c r="J43" i="4"/>
  <c r="J103" i="4"/>
  <c r="BH175" i="4" l="1"/>
  <c r="BG175" i="4"/>
  <c r="BF175" i="4"/>
  <c r="BE175" i="4"/>
  <c r="BD175" i="4"/>
  <c r="BC175" i="4"/>
  <c r="BB175" i="4"/>
  <c r="BA175" i="4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Q175" i="4"/>
  <c r="P175" i="4"/>
  <c r="O175" i="4"/>
  <c r="N175" i="4"/>
  <c r="M175" i="4"/>
  <c r="L175" i="4"/>
  <c r="K175" i="4"/>
  <c r="BH174" i="4"/>
  <c r="BG174" i="4"/>
  <c r="BF174" i="4"/>
  <c r="BE174" i="4"/>
  <c r="BD174" i="4"/>
  <c r="BC174" i="4"/>
  <c r="BB174" i="4"/>
  <c r="BA174" i="4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Q174" i="4"/>
  <c r="P174" i="4"/>
  <c r="O174" i="4"/>
  <c r="N174" i="4"/>
  <c r="M174" i="4"/>
  <c r="L174" i="4"/>
  <c r="K174" i="4"/>
  <c r="J175" i="4" l="1"/>
  <c r="J174" i="4"/>
  <c r="BH134" i="4" l="1"/>
  <c r="BG134" i="4"/>
  <c r="BF134" i="4"/>
  <c r="BE134" i="4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Q134" i="4"/>
  <c r="P134" i="4"/>
  <c r="O134" i="4"/>
  <c r="N134" i="4"/>
  <c r="M134" i="4"/>
  <c r="L134" i="4"/>
  <c r="K134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Q79" i="4"/>
  <c r="P79" i="4"/>
  <c r="O79" i="4"/>
  <c r="N79" i="4"/>
  <c r="M79" i="4"/>
  <c r="L79" i="4"/>
  <c r="K79" i="4"/>
  <c r="BH13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Q130" i="4"/>
  <c r="P130" i="4"/>
  <c r="O130" i="4"/>
  <c r="N130" i="4"/>
  <c r="M130" i="4"/>
  <c r="L130" i="4"/>
  <c r="K130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W66" i="4"/>
  <c r="V66" i="4"/>
  <c r="U66" i="4"/>
  <c r="T66" i="4"/>
  <c r="S66" i="4"/>
  <c r="Q66" i="4"/>
  <c r="P66" i="4"/>
  <c r="O66" i="4"/>
  <c r="N66" i="4"/>
  <c r="M66" i="4"/>
  <c r="L66" i="4"/>
  <c r="K66" i="4"/>
  <c r="J134" i="4" l="1"/>
  <c r="J79" i="4"/>
  <c r="J130" i="4"/>
  <c r="J25" i="4"/>
  <c r="J66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Q47" i="4"/>
  <c r="P47" i="4"/>
  <c r="O47" i="4"/>
  <c r="N47" i="4"/>
  <c r="M47" i="4"/>
  <c r="L47" i="4"/>
  <c r="K47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Q85" i="4"/>
  <c r="P85" i="4"/>
  <c r="O85" i="4"/>
  <c r="N85" i="4"/>
  <c r="M85" i="4"/>
  <c r="L85" i="4"/>
  <c r="K85" i="4"/>
  <c r="BH173" i="4"/>
  <c r="BG173" i="4"/>
  <c r="BF173" i="4"/>
  <c r="BE173" i="4"/>
  <c r="BD173" i="4"/>
  <c r="BC173" i="4"/>
  <c r="BB173" i="4"/>
  <c r="BA173" i="4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Q173" i="4"/>
  <c r="P173" i="4"/>
  <c r="O173" i="4"/>
  <c r="N173" i="4"/>
  <c r="M173" i="4"/>
  <c r="L173" i="4"/>
  <c r="K173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Q64" i="4"/>
  <c r="P64" i="4"/>
  <c r="O64" i="4"/>
  <c r="N64" i="4"/>
  <c r="M64" i="4"/>
  <c r="L64" i="4"/>
  <c r="K64" i="4"/>
  <c r="BH194" i="4"/>
  <c r="BG194" i="4"/>
  <c r="BF194" i="4"/>
  <c r="BE194" i="4"/>
  <c r="BD194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Q194" i="4"/>
  <c r="P194" i="4"/>
  <c r="O194" i="4"/>
  <c r="N194" i="4"/>
  <c r="M194" i="4"/>
  <c r="L194" i="4"/>
  <c r="K194" i="4"/>
  <c r="J47" i="4" l="1"/>
  <c r="J85" i="4"/>
  <c r="J173" i="4"/>
  <c r="J64" i="4"/>
  <c r="J194" i="4"/>
  <c r="BH9" i="4" l="1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J38" i="4"/>
  <c r="J9" i="4" l="1"/>
  <c r="BH213" i="4" l="1"/>
  <c r="BG213" i="4"/>
  <c r="BF213" i="4"/>
  <c r="BE213" i="4"/>
  <c r="BD213" i="4"/>
  <c r="BC213" i="4"/>
  <c r="BB213" i="4"/>
  <c r="BA213" i="4"/>
  <c r="AZ213" i="4"/>
  <c r="AY213" i="4"/>
  <c r="AX213" i="4"/>
  <c r="AW213" i="4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Y213" i="4"/>
  <c r="W213" i="4"/>
  <c r="V213" i="4"/>
  <c r="U213" i="4"/>
  <c r="T213" i="4"/>
  <c r="S213" i="4"/>
  <c r="Q213" i="4"/>
  <c r="P213" i="4"/>
  <c r="O213" i="4"/>
  <c r="N213" i="4"/>
  <c r="M213" i="4"/>
  <c r="L213" i="4"/>
  <c r="K213" i="4"/>
  <c r="J213" i="4" l="1"/>
  <c r="BH121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Q121" i="4"/>
  <c r="P121" i="4"/>
  <c r="O121" i="4"/>
  <c r="N121" i="4"/>
  <c r="M121" i="4"/>
  <c r="L121" i="4"/>
  <c r="K121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Q82" i="4"/>
  <c r="P82" i="4"/>
  <c r="O82" i="4"/>
  <c r="N82" i="4"/>
  <c r="M82" i="4"/>
  <c r="L82" i="4"/>
  <c r="K82" i="4"/>
  <c r="J121" i="4" l="1"/>
  <c r="J82" i="4"/>
  <c r="BH11" i="4" l="1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BH203" i="4"/>
  <c r="BG203" i="4"/>
  <c r="BF203" i="4"/>
  <c r="BE203" i="4"/>
  <c r="BD203" i="4"/>
  <c r="BC203" i="4"/>
  <c r="BB203" i="4"/>
  <c r="BA203" i="4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Q203" i="4"/>
  <c r="P203" i="4"/>
  <c r="O203" i="4"/>
  <c r="N203" i="4"/>
  <c r="M203" i="4"/>
  <c r="L203" i="4"/>
  <c r="K203" i="4"/>
  <c r="J11" i="4" l="1"/>
  <c r="J203" i="4"/>
  <c r="BH89" i="4" l="1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Q89" i="4"/>
  <c r="P89" i="4"/>
  <c r="O89" i="4"/>
  <c r="N89" i="4"/>
  <c r="M89" i="4"/>
  <c r="L89" i="4"/>
  <c r="K89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Q106" i="4"/>
  <c r="P106" i="4"/>
  <c r="O106" i="4"/>
  <c r="N106" i="4"/>
  <c r="M106" i="4"/>
  <c r="L106" i="4"/>
  <c r="K106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Q62" i="4"/>
  <c r="P62" i="4"/>
  <c r="O62" i="4"/>
  <c r="N62" i="4"/>
  <c r="M62" i="4"/>
  <c r="L62" i="4"/>
  <c r="K62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Q119" i="4"/>
  <c r="P119" i="4"/>
  <c r="O119" i="4"/>
  <c r="N119" i="4"/>
  <c r="M119" i="4"/>
  <c r="L119" i="4"/>
  <c r="K119" i="4"/>
  <c r="J89" i="4" l="1"/>
  <c r="J106" i="4"/>
  <c r="J62" i="4"/>
  <c r="J119" i="4"/>
  <c r="BH95" i="4" l="1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Q95" i="4"/>
  <c r="P95" i="4"/>
  <c r="O95" i="4"/>
  <c r="N95" i="4"/>
  <c r="M95" i="4"/>
  <c r="L95" i="4"/>
  <c r="K95" i="4"/>
  <c r="J95" i="4" l="1"/>
  <c r="BH183" i="4"/>
  <c r="BG183" i="4"/>
  <c r="BF183" i="4"/>
  <c r="BE183" i="4"/>
  <c r="BD183" i="4"/>
  <c r="BC183" i="4"/>
  <c r="BB183" i="4"/>
  <c r="BA183" i="4"/>
  <c r="AZ183" i="4"/>
  <c r="AY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Q183" i="4"/>
  <c r="P183" i="4"/>
  <c r="O183" i="4"/>
  <c r="N183" i="4"/>
  <c r="M183" i="4"/>
  <c r="L183" i="4"/>
  <c r="K183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Q58" i="4"/>
  <c r="P58" i="4"/>
  <c r="O58" i="4"/>
  <c r="N58" i="4"/>
  <c r="M58" i="4"/>
  <c r="L58" i="4"/>
  <c r="K58" i="4"/>
  <c r="BH172" i="4"/>
  <c r="BG172" i="4"/>
  <c r="BF172" i="4"/>
  <c r="BE172" i="4"/>
  <c r="BD172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Q172" i="4"/>
  <c r="P172" i="4"/>
  <c r="O172" i="4"/>
  <c r="N172" i="4"/>
  <c r="M172" i="4"/>
  <c r="L172" i="4"/>
  <c r="K172" i="4"/>
  <c r="J183" i="4" l="1"/>
  <c r="J58" i="4"/>
  <c r="J172" i="4"/>
  <c r="BH179" i="4"/>
  <c r="BG179" i="4"/>
  <c r="BF179" i="4"/>
  <c r="BE179" i="4"/>
  <c r="BD179" i="4"/>
  <c r="BC179" i="4"/>
  <c r="BB179" i="4"/>
  <c r="BA179" i="4"/>
  <c r="AZ179" i="4"/>
  <c r="AY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Q179" i="4"/>
  <c r="P179" i="4"/>
  <c r="O179" i="4"/>
  <c r="N179" i="4"/>
  <c r="M179" i="4"/>
  <c r="L179" i="4"/>
  <c r="K179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W14" i="4"/>
  <c r="V14" i="4"/>
  <c r="U14" i="4"/>
  <c r="T14" i="4"/>
  <c r="S14" i="4"/>
  <c r="Q14" i="4"/>
  <c r="P14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Q111" i="4"/>
  <c r="P111" i="4"/>
  <c r="O111" i="4"/>
  <c r="N111" i="4"/>
  <c r="J179" i="4" l="1"/>
  <c r="J14" i="4"/>
  <c r="J111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W12" i="4"/>
  <c r="V12" i="4"/>
  <c r="U12" i="4"/>
  <c r="T12" i="4"/>
  <c r="S12" i="4"/>
  <c r="Q12" i="4"/>
  <c r="P12" i="4"/>
  <c r="O12" i="4"/>
  <c r="N12" i="4"/>
  <c r="M12" i="4"/>
  <c r="L12" i="4"/>
  <c r="K12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Q84" i="4"/>
  <c r="P84" i="4"/>
  <c r="O84" i="4"/>
  <c r="N84" i="4"/>
  <c r="M84" i="4"/>
  <c r="L84" i="4"/>
  <c r="K84" i="4"/>
  <c r="J12" i="4" l="1"/>
  <c r="J84" i="4"/>
  <c r="BH124" i="4" l="1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Q124" i="4"/>
  <c r="P124" i="4"/>
  <c r="O124" i="4"/>
  <c r="N124" i="4"/>
  <c r="M124" i="4"/>
  <c r="L124" i="4"/>
  <c r="K124" i="4"/>
  <c r="J124" i="4" l="1"/>
  <c r="K192" i="4" l="1"/>
  <c r="L192" i="4"/>
  <c r="M192" i="4"/>
  <c r="N192" i="4"/>
  <c r="O192" i="4"/>
  <c r="P192" i="4"/>
  <c r="Q192" i="4"/>
  <c r="S192" i="4"/>
  <c r="T192" i="4"/>
  <c r="U192" i="4"/>
  <c r="V192" i="4"/>
  <c r="W192" i="4"/>
  <c r="X192" i="4"/>
  <c r="Y192" i="4"/>
  <c r="Z192" i="4"/>
  <c r="AA192" i="4"/>
  <c r="AB192" i="4"/>
  <c r="AC192" i="4"/>
  <c r="AD192" i="4"/>
  <c r="AE192" i="4"/>
  <c r="AF192" i="4"/>
  <c r="AG192" i="4"/>
  <c r="AH192" i="4"/>
  <c r="AI192" i="4"/>
  <c r="AJ192" i="4"/>
  <c r="AK192" i="4"/>
  <c r="AL192" i="4"/>
  <c r="AM192" i="4"/>
  <c r="AN192" i="4"/>
  <c r="AO192" i="4"/>
  <c r="AP192" i="4"/>
  <c r="AQ192" i="4"/>
  <c r="AR192" i="4"/>
  <c r="AS192" i="4"/>
  <c r="AT192" i="4"/>
  <c r="AU192" i="4"/>
  <c r="AV192" i="4"/>
  <c r="AW192" i="4"/>
  <c r="AX192" i="4"/>
  <c r="AY192" i="4"/>
  <c r="AZ192" i="4"/>
  <c r="BA192" i="4"/>
  <c r="BB192" i="4"/>
  <c r="BC192" i="4"/>
  <c r="BD192" i="4"/>
  <c r="BE192" i="4"/>
  <c r="BF192" i="4"/>
  <c r="BG192" i="4"/>
  <c r="BH192" i="4"/>
  <c r="K104" i="4"/>
  <c r="L104" i="4"/>
  <c r="M104" i="4"/>
  <c r="N104" i="4"/>
  <c r="O104" i="4"/>
  <c r="P104" i="4"/>
  <c r="Q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K108" i="4"/>
  <c r="L108" i="4"/>
  <c r="M108" i="4"/>
  <c r="N108" i="4"/>
  <c r="O108" i="4"/>
  <c r="P108" i="4"/>
  <c r="Q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K56" i="4"/>
  <c r="L56" i="4"/>
  <c r="M56" i="4"/>
  <c r="N56" i="4"/>
  <c r="O56" i="4"/>
  <c r="P56" i="4"/>
  <c r="Q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K208" i="4"/>
  <c r="L208" i="4"/>
  <c r="M208" i="4"/>
  <c r="N208" i="4"/>
  <c r="O208" i="4"/>
  <c r="P208" i="4"/>
  <c r="Q208" i="4"/>
  <c r="S208" i="4"/>
  <c r="T208" i="4"/>
  <c r="U208" i="4"/>
  <c r="V208" i="4"/>
  <c r="W208" i="4"/>
  <c r="X208" i="4"/>
  <c r="Y208" i="4"/>
  <c r="Z208" i="4"/>
  <c r="AA208" i="4"/>
  <c r="AB208" i="4"/>
  <c r="AC208" i="4"/>
  <c r="AD208" i="4"/>
  <c r="AE208" i="4"/>
  <c r="AF208" i="4"/>
  <c r="AG208" i="4"/>
  <c r="AH208" i="4"/>
  <c r="AI208" i="4"/>
  <c r="AJ208" i="4"/>
  <c r="AK208" i="4"/>
  <c r="AL208" i="4"/>
  <c r="AM208" i="4"/>
  <c r="AN208" i="4"/>
  <c r="AO208" i="4"/>
  <c r="AP208" i="4"/>
  <c r="AQ208" i="4"/>
  <c r="AR208" i="4"/>
  <c r="AS208" i="4"/>
  <c r="AT208" i="4"/>
  <c r="AU208" i="4"/>
  <c r="AV208" i="4"/>
  <c r="AW208" i="4"/>
  <c r="AX208" i="4"/>
  <c r="AY208" i="4"/>
  <c r="AZ208" i="4"/>
  <c r="BA208" i="4"/>
  <c r="BB208" i="4"/>
  <c r="BC208" i="4"/>
  <c r="BD208" i="4"/>
  <c r="BE208" i="4"/>
  <c r="BF208" i="4"/>
  <c r="BG208" i="4"/>
  <c r="BH208" i="4"/>
  <c r="K187" i="4"/>
  <c r="L187" i="4"/>
  <c r="M187" i="4"/>
  <c r="N187" i="4"/>
  <c r="O187" i="4"/>
  <c r="P187" i="4"/>
  <c r="Q187" i="4"/>
  <c r="S187" i="4"/>
  <c r="T187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AG187" i="4"/>
  <c r="AH187" i="4"/>
  <c r="AI187" i="4"/>
  <c r="AJ187" i="4"/>
  <c r="AK187" i="4"/>
  <c r="AL187" i="4"/>
  <c r="AM187" i="4"/>
  <c r="AN187" i="4"/>
  <c r="AO187" i="4"/>
  <c r="AP187" i="4"/>
  <c r="AQ187" i="4"/>
  <c r="AR187" i="4"/>
  <c r="AS187" i="4"/>
  <c r="AT187" i="4"/>
  <c r="AU187" i="4"/>
  <c r="AV187" i="4"/>
  <c r="AW187" i="4"/>
  <c r="AX187" i="4"/>
  <c r="AY187" i="4"/>
  <c r="AZ187" i="4"/>
  <c r="BA187" i="4"/>
  <c r="BB187" i="4"/>
  <c r="BC187" i="4"/>
  <c r="BD187" i="4"/>
  <c r="BE187" i="4"/>
  <c r="BF187" i="4"/>
  <c r="BG187" i="4"/>
  <c r="BH187" i="4"/>
  <c r="K80" i="4"/>
  <c r="L80" i="4"/>
  <c r="M80" i="4"/>
  <c r="N80" i="4"/>
  <c r="O80" i="4"/>
  <c r="P80" i="4"/>
  <c r="Q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K191" i="4"/>
  <c r="L191" i="4"/>
  <c r="M191" i="4"/>
  <c r="N191" i="4"/>
  <c r="O191" i="4"/>
  <c r="P191" i="4"/>
  <c r="Q191" i="4"/>
  <c r="S191" i="4"/>
  <c r="T191" i="4"/>
  <c r="U191" i="4"/>
  <c r="V191" i="4"/>
  <c r="W191" i="4"/>
  <c r="X191" i="4"/>
  <c r="Y191" i="4"/>
  <c r="Z191" i="4"/>
  <c r="AA191" i="4"/>
  <c r="AB191" i="4"/>
  <c r="AC191" i="4"/>
  <c r="AD191" i="4"/>
  <c r="AE191" i="4"/>
  <c r="AF191" i="4"/>
  <c r="AG191" i="4"/>
  <c r="AH191" i="4"/>
  <c r="AI191" i="4"/>
  <c r="AJ191" i="4"/>
  <c r="AK191" i="4"/>
  <c r="AL191" i="4"/>
  <c r="AM191" i="4"/>
  <c r="AN191" i="4"/>
  <c r="AO191" i="4"/>
  <c r="AP191" i="4"/>
  <c r="AQ191" i="4"/>
  <c r="AR191" i="4"/>
  <c r="AS191" i="4"/>
  <c r="AT191" i="4"/>
  <c r="AU191" i="4"/>
  <c r="AV191" i="4"/>
  <c r="AW191" i="4"/>
  <c r="AX191" i="4"/>
  <c r="AY191" i="4"/>
  <c r="AZ191" i="4"/>
  <c r="BA191" i="4"/>
  <c r="BB191" i="4"/>
  <c r="BC191" i="4"/>
  <c r="BD191" i="4"/>
  <c r="BE191" i="4"/>
  <c r="BF191" i="4"/>
  <c r="BG191" i="4"/>
  <c r="BH191" i="4"/>
  <c r="K20" i="4"/>
  <c r="L20" i="4"/>
  <c r="M20" i="4"/>
  <c r="N20" i="4"/>
  <c r="O20" i="4"/>
  <c r="P20" i="4"/>
  <c r="Q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K15" i="4"/>
  <c r="L15" i="4"/>
  <c r="M15" i="4"/>
  <c r="N15" i="4"/>
  <c r="O15" i="4"/>
  <c r="P15" i="4"/>
  <c r="Q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Q116" i="4"/>
  <c r="P116" i="4"/>
  <c r="O116" i="4"/>
  <c r="N116" i="4"/>
  <c r="M116" i="4"/>
  <c r="L116" i="4"/>
  <c r="K116" i="4"/>
  <c r="J80" i="4" l="1"/>
  <c r="J208" i="4"/>
  <c r="J20" i="4"/>
  <c r="J191" i="4"/>
  <c r="J187" i="4"/>
  <c r="J56" i="4"/>
  <c r="J108" i="4"/>
  <c r="J104" i="4"/>
  <c r="J192" i="4"/>
  <c r="J15" i="4"/>
  <c r="J116" i="4"/>
  <c r="BH67" i="4" l="1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W67" i="4"/>
  <c r="V67" i="4"/>
  <c r="U67" i="4"/>
  <c r="T67" i="4"/>
  <c r="S67" i="4"/>
  <c r="Q67" i="4"/>
  <c r="P67" i="4"/>
  <c r="O67" i="4"/>
  <c r="N67" i="4"/>
  <c r="M67" i="4"/>
  <c r="L67" i="4"/>
  <c r="K67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Q39" i="4"/>
  <c r="P39" i="4"/>
  <c r="O39" i="4"/>
  <c r="N39" i="4"/>
  <c r="M39" i="4"/>
  <c r="L39" i="4"/>
  <c r="K39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Q70" i="4"/>
  <c r="P70" i="4"/>
  <c r="O70" i="4"/>
  <c r="N70" i="4"/>
  <c r="M70" i="4"/>
  <c r="L70" i="4"/>
  <c r="K70" i="4"/>
  <c r="BH216" i="4"/>
  <c r="BG216" i="4"/>
  <c r="BF216" i="4"/>
  <c r="BE216" i="4"/>
  <c r="BD216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Q216" i="4"/>
  <c r="P216" i="4"/>
  <c r="O216" i="4"/>
  <c r="N216" i="4"/>
  <c r="M216" i="4"/>
  <c r="L216" i="4"/>
  <c r="K216" i="4"/>
  <c r="J67" i="4" l="1"/>
  <c r="J39" i="4"/>
  <c r="J216" i="4"/>
  <c r="J70" i="4"/>
  <c r="BH156" i="4"/>
  <c r="BG156" i="4"/>
  <c r="BF156" i="4"/>
  <c r="BE156" i="4"/>
  <c r="BD156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Q156" i="4"/>
  <c r="P156" i="4"/>
  <c r="O156" i="4"/>
  <c r="N156" i="4"/>
  <c r="M156" i="4"/>
  <c r="L156" i="4"/>
  <c r="K156" i="4"/>
  <c r="BH201" i="4"/>
  <c r="BG201" i="4"/>
  <c r="BF201" i="4"/>
  <c r="BE201" i="4"/>
  <c r="BD201" i="4"/>
  <c r="BC201" i="4"/>
  <c r="BB201" i="4"/>
  <c r="BA201" i="4"/>
  <c r="AZ201" i="4"/>
  <c r="AY201" i="4"/>
  <c r="AX201" i="4"/>
  <c r="AW201" i="4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Q201" i="4"/>
  <c r="P201" i="4"/>
  <c r="O201" i="4"/>
  <c r="N201" i="4"/>
  <c r="M201" i="4"/>
  <c r="L201" i="4"/>
  <c r="K201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Q100" i="4"/>
  <c r="P100" i="4"/>
  <c r="O100" i="4"/>
  <c r="N100" i="4"/>
  <c r="M100" i="4"/>
  <c r="L100" i="4"/>
  <c r="K10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Q50" i="4"/>
  <c r="P50" i="4"/>
  <c r="O50" i="4"/>
  <c r="N50" i="4"/>
  <c r="M50" i="4"/>
  <c r="L50" i="4"/>
  <c r="K50" i="4"/>
  <c r="BH165" i="4"/>
  <c r="BG165" i="4"/>
  <c r="BF165" i="4"/>
  <c r="BE165" i="4"/>
  <c r="BD165" i="4"/>
  <c r="BC165" i="4"/>
  <c r="BB165" i="4"/>
  <c r="BA165" i="4"/>
  <c r="AZ165" i="4"/>
  <c r="AY165" i="4"/>
  <c r="AX165" i="4"/>
  <c r="AW165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Q165" i="4"/>
  <c r="P165" i="4"/>
  <c r="O165" i="4"/>
  <c r="N165" i="4"/>
  <c r="M165" i="4"/>
  <c r="L165" i="4"/>
  <c r="K165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W54" i="4"/>
  <c r="V54" i="4"/>
  <c r="U54" i="4"/>
  <c r="T54" i="4"/>
  <c r="S54" i="4"/>
  <c r="Q54" i="4"/>
  <c r="P54" i="4"/>
  <c r="O54" i="4"/>
  <c r="N54" i="4"/>
  <c r="M54" i="4"/>
  <c r="L54" i="4"/>
  <c r="K54" i="4"/>
  <c r="BH177" i="4"/>
  <c r="BG177" i="4"/>
  <c r="BF177" i="4"/>
  <c r="BE177" i="4"/>
  <c r="BD177" i="4"/>
  <c r="BC177" i="4"/>
  <c r="BB177" i="4"/>
  <c r="BA177" i="4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Q177" i="4"/>
  <c r="P177" i="4"/>
  <c r="O177" i="4"/>
  <c r="N177" i="4"/>
  <c r="M177" i="4"/>
  <c r="L177" i="4"/>
  <c r="K177" i="4"/>
  <c r="BH128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Q128" i="4"/>
  <c r="P128" i="4"/>
  <c r="O128" i="4"/>
  <c r="N128" i="4"/>
  <c r="M128" i="4"/>
  <c r="L128" i="4"/>
  <c r="K128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Q133" i="4"/>
  <c r="P133" i="4"/>
  <c r="O133" i="4"/>
  <c r="N133" i="4"/>
  <c r="M133" i="4"/>
  <c r="L133" i="4"/>
  <c r="K133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Q115" i="4"/>
  <c r="P115" i="4"/>
  <c r="O115" i="4"/>
  <c r="N115" i="4"/>
  <c r="M115" i="4"/>
  <c r="L115" i="4"/>
  <c r="K115" i="4"/>
  <c r="J156" i="4" l="1"/>
  <c r="J201" i="4"/>
  <c r="J100" i="4"/>
  <c r="J50" i="4"/>
  <c r="J54" i="4"/>
  <c r="J165" i="4"/>
  <c r="J115" i="4"/>
  <c r="J128" i="4"/>
  <c r="J177" i="4"/>
  <c r="J133" i="4"/>
  <c r="BH195" i="4" l="1"/>
  <c r="BG195" i="4"/>
  <c r="BF195" i="4"/>
  <c r="BE195" i="4"/>
  <c r="BD195" i="4"/>
  <c r="BC195" i="4"/>
  <c r="BB195" i="4"/>
  <c r="BA195" i="4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Q195" i="4"/>
  <c r="P195" i="4"/>
  <c r="O195" i="4"/>
  <c r="N195" i="4"/>
  <c r="M195" i="4"/>
  <c r="L195" i="4"/>
  <c r="K195" i="4"/>
  <c r="BH207" i="4"/>
  <c r="BG207" i="4"/>
  <c r="BF207" i="4"/>
  <c r="BE207" i="4"/>
  <c r="BD207" i="4"/>
  <c r="BC207" i="4"/>
  <c r="BB207" i="4"/>
  <c r="BA207" i="4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Q207" i="4"/>
  <c r="P207" i="4"/>
  <c r="O207" i="4"/>
  <c r="N207" i="4"/>
  <c r="M207" i="4"/>
  <c r="L207" i="4"/>
  <c r="K207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Q13" i="4"/>
  <c r="P13" i="4"/>
  <c r="O13" i="4"/>
  <c r="N13" i="4"/>
  <c r="M13" i="4"/>
  <c r="L13" i="4"/>
  <c r="K13" i="4"/>
  <c r="BH136" i="4"/>
  <c r="BG136" i="4"/>
  <c r="BF136" i="4"/>
  <c r="BE136" i="4"/>
  <c r="BD136" i="4"/>
  <c r="BC136" i="4"/>
  <c r="BB136" i="4"/>
  <c r="BA136" i="4"/>
  <c r="AZ136" i="4"/>
  <c r="AY136" i="4"/>
  <c r="AX136" i="4"/>
  <c r="AW136" i="4"/>
  <c r="AV136" i="4"/>
  <c r="AU136" i="4"/>
  <c r="AT136" i="4"/>
  <c r="AS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W136" i="4"/>
  <c r="V136" i="4"/>
  <c r="U136" i="4"/>
  <c r="T136" i="4"/>
  <c r="S136" i="4"/>
  <c r="Q136" i="4"/>
  <c r="P136" i="4"/>
  <c r="O136" i="4"/>
  <c r="N136" i="4"/>
  <c r="M136" i="4"/>
  <c r="L136" i="4"/>
  <c r="K136" i="4"/>
  <c r="BH209" i="4"/>
  <c r="BG209" i="4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Q209" i="4"/>
  <c r="P209" i="4"/>
  <c r="O209" i="4"/>
  <c r="N209" i="4"/>
  <c r="M209" i="4"/>
  <c r="L209" i="4"/>
  <c r="K209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Q52" i="4"/>
  <c r="P52" i="4"/>
  <c r="O52" i="4"/>
  <c r="N52" i="4"/>
  <c r="M52" i="4"/>
  <c r="L52" i="4"/>
  <c r="K52" i="4"/>
  <c r="J136" i="4" l="1"/>
  <c r="J13" i="4"/>
  <c r="J195" i="4"/>
  <c r="J26" i="4"/>
  <c r="J207" i="4"/>
  <c r="J52" i="4"/>
  <c r="J209" i="4"/>
  <c r="BH198" i="4" l="1"/>
  <c r="BG198" i="4"/>
  <c r="BF198" i="4"/>
  <c r="BE198" i="4"/>
  <c r="BD198" i="4"/>
  <c r="BC198" i="4"/>
  <c r="BB198" i="4"/>
  <c r="BA198" i="4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Q198" i="4"/>
  <c r="P198" i="4"/>
  <c r="O198" i="4"/>
  <c r="N198" i="4"/>
  <c r="M198" i="4"/>
  <c r="L198" i="4"/>
  <c r="K198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Q120" i="4"/>
  <c r="P120" i="4"/>
  <c r="O120" i="4"/>
  <c r="N120" i="4"/>
  <c r="M120" i="4"/>
  <c r="L120" i="4"/>
  <c r="K120" i="4"/>
  <c r="BH180" i="4"/>
  <c r="BG180" i="4"/>
  <c r="BF180" i="4"/>
  <c r="BE180" i="4"/>
  <c r="BD180" i="4"/>
  <c r="BC180" i="4"/>
  <c r="BB180" i="4"/>
  <c r="BA180" i="4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Q180" i="4"/>
  <c r="P180" i="4"/>
  <c r="O180" i="4"/>
  <c r="N180" i="4"/>
  <c r="M180" i="4"/>
  <c r="L180" i="4"/>
  <c r="K180" i="4"/>
  <c r="BH162" i="4"/>
  <c r="BG162" i="4"/>
  <c r="BF162" i="4"/>
  <c r="BE162" i="4"/>
  <c r="BD162" i="4"/>
  <c r="BC162" i="4"/>
  <c r="BB162" i="4"/>
  <c r="BA162" i="4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Q162" i="4"/>
  <c r="P162" i="4"/>
  <c r="O162" i="4"/>
  <c r="N162" i="4"/>
  <c r="M162" i="4"/>
  <c r="L162" i="4"/>
  <c r="K162" i="4"/>
  <c r="BH132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Q132" i="4"/>
  <c r="P132" i="4"/>
  <c r="O132" i="4"/>
  <c r="N132" i="4"/>
  <c r="M132" i="4"/>
  <c r="L132" i="4"/>
  <c r="K132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Q93" i="4"/>
  <c r="P93" i="4"/>
  <c r="O93" i="4"/>
  <c r="N93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W17" i="4"/>
  <c r="V17" i="4"/>
  <c r="U17" i="4"/>
  <c r="T17" i="4"/>
  <c r="S17" i="4"/>
  <c r="Q17" i="4"/>
  <c r="P17" i="4"/>
  <c r="O17" i="4"/>
  <c r="N17" i="4"/>
  <c r="M17" i="4"/>
  <c r="L17" i="4"/>
  <c r="K17" i="4"/>
  <c r="BH170" i="4"/>
  <c r="BG170" i="4"/>
  <c r="BF170" i="4"/>
  <c r="BE170" i="4"/>
  <c r="BD170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Q170" i="4"/>
  <c r="P170" i="4"/>
  <c r="O170" i="4"/>
  <c r="N170" i="4"/>
  <c r="J120" i="4" l="1"/>
  <c r="J17" i="4"/>
  <c r="J198" i="4"/>
  <c r="J180" i="4"/>
  <c r="J162" i="4"/>
  <c r="J93" i="4"/>
  <c r="J132" i="4"/>
  <c r="J170" i="4"/>
  <c r="BH22" i="4" l="1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Q22" i="4"/>
  <c r="P22" i="4"/>
  <c r="O22" i="4"/>
  <c r="N22" i="4"/>
  <c r="M22" i="4"/>
  <c r="L22" i="4"/>
  <c r="K22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Q150" i="4"/>
  <c r="P150" i="4"/>
  <c r="O150" i="4"/>
  <c r="N150" i="4"/>
  <c r="M150" i="4"/>
  <c r="L150" i="4"/>
  <c r="K150" i="4"/>
  <c r="BH190" i="4"/>
  <c r="BG190" i="4"/>
  <c r="BF190" i="4"/>
  <c r="BE190" i="4"/>
  <c r="BD190" i="4"/>
  <c r="BC190" i="4"/>
  <c r="BB190" i="4"/>
  <c r="BA190" i="4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Q190" i="4"/>
  <c r="P190" i="4"/>
  <c r="O190" i="4"/>
  <c r="N190" i="4"/>
  <c r="M190" i="4"/>
  <c r="L190" i="4"/>
  <c r="K190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Q107" i="4"/>
  <c r="P107" i="4"/>
  <c r="O107" i="4"/>
  <c r="N107" i="4"/>
  <c r="M107" i="4"/>
  <c r="L107" i="4"/>
  <c r="K107" i="4"/>
  <c r="BH184" i="4"/>
  <c r="BG184" i="4"/>
  <c r="BF184" i="4"/>
  <c r="BE184" i="4"/>
  <c r="BD184" i="4"/>
  <c r="BC184" i="4"/>
  <c r="BB184" i="4"/>
  <c r="BA184" i="4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Q184" i="4"/>
  <c r="P184" i="4"/>
  <c r="O184" i="4"/>
  <c r="N184" i="4"/>
  <c r="M184" i="4"/>
  <c r="L184" i="4"/>
  <c r="K184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Q55" i="4"/>
  <c r="P55" i="4"/>
  <c r="O55" i="4"/>
  <c r="N55" i="4"/>
  <c r="M55" i="4"/>
  <c r="L55" i="4"/>
  <c r="K55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W18" i="4"/>
  <c r="V18" i="4"/>
  <c r="U18" i="4"/>
  <c r="T18" i="4"/>
  <c r="S18" i="4"/>
  <c r="Q18" i="4"/>
  <c r="P18" i="4"/>
  <c r="O18" i="4"/>
  <c r="N18" i="4"/>
  <c r="M18" i="4"/>
  <c r="L18" i="4"/>
  <c r="K18" i="4"/>
  <c r="BH196" i="4"/>
  <c r="BG196" i="4"/>
  <c r="BF196" i="4"/>
  <c r="BE196" i="4"/>
  <c r="BD196" i="4"/>
  <c r="BC196" i="4"/>
  <c r="BB196" i="4"/>
  <c r="BA196" i="4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Q196" i="4"/>
  <c r="P196" i="4"/>
  <c r="O196" i="4"/>
  <c r="N196" i="4"/>
  <c r="M196" i="4"/>
  <c r="L196" i="4"/>
  <c r="K196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Q41" i="4"/>
  <c r="P41" i="4"/>
  <c r="O41" i="4"/>
  <c r="N41" i="4"/>
  <c r="M41" i="4"/>
  <c r="L41" i="4"/>
  <c r="K41" i="4"/>
  <c r="BH141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Q141" i="4"/>
  <c r="P141" i="4"/>
  <c r="O141" i="4"/>
  <c r="N141" i="4"/>
  <c r="M141" i="4"/>
  <c r="L141" i="4"/>
  <c r="K141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Q122" i="4"/>
  <c r="P122" i="4"/>
  <c r="O122" i="4"/>
  <c r="N122" i="4"/>
  <c r="M122" i="4"/>
  <c r="L122" i="4"/>
  <c r="K122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Q83" i="4"/>
  <c r="P83" i="4"/>
  <c r="O83" i="4"/>
  <c r="N83" i="4"/>
  <c r="M83" i="4"/>
  <c r="L83" i="4"/>
  <c r="K83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BH206" i="4"/>
  <c r="BG206" i="4"/>
  <c r="BF206" i="4"/>
  <c r="BE206" i="4"/>
  <c r="BD206" i="4"/>
  <c r="BC206" i="4"/>
  <c r="BB206" i="4"/>
  <c r="BA206" i="4"/>
  <c r="AZ206" i="4"/>
  <c r="AY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Q206" i="4"/>
  <c r="P206" i="4"/>
  <c r="O206" i="4"/>
  <c r="N206" i="4"/>
  <c r="M206" i="4"/>
  <c r="L206" i="4"/>
  <c r="K206" i="4"/>
  <c r="BH171" i="4"/>
  <c r="BG171" i="4"/>
  <c r="BF171" i="4"/>
  <c r="BE171" i="4"/>
  <c r="BD171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Q171" i="4"/>
  <c r="P171" i="4"/>
  <c r="O171" i="4"/>
  <c r="N171" i="4"/>
  <c r="M171" i="4"/>
  <c r="L171" i="4"/>
  <c r="K171" i="4"/>
  <c r="BH135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Q135" i="4"/>
  <c r="P135" i="4"/>
  <c r="O135" i="4"/>
  <c r="N135" i="4"/>
  <c r="M135" i="4"/>
  <c r="L135" i="4"/>
  <c r="K13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Q45" i="4"/>
  <c r="P45" i="4"/>
  <c r="O45" i="4"/>
  <c r="N45" i="4"/>
  <c r="M45" i="4"/>
  <c r="L45" i="4"/>
  <c r="K45" i="4"/>
  <c r="J107" i="4" l="1"/>
  <c r="J22" i="4"/>
  <c r="J55" i="4"/>
  <c r="J150" i="4"/>
  <c r="J190" i="4"/>
  <c r="J184" i="4"/>
  <c r="J122" i="4"/>
  <c r="J18" i="4"/>
  <c r="J41" i="4"/>
  <c r="J141" i="4"/>
  <c r="J196" i="4"/>
  <c r="J27" i="4"/>
  <c r="J83" i="4"/>
  <c r="J171" i="4"/>
  <c r="J135" i="4"/>
  <c r="J206" i="4"/>
  <c r="J8" i="4"/>
  <c r="J45" i="4"/>
  <c r="BH59" i="4" l="1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W59" i="4"/>
  <c r="V59" i="4"/>
  <c r="U59" i="4"/>
  <c r="T59" i="4"/>
  <c r="S59" i="4"/>
  <c r="Q59" i="4"/>
  <c r="P59" i="4"/>
  <c r="O59" i="4"/>
  <c r="N59" i="4"/>
  <c r="M59" i="4"/>
  <c r="L59" i="4"/>
  <c r="K59" i="4"/>
  <c r="BH204" i="4"/>
  <c r="BG204" i="4"/>
  <c r="BF204" i="4"/>
  <c r="BE204" i="4"/>
  <c r="BD204" i="4"/>
  <c r="BC204" i="4"/>
  <c r="BB204" i="4"/>
  <c r="BA204" i="4"/>
  <c r="AZ204" i="4"/>
  <c r="AY204" i="4"/>
  <c r="AX204" i="4"/>
  <c r="AW204" i="4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Q204" i="4"/>
  <c r="P204" i="4"/>
  <c r="O204" i="4"/>
  <c r="N204" i="4"/>
  <c r="M204" i="4"/>
  <c r="L204" i="4"/>
  <c r="K204" i="4"/>
  <c r="BH200" i="4"/>
  <c r="BG200" i="4"/>
  <c r="BF200" i="4"/>
  <c r="BE200" i="4"/>
  <c r="BD200" i="4"/>
  <c r="BC200" i="4"/>
  <c r="BB200" i="4"/>
  <c r="BA200" i="4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Q200" i="4"/>
  <c r="P200" i="4"/>
  <c r="O200" i="4"/>
  <c r="N200" i="4"/>
  <c r="M200" i="4"/>
  <c r="L200" i="4"/>
  <c r="K200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Q48" i="4"/>
  <c r="P48" i="4"/>
  <c r="O48" i="4"/>
  <c r="N48" i="4"/>
  <c r="M48" i="4"/>
  <c r="L48" i="4"/>
  <c r="K48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Q123" i="4"/>
  <c r="P123" i="4"/>
  <c r="O123" i="4"/>
  <c r="N123" i="4"/>
  <c r="M123" i="4"/>
  <c r="L123" i="4"/>
  <c r="K123" i="4"/>
  <c r="BH211" i="4"/>
  <c r="BG211" i="4"/>
  <c r="BF211" i="4"/>
  <c r="BE211" i="4"/>
  <c r="BD211" i="4"/>
  <c r="BC211" i="4"/>
  <c r="BB211" i="4"/>
  <c r="BA211" i="4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Q211" i="4"/>
  <c r="P211" i="4"/>
  <c r="O211" i="4"/>
  <c r="N211" i="4"/>
  <c r="M211" i="4"/>
  <c r="L211" i="4"/>
  <c r="K211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Q105" i="4"/>
  <c r="P105" i="4"/>
  <c r="O105" i="4"/>
  <c r="N105" i="4"/>
  <c r="M105" i="4"/>
  <c r="L105" i="4"/>
  <c r="K105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Q94" i="4"/>
  <c r="P94" i="4"/>
  <c r="O94" i="4"/>
  <c r="N94" i="4"/>
  <c r="M94" i="4"/>
  <c r="L94" i="4"/>
  <c r="K94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Q88" i="4"/>
  <c r="P88" i="4"/>
  <c r="O88" i="4"/>
  <c r="N88" i="4"/>
  <c r="M88" i="4"/>
  <c r="L88" i="4"/>
  <c r="K88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Q87" i="4"/>
  <c r="P87" i="4"/>
  <c r="O87" i="4"/>
  <c r="N87" i="4"/>
  <c r="M87" i="4"/>
  <c r="L87" i="4"/>
  <c r="K87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W76" i="4"/>
  <c r="V76" i="4"/>
  <c r="U76" i="4"/>
  <c r="T76" i="4"/>
  <c r="S76" i="4"/>
  <c r="Q76" i="4"/>
  <c r="P76" i="4"/>
  <c r="O76" i="4"/>
  <c r="N76" i="4"/>
  <c r="M76" i="4"/>
  <c r="L76" i="4"/>
  <c r="K76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Q49" i="4"/>
  <c r="P49" i="4"/>
  <c r="O49" i="4"/>
  <c r="N49" i="4"/>
  <c r="M49" i="4"/>
  <c r="L49" i="4"/>
  <c r="K49" i="4"/>
  <c r="BH137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W137" i="4"/>
  <c r="V137" i="4"/>
  <c r="U137" i="4"/>
  <c r="T137" i="4"/>
  <c r="S137" i="4"/>
  <c r="Q137" i="4"/>
  <c r="P137" i="4"/>
  <c r="O137" i="4"/>
  <c r="N137" i="4"/>
  <c r="M137" i="4"/>
  <c r="L137" i="4"/>
  <c r="K137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W138" i="4"/>
  <c r="V138" i="4"/>
  <c r="U138" i="4"/>
  <c r="T138" i="4"/>
  <c r="S138" i="4"/>
  <c r="Q138" i="4"/>
  <c r="P138" i="4"/>
  <c r="O138" i="4"/>
  <c r="N138" i="4"/>
  <c r="M138" i="4"/>
  <c r="L138" i="4"/>
  <c r="K138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Q75" i="4"/>
  <c r="P75" i="4"/>
  <c r="O75" i="4"/>
  <c r="N75" i="4"/>
  <c r="M75" i="4"/>
  <c r="L75" i="4"/>
  <c r="K75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W19" i="4"/>
  <c r="V19" i="4"/>
  <c r="U19" i="4"/>
  <c r="T19" i="4"/>
  <c r="S19" i="4"/>
  <c r="Q19" i="4"/>
  <c r="P19" i="4"/>
  <c r="O19" i="4"/>
  <c r="N19" i="4"/>
  <c r="M19" i="4"/>
  <c r="L19" i="4"/>
  <c r="K19" i="4"/>
  <c r="BH143" i="4"/>
  <c r="BG143" i="4"/>
  <c r="BF143" i="4"/>
  <c r="BE143" i="4"/>
  <c r="BD143" i="4"/>
  <c r="BC143" i="4"/>
  <c r="BB143" i="4"/>
  <c r="BA143" i="4"/>
  <c r="AZ143" i="4"/>
  <c r="AY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Y143" i="4"/>
  <c r="W143" i="4"/>
  <c r="V143" i="4"/>
  <c r="U143" i="4"/>
  <c r="T143" i="4"/>
  <c r="S143" i="4"/>
  <c r="Q143" i="4"/>
  <c r="P143" i="4"/>
  <c r="O143" i="4"/>
  <c r="N143" i="4"/>
  <c r="M143" i="4"/>
  <c r="L143" i="4"/>
  <c r="K143" i="4"/>
  <c r="J76" i="4" l="1"/>
  <c r="J143" i="4"/>
  <c r="J138" i="4"/>
  <c r="J137" i="4"/>
  <c r="J123" i="4"/>
  <c r="J19" i="4"/>
  <c r="J75" i="4"/>
  <c r="J49" i="4"/>
  <c r="J87" i="4"/>
  <c r="J88" i="4"/>
  <c r="J200" i="4"/>
  <c r="J204" i="4"/>
  <c r="J94" i="4"/>
  <c r="J105" i="4"/>
  <c r="J211" i="4"/>
  <c r="J48" i="4"/>
  <c r="J59" i="4"/>
</calcChain>
</file>

<file path=xl/comments1.xml><?xml version="1.0" encoding="utf-8"?>
<comments xmlns="http://schemas.openxmlformats.org/spreadsheetml/2006/main">
  <authors>
    <author>2000513</author>
  </authors>
  <commentList>
    <comment ref="L6" authorId="0" shapeId="0">
      <text>
        <r>
          <rPr>
            <b/>
            <sz val="9"/>
            <color indexed="81"/>
            <rFont val="Tahoma"/>
            <family val="2"/>
          </rPr>
          <t>2000513:</t>
        </r>
        <r>
          <rPr>
            <sz val="9"/>
            <color indexed="81"/>
            <rFont val="Tahoma"/>
            <family val="2"/>
          </rPr>
          <t xml:space="preserve">
Michael Dennis
12.36,02Sep12, Sportcity, McCain young athletes final
also 12.35 (w), Meadowbank, 08Apr12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2000513:</t>
        </r>
        <r>
          <rPr>
            <sz val="9"/>
            <color indexed="81"/>
            <rFont val="Tahoma"/>
            <family val="2"/>
          </rPr>
          <t xml:space="preserve">
Michael Olsen
also 10.97 (w), Bedford, 31Aug13, English championships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2000513:</t>
        </r>
        <r>
          <rPr>
            <sz val="9"/>
            <color indexed="81"/>
            <rFont val="Tahoma"/>
            <family val="2"/>
          </rPr>
          <t xml:space="preserve">
Cameron Doogall
11.33 no wind
11.17 (w), 24Aug08, Grangemouth, scottish championships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2000513:</t>
        </r>
        <r>
          <rPr>
            <sz val="9"/>
            <color indexed="81"/>
            <rFont val="Tahoma"/>
            <family val="2"/>
          </rPr>
          <t xml:space="preserve">
10.59 (w) Morro Bajo, 18Aug13, Aberdeen, Scottish championships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2000513:</t>
        </r>
        <r>
          <rPr>
            <sz val="9"/>
            <color indexed="81"/>
            <rFont val="Tahoma"/>
            <family val="2"/>
          </rPr>
          <t xml:space="preserve">
14.16 (w), Scott Connal, 2019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2000513:</t>
        </r>
        <r>
          <rPr>
            <sz val="9"/>
            <color indexed="81"/>
            <rFont val="Tahoma"/>
            <family val="2"/>
          </rPr>
          <t xml:space="preserve">
Morro Bajo, 23Jul11, Glasgow, McCain scottish young athletes final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2000513:</t>
        </r>
        <r>
          <rPr>
            <sz val="9"/>
            <color indexed="81"/>
            <rFont val="Tahoma"/>
            <family val="2"/>
          </rPr>
          <t xml:space="preserve">
15.00 (w), Bera, 2019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2000513:</t>
        </r>
        <r>
          <rPr>
            <sz val="9"/>
            <color indexed="81"/>
            <rFont val="Tahoma"/>
            <family val="2"/>
          </rPr>
          <t xml:space="preserve">
Fred Smith, 6Sep09, Birmingham, McCain NationalYoung Athletes final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2000513:</t>
        </r>
        <r>
          <rPr>
            <sz val="9"/>
            <color indexed="81"/>
            <rFont val="Tahoma"/>
            <family val="2"/>
          </rPr>
          <t xml:space="preserve">
Fred Smith, 15Aug09, Birmingham, English championships
</t>
        </r>
      </text>
    </comment>
  </commentList>
</comments>
</file>

<file path=xl/sharedStrings.xml><?xml version="1.0" encoding="utf-8"?>
<sst xmlns="http://schemas.openxmlformats.org/spreadsheetml/2006/main" count="1126" uniqueCount="406">
  <si>
    <t>Craig</t>
  </si>
  <si>
    <t>McDonald</t>
  </si>
  <si>
    <t>Cameron</t>
  </si>
  <si>
    <t>Robertson</t>
  </si>
  <si>
    <t>400H</t>
  </si>
  <si>
    <t>Johnson</t>
  </si>
  <si>
    <t>high jump</t>
  </si>
  <si>
    <t>long jump</t>
  </si>
  <si>
    <t>triple jump</t>
  </si>
  <si>
    <t>pole vault</t>
  </si>
  <si>
    <t>Sen</t>
  </si>
  <si>
    <t>U15</t>
  </si>
  <si>
    <t>U20</t>
  </si>
  <si>
    <t>U13</t>
  </si>
  <si>
    <t>U17</t>
  </si>
  <si>
    <t>Holmes</t>
  </si>
  <si>
    <t>Forbes</t>
  </si>
  <si>
    <t>Stewart</t>
  </si>
  <si>
    <t>Winkler</t>
  </si>
  <si>
    <t>U11</t>
  </si>
  <si>
    <t>Woodland-Broome</t>
  </si>
  <si>
    <t>Barnes</t>
  </si>
  <si>
    <t>Thomson</t>
  </si>
  <si>
    <t>V45</t>
  </si>
  <si>
    <t>Ajala</t>
  </si>
  <si>
    <t>Alex</t>
  </si>
  <si>
    <t>Brown</t>
  </si>
  <si>
    <t>Innes</t>
  </si>
  <si>
    <t>Gray</t>
  </si>
  <si>
    <t>shot 3</t>
  </si>
  <si>
    <t>shot 4</t>
  </si>
  <si>
    <t>javelin 400</t>
  </si>
  <si>
    <t>javelin 600</t>
  </si>
  <si>
    <t>Carcas</t>
  </si>
  <si>
    <t>Wightman</t>
  </si>
  <si>
    <t>Michael</t>
  </si>
  <si>
    <t>Olsen</t>
  </si>
  <si>
    <t>Rohan</t>
  </si>
  <si>
    <t>Green</t>
  </si>
  <si>
    <t>Max</t>
  </si>
  <si>
    <t>Leslie</t>
  </si>
  <si>
    <t>Calum</t>
  </si>
  <si>
    <t>Angus</t>
  </si>
  <si>
    <t>Poustie-Williamson</t>
  </si>
  <si>
    <t>Joshua</t>
  </si>
  <si>
    <t>Grant</t>
  </si>
  <si>
    <t>Howard</t>
  </si>
  <si>
    <t>Bell</t>
  </si>
  <si>
    <t>Toluwaleyi Samuel</t>
  </si>
  <si>
    <t>Okpage</t>
  </si>
  <si>
    <t>Newby</t>
  </si>
  <si>
    <t>Cal</t>
  </si>
  <si>
    <t>McLennan</t>
  </si>
  <si>
    <t>Berachiah</t>
  </si>
  <si>
    <t>Kieran</t>
  </si>
  <si>
    <t>Twaddle</t>
  </si>
  <si>
    <t>Ross</t>
  </si>
  <si>
    <t>Edmonds</t>
  </si>
  <si>
    <t>Stuart</t>
  </si>
  <si>
    <t>Drummond</t>
  </si>
  <si>
    <t>Ben</t>
  </si>
  <si>
    <t>V40</t>
  </si>
  <si>
    <t>Fraser</t>
  </si>
  <si>
    <t>Tom</t>
  </si>
  <si>
    <t>Kelly</t>
  </si>
  <si>
    <t>Amaan</t>
  </si>
  <si>
    <t>Raza</t>
  </si>
  <si>
    <t>Stephen</t>
  </si>
  <si>
    <t>Leek</t>
  </si>
  <si>
    <t>Alastair</t>
  </si>
  <si>
    <t>Mateo</t>
  </si>
  <si>
    <t>Hughes</t>
  </si>
  <si>
    <t>Oliver</t>
  </si>
  <si>
    <t>Finlayson</t>
  </si>
  <si>
    <t>Imran</t>
  </si>
  <si>
    <t>Hossain</t>
  </si>
  <si>
    <t>Lachlan</t>
  </si>
  <si>
    <t>Gary</t>
  </si>
  <si>
    <t>V55</t>
  </si>
  <si>
    <t>Thomas</t>
  </si>
  <si>
    <t>O'Neill</t>
  </si>
  <si>
    <t>Paton</t>
  </si>
  <si>
    <t>Daniel</t>
  </si>
  <si>
    <t>Lavery</t>
  </si>
  <si>
    <t>Martainn</t>
  </si>
  <si>
    <t>Ramsay</t>
  </si>
  <si>
    <t>Aaron</t>
  </si>
  <si>
    <t>Rankin</t>
  </si>
  <si>
    <t>Richard</t>
  </si>
  <si>
    <t>Clark</t>
  </si>
  <si>
    <t>Vharish</t>
  </si>
  <si>
    <t>Rajakumar</t>
  </si>
  <si>
    <t>Andrew</t>
  </si>
  <si>
    <t xml:space="preserve">Cole </t>
  </si>
  <si>
    <t>Patrick</t>
  </si>
  <si>
    <t>Keith</t>
  </si>
  <si>
    <t>Ridley</t>
  </si>
  <si>
    <t>V60</t>
  </si>
  <si>
    <t>Nicolas</t>
  </si>
  <si>
    <t>Harry</t>
  </si>
  <si>
    <t>Nussey</t>
  </si>
  <si>
    <t>Lapeyre</t>
  </si>
  <si>
    <t>Arran</t>
  </si>
  <si>
    <t>Batchelor</t>
  </si>
  <si>
    <t>Jamie</t>
  </si>
  <si>
    <t>Duncan</t>
  </si>
  <si>
    <t>Aidan</t>
  </si>
  <si>
    <t>Morrice</t>
  </si>
  <si>
    <t>Claude</t>
  </si>
  <si>
    <t>Tulloch</t>
  </si>
  <si>
    <t>Henderson</t>
  </si>
  <si>
    <t>Findlay</t>
  </si>
  <si>
    <t>Donegan</t>
  </si>
  <si>
    <t>Mark</t>
  </si>
  <si>
    <t>MacDermot</t>
  </si>
  <si>
    <t>Rob</t>
  </si>
  <si>
    <t>Isaac</t>
  </si>
  <si>
    <t>Johnston</t>
  </si>
  <si>
    <t>Samuel</t>
  </si>
  <si>
    <t>Murray</t>
  </si>
  <si>
    <t>David</t>
  </si>
  <si>
    <t>Finlay</t>
  </si>
  <si>
    <t>Wilbur</t>
  </si>
  <si>
    <t>Mansell</t>
  </si>
  <si>
    <t>James</t>
  </si>
  <si>
    <t>Sam</t>
  </si>
  <si>
    <t>George</t>
  </si>
  <si>
    <t>Hugh</t>
  </si>
  <si>
    <t>Morrow</t>
  </si>
  <si>
    <t>Lewis</t>
  </si>
  <si>
    <t>Orr</t>
  </si>
  <si>
    <t>Jake</t>
  </si>
  <si>
    <t>Chris</t>
  </si>
  <si>
    <t>O'Hare</t>
  </si>
  <si>
    <t>Josh</t>
  </si>
  <si>
    <t>Joe</t>
  </si>
  <si>
    <t>Ewing</t>
  </si>
  <si>
    <t>Peter</t>
  </si>
  <si>
    <t>Paul</t>
  </si>
  <si>
    <t>Ireland</t>
  </si>
  <si>
    <t>Iain</t>
  </si>
  <si>
    <t>Muir</t>
  </si>
  <si>
    <t>Gillespie</t>
  </si>
  <si>
    <t>Ruaridh</t>
  </si>
  <si>
    <t>Bradley</t>
  </si>
  <si>
    <t>Craven</t>
  </si>
  <si>
    <t>Connor</t>
  </si>
  <si>
    <t>Thompson</t>
  </si>
  <si>
    <t>Jay</t>
  </si>
  <si>
    <t>Robert</t>
  </si>
  <si>
    <t>McWilliam</t>
  </si>
  <si>
    <t>Alasdair</t>
  </si>
  <si>
    <t>McCorquodale</t>
  </si>
  <si>
    <t>Daly</t>
  </si>
  <si>
    <t>Kunath</t>
  </si>
  <si>
    <t>Dylan</t>
  </si>
  <si>
    <t>Daunt</t>
  </si>
  <si>
    <t>Freddie</t>
  </si>
  <si>
    <t>Arthur</t>
  </si>
  <si>
    <t>Callum</t>
  </si>
  <si>
    <t>Bartlett</t>
  </si>
  <si>
    <t>Ewan</t>
  </si>
  <si>
    <t>Davidson</t>
  </si>
  <si>
    <t>Leon</t>
  </si>
  <si>
    <t>Macdonald</t>
  </si>
  <si>
    <t>Magnus</t>
  </si>
  <si>
    <t>discus 1.5</t>
  </si>
  <si>
    <t>Kasper</t>
  </si>
  <si>
    <t>Lemvig-Allan</t>
  </si>
  <si>
    <t>discus 1.75</t>
  </si>
  <si>
    <t>Scott</t>
  </si>
  <si>
    <t>Connal</t>
  </si>
  <si>
    <t>Elliot</t>
  </si>
  <si>
    <t>Armstrong</t>
  </si>
  <si>
    <t>discus 2</t>
  </si>
  <si>
    <t>Simpson</t>
  </si>
  <si>
    <t>Pim</t>
  </si>
  <si>
    <t>javelin 700</t>
  </si>
  <si>
    <t>javelin 800</t>
  </si>
  <si>
    <t>shot 5</t>
  </si>
  <si>
    <t>shot 6</t>
  </si>
  <si>
    <t>Rory</t>
  </si>
  <si>
    <t>shot 7.26</t>
  </si>
  <si>
    <t>60H</t>
  </si>
  <si>
    <t>Clayton</t>
  </si>
  <si>
    <t>Jacob</t>
  </si>
  <si>
    <t>Gammie</t>
  </si>
  <si>
    <t>Russell</t>
  </si>
  <si>
    <t>Welsh</t>
  </si>
  <si>
    <t>2.15.24</t>
  </si>
  <si>
    <t>1.59.28</t>
  </si>
  <si>
    <t>1.52.11</t>
  </si>
  <si>
    <t>1.48.01</t>
  </si>
  <si>
    <t>2.16.27</t>
  </si>
  <si>
    <t>27.59.12</t>
  </si>
  <si>
    <t>4.30.86</t>
  </si>
  <si>
    <t>4.05.26</t>
  </si>
  <si>
    <t>4.58.3</t>
  </si>
  <si>
    <t>9.44.04</t>
  </si>
  <si>
    <t>3.52.46</t>
  </si>
  <si>
    <t>4.18.2</t>
  </si>
  <si>
    <t>3.41.08</t>
  </si>
  <si>
    <t>4.00.62</t>
  </si>
  <si>
    <t>14.35.4</t>
  </si>
  <si>
    <t>30.38.2</t>
  </si>
  <si>
    <t>discus 1</t>
  </si>
  <si>
    <t>discus 1.25</t>
  </si>
  <si>
    <t>hammer 4</t>
  </si>
  <si>
    <t>hammer 5</t>
  </si>
  <si>
    <t>hammer 6</t>
  </si>
  <si>
    <t>hammer 7.26</t>
  </si>
  <si>
    <t>4x100</t>
  </si>
  <si>
    <t>4x200</t>
  </si>
  <si>
    <t>4x400</t>
  </si>
  <si>
    <t>decathlon</t>
  </si>
  <si>
    <t>1.27.6</t>
  </si>
  <si>
    <t>110H</t>
  </si>
  <si>
    <t>2000SC</t>
  </si>
  <si>
    <t>3000SC</t>
  </si>
  <si>
    <t>1.44.61</t>
  </si>
  <si>
    <t>5.32.84</t>
  </si>
  <si>
    <t>1.30.13</t>
  </si>
  <si>
    <t>3.23.26</t>
  </si>
  <si>
    <t>pentathlon</t>
  </si>
  <si>
    <t>hepthathlon</t>
  </si>
  <si>
    <t>1500SC</t>
  </si>
  <si>
    <t>4.19.4</t>
  </si>
  <si>
    <t>6.08.8</t>
  </si>
  <si>
    <t>100H</t>
  </si>
  <si>
    <t>1.32.27</t>
  </si>
  <si>
    <t>3.24.53</t>
  </si>
  <si>
    <t>3x800</t>
  </si>
  <si>
    <t>6.06.47</t>
  </si>
  <si>
    <t>80H</t>
  </si>
  <si>
    <t>3.36.98</t>
  </si>
  <si>
    <t>1.39.90</t>
  </si>
  <si>
    <t>6.30.22</t>
  </si>
  <si>
    <t>4x300</t>
  </si>
  <si>
    <t>2.34.78</t>
  </si>
  <si>
    <t>75H</t>
  </si>
  <si>
    <t>1.53.75</t>
  </si>
  <si>
    <t>7.05.27</t>
  </si>
  <si>
    <t>Meadowmill</t>
  </si>
  <si>
    <t>Milo</t>
  </si>
  <si>
    <t>Robinson</t>
  </si>
  <si>
    <t>Elliott</t>
  </si>
  <si>
    <t>Schiltz</t>
  </si>
  <si>
    <t>Lachie</t>
  </si>
  <si>
    <t>Steen</t>
  </si>
  <si>
    <t>Johnstone</t>
  </si>
  <si>
    <t>Black</t>
  </si>
  <si>
    <t>Turtle</t>
  </si>
  <si>
    <t>Corscadden</t>
  </si>
  <si>
    <t>McGowan</t>
  </si>
  <si>
    <t>Roger</t>
  </si>
  <si>
    <t>Bruce</t>
  </si>
  <si>
    <t>Pietras</t>
  </si>
  <si>
    <t>Rodrigo</t>
  </si>
  <si>
    <t>Spear-Rodr</t>
  </si>
  <si>
    <t>Frankie</t>
  </si>
  <si>
    <t>Vere</t>
  </si>
  <si>
    <t>Elias</t>
  </si>
  <si>
    <t>Bogie</t>
  </si>
  <si>
    <t>Bullock</t>
  </si>
  <si>
    <t>Jacques</t>
  </si>
  <si>
    <t>Barry</t>
  </si>
  <si>
    <t>Byrne</t>
  </si>
  <si>
    <t>Patryk</t>
  </si>
  <si>
    <t>Les</t>
  </si>
  <si>
    <t>Dominic</t>
  </si>
  <si>
    <t>Colligan</t>
  </si>
  <si>
    <t>Campbell</t>
  </si>
  <si>
    <t>Mayer</t>
  </si>
  <si>
    <t>Stefan</t>
  </si>
  <si>
    <t>Tasoren</t>
  </si>
  <si>
    <t>Benjamin</t>
  </si>
  <si>
    <t>Leo</t>
  </si>
  <si>
    <t>Dickson</t>
  </si>
  <si>
    <t>Gregor</t>
  </si>
  <si>
    <t>Wallace</t>
  </si>
  <si>
    <t>Francis</t>
  </si>
  <si>
    <t>4.38.38</t>
  </si>
  <si>
    <t>Newman</t>
  </si>
  <si>
    <t>Luca</t>
  </si>
  <si>
    <t>Librizzi</t>
  </si>
  <si>
    <t>Dewar</t>
  </si>
  <si>
    <t>Christoforou</t>
  </si>
  <si>
    <t>Sidarth</t>
  </si>
  <si>
    <t>Pillay</t>
  </si>
  <si>
    <t>Davies</t>
  </si>
  <si>
    <t>Collins</t>
  </si>
  <si>
    <t>08.47.49</t>
  </si>
  <si>
    <t>08.12.58</t>
  </si>
  <si>
    <t>Balloch</t>
  </si>
  <si>
    <t>Gettinby</t>
  </si>
  <si>
    <t>Kerr</t>
  </si>
  <si>
    <t>13.28.66</t>
  </si>
  <si>
    <t>Archie</t>
  </si>
  <si>
    <t>Smart</t>
  </si>
  <si>
    <t>V65</t>
  </si>
  <si>
    <t>08.35.15</t>
  </si>
  <si>
    <t>1600 (Mile)</t>
  </si>
  <si>
    <t>Dean</t>
  </si>
  <si>
    <t>Cooper-Cunningham</t>
  </si>
  <si>
    <t>08.11.27</t>
  </si>
  <si>
    <t>07.45.81</t>
  </si>
  <si>
    <t/>
  </si>
  <si>
    <t>Alan</t>
  </si>
  <si>
    <t>Rouf</t>
  </si>
  <si>
    <t>Zachary</t>
  </si>
  <si>
    <t>Uduehi</t>
  </si>
  <si>
    <t>Mapara</t>
  </si>
  <si>
    <t>Purves</t>
  </si>
  <si>
    <t>Neil</t>
  </si>
  <si>
    <t>Renault</t>
  </si>
  <si>
    <t>Whitaker</t>
  </si>
  <si>
    <t>shot 2</t>
  </si>
  <si>
    <t>Fairgrieve</t>
  </si>
  <si>
    <t>Anthony</t>
  </si>
  <si>
    <t>Skelly</t>
  </si>
  <si>
    <t>Heberle</t>
  </si>
  <si>
    <t>Karabassis</t>
  </si>
  <si>
    <t>Stretford</t>
  </si>
  <si>
    <t>V35</t>
  </si>
  <si>
    <t>Bill</t>
  </si>
  <si>
    <t>Gentleman</t>
  </si>
  <si>
    <t>V75</t>
  </si>
  <si>
    <t>William</t>
  </si>
  <si>
    <t>3.52.02</t>
  </si>
  <si>
    <t>White</t>
  </si>
  <si>
    <t>Logan</t>
  </si>
  <si>
    <t>Le Pelley</t>
  </si>
  <si>
    <t>Nixon</t>
  </si>
  <si>
    <t>V</t>
  </si>
  <si>
    <t>Matthew</t>
  </si>
  <si>
    <t>Gavin</t>
  </si>
  <si>
    <t>Phillip</t>
  </si>
  <si>
    <t>V50</t>
  </si>
  <si>
    <t>U13 check</t>
  </si>
  <si>
    <t>Odqvist</t>
  </si>
  <si>
    <t>U15 check</t>
  </si>
  <si>
    <t>U17 check</t>
  </si>
  <si>
    <t>U20 check</t>
  </si>
  <si>
    <t>OK</t>
  </si>
  <si>
    <t>Elliott Armstrong shot 6 corrected down to 11.67 (12.65m was Joel McFarlane)</t>
  </si>
  <si>
    <t>removed Daniel Brown javelin (not club member anymore)</t>
  </si>
  <si>
    <t>checked</t>
  </si>
  <si>
    <t>Lee</t>
  </si>
  <si>
    <t>Sportcity</t>
  </si>
  <si>
    <t>Anderson Fryer</t>
  </si>
  <si>
    <t>Louis</t>
  </si>
  <si>
    <t>Bisset</t>
  </si>
  <si>
    <t>Wild</t>
  </si>
  <si>
    <t>Alexander</t>
  </si>
  <si>
    <t>Millar</t>
  </si>
  <si>
    <t>3.31.87</t>
  </si>
  <si>
    <t>indoor</t>
  </si>
  <si>
    <t>2017/18?</t>
  </si>
  <si>
    <t>octathlon</t>
  </si>
  <si>
    <t>2012</t>
  </si>
  <si>
    <t>2011</t>
  </si>
  <si>
    <t>2008</t>
  </si>
  <si>
    <t>Tom Dobbing 2007, 68.70 in SATS</t>
  </si>
  <si>
    <t>2005, 70.44 bin SATS</t>
  </si>
  <si>
    <t>3.08.93</t>
  </si>
  <si>
    <t>Nuneaton</t>
  </si>
  <si>
    <t>Brogan</t>
  </si>
  <si>
    <t>Omar</t>
  </si>
  <si>
    <t>Bajo</t>
  </si>
  <si>
    <t>Warsaw (POL)</t>
  </si>
  <si>
    <t>1.49.70</t>
  </si>
  <si>
    <t>Dortmund (GER)</t>
  </si>
  <si>
    <t>1.46.69</t>
  </si>
  <si>
    <t>Portland (USA)</t>
  </si>
  <si>
    <t>1.44.18</t>
  </si>
  <si>
    <t>Ostrava (CZE)</t>
  </si>
  <si>
    <t>2.08.9</t>
  </si>
  <si>
    <t>2.09.4</t>
  </si>
  <si>
    <t>2.17.27</t>
  </si>
  <si>
    <t>2.21.21</t>
  </si>
  <si>
    <t>3.29.47</t>
  </si>
  <si>
    <t>Monaco (MON)</t>
  </si>
  <si>
    <t>3.34.53</t>
  </si>
  <si>
    <t>Newburg (USA)</t>
  </si>
  <si>
    <t>3.44.88</t>
  </si>
  <si>
    <t>3.56.12</t>
  </si>
  <si>
    <t>Wimbledon</t>
  </si>
  <si>
    <t>4.15.98</t>
  </si>
  <si>
    <t>4.34.61</t>
  </si>
  <si>
    <t>4.55.13</t>
  </si>
  <si>
    <t>5.24.43</t>
  </si>
  <si>
    <t>5.00.18</t>
  </si>
  <si>
    <t>4.43.89</t>
  </si>
  <si>
    <t>5.11.06</t>
  </si>
  <si>
    <t>5.42.77</t>
  </si>
  <si>
    <t>8.14.19</t>
  </si>
  <si>
    <t>8.23.54</t>
  </si>
  <si>
    <t>8.27.75</t>
  </si>
  <si>
    <t>14.24.13</t>
  </si>
  <si>
    <t>Aberdeen</t>
  </si>
  <si>
    <t>14.53.55</t>
  </si>
  <si>
    <t>14.55.31</t>
  </si>
  <si>
    <t>15.39.55</t>
  </si>
  <si>
    <t>Belfast</t>
  </si>
  <si>
    <t>22-23 August 2020</t>
  </si>
  <si>
    <t>SCOTTISH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</si>
</sst>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\ mmmm\ yyyy;@"/>
    <numFmt numFmtId="165" formatCode="[$-809]dd\ mmmm\ yyyy;@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2" fontId="0" fillId="0" borderId="0" xfId="0" applyNumberFormat="1"/>
    <xf numFmtId="0" fontId="0" fillId="3" borderId="0" xfId="0" applyFill="1"/>
    <xf numFmtId="2" fontId="0" fillId="2" borderId="0" xfId="0" applyNumberFormat="1" applyFill="1"/>
    <xf numFmtId="2" fontId="0" fillId="4" borderId="0" xfId="0" applyNumberFormat="1" applyFill="1"/>
    <xf numFmtId="0" fontId="0" fillId="4" borderId="0" xfId="0" applyFill="1"/>
    <xf numFmtId="0" fontId="0" fillId="2" borderId="0" xfId="0" applyFill="1"/>
    <xf numFmtId="2" fontId="0" fillId="3" borderId="0" xfId="0" applyNumberFormat="1" applyFill="1"/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left" vertical="center"/>
    </xf>
    <xf numFmtId="164" fontId="1" fillId="4" borderId="0" xfId="0" applyNumberFormat="1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1" fontId="0" fillId="3" borderId="0" xfId="0" applyNumberFormat="1" applyFill="1"/>
    <xf numFmtId="49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/>
    <xf numFmtId="2" fontId="0" fillId="0" borderId="0" xfId="0" applyNumberForma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XDE226"/>
  <sheetViews>
    <sheetView tabSelected="1" topLeftCell="B1" zoomScaleNormal="100" workbookViewId="0">
      <selection activeCell="J18" sqref="J18"/>
    </sheetView>
  </sheetViews>
  <sheetFormatPr defaultColWidth="16.1796875" defaultRowHeight="15.75" customHeight="1" x14ac:dyDescent="0.35"/>
  <cols>
    <col min="1" max="1" width="16.1796875" style="1" hidden="1" customWidth="1"/>
    <col min="2" max="2" width="12.1796875" style="2" customWidth="1"/>
    <col min="3" max="3" width="17.1796875" style="1" customWidth="1"/>
    <col min="4" max="4" width="18.7265625" style="1" customWidth="1"/>
    <col min="5" max="5" width="6.26953125" style="17" customWidth="1"/>
    <col min="6" max="6" width="13" style="18" customWidth="1"/>
    <col min="7" max="7" width="20" style="25" customWidth="1"/>
    <col min="8" max="8" width="16.1796875" style="1"/>
    <col min="9" max="9" width="40.7265625" style="1" hidden="1" customWidth="1"/>
    <col min="10" max="10" width="20.81640625" style="4" customWidth="1"/>
    <col min="11" max="14" width="16.1796875" style="1" hidden="1" customWidth="1"/>
    <col min="15" max="20" width="16.1796875" style="4" hidden="1" customWidth="1"/>
    <col min="21" max="61" width="16.1796875" style="1" hidden="1" customWidth="1"/>
    <col min="62" max="62" width="16.1796875" style="1" customWidth="1"/>
    <col min="63" max="16384" width="16.1796875" style="1"/>
  </cols>
  <sheetData>
    <row r="2" spans="1:60" ht="15.75" customHeight="1" x14ac:dyDescent="0.35">
      <c r="B2" s="2">
        <v>60</v>
      </c>
      <c r="C2" s="1" t="s">
        <v>39</v>
      </c>
      <c r="D2" s="1" t="s">
        <v>40</v>
      </c>
      <c r="E2" s="17" t="s">
        <v>10</v>
      </c>
      <c r="F2" s="18">
        <v>7.26</v>
      </c>
      <c r="G2" s="24">
        <v>44065</v>
      </c>
      <c r="H2" s="1" t="s">
        <v>242</v>
      </c>
      <c r="J2" s="4" t="str">
        <f t="shared" ref="J2:J23" si="0">IF(OR(K2="CR", L2="CR", M2="CR", N2="CR", O2="CR", P2="CR", Q2="CR", R2="CR", S2="CR", T2="CR",U2="CR", V2="CR", W2="CR", X2="CR", Y2="CR", Z2="CR", AA2="CR", AB2="CR", AC2="CR", AD2="CR", AE2="CR", AF2="CR", AG2="CR", AH2="CR", AI2="CR", AJ2="CR", AK2="CR", AL2="CR", AM2="CR", AN2="CR", AO2="CR", AP2="CR", AQ2="CR", AR2="CR", AS2="CR", AT2="CR", AU2="CR", AV2="CR", AW2="CR", AX2="CR", AY2="CR", AZ2="CR", BA2="CR", BB2="CR", BC2="CR", BD2="CR", BE2="CR", BF2="CR", BG2="CR", BH2="CR"), "***CLUB RECORD***", "")</f>
        <v/>
      </c>
    </row>
    <row r="3" spans="1:60" ht="15.75" customHeight="1" x14ac:dyDescent="0.35">
      <c r="B3" s="2">
        <v>60</v>
      </c>
      <c r="C3" s="1" t="s">
        <v>70</v>
      </c>
      <c r="D3" s="1" t="s">
        <v>71</v>
      </c>
      <c r="E3" s="17" t="s">
        <v>14</v>
      </c>
      <c r="F3" s="18">
        <v>7.71</v>
      </c>
      <c r="G3" s="24">
        <v>44065</v>
      </c>
      <c r="H3" s="1" t="s">
        <v>242</v>
      </c>
    </row>
    <row r="4" spans="1:60" ht="15.75" customHeight="1" x14ac:dyDescent="0.35">
      <c r="B4" s="2">
        <v>60</v>
      </c>
      <c r="C4" s="1" t="s">
        <v>2</v>
      </c>
      <c r="D4" s="1" t="s">
        <v>16</v>
      </c>
      <c r="E4" s="17" t="s">
        <v>14</v>
      </c>
      <c r="F4" s="18">
        <v>7.81</v>
      </c>
      <c r="G4" s="24">
        <v>44065</v>
      </c>
      <c r="H4" s="1" t="s">
        <v>242</v>
      </c>
    </row>
    <row r="5" spans="1:60" ht="15.75" customHeight="1" x14ac:dyDescent="0.35">
      <c r="B5" s="2">
        <v>60</v>
      </c>
      <c r="C5" s="1" t="s">
        <v>77</v>
      </c>
      <c r="D5" s="1" t="s">
        <v>68</v>
      </c>
      <c r="E5" s="17" t="s">
        <v>78</v>
      </c>
      <c r="F5" s="18">
        <v>8.73</v>
      </c>
      <c r="G5" s="24">
        <v>44065</v>
      </c>
      <c r="H5" s="1" t="s">
        <v>242</v>
      </c>
      <c r="J5" s="4" t="str">
        <f t="shared" si="0"/>
        <v/>
      </c>
    </row>
    <row r="6" spans="1:60" ht="15.75" customHeight="1" x14ac:dyDescent="0.35">
      <c r="A6" s="1" t="s">
        <v>333</v>
      </c>
      <c r="B6" s="2">
        <v>100</v>
      </c>
      <c r="C6" s="1" t="s">
        <v>35</v>
      </c>
      <c r="D6" s="1" t="s">
        <v>36</v>
      </c>
      <c r="E6" s="17" t="s">
        <v>10</v>
      </c>
      <c r="F6" s="18">
        <v>10.77</v>
      </c>
      <c r="G6" s="24">
        <v>44078</v>
      </c>
      <c r="H6" s="1" t="s">
        <v>348</v>
      </c>
      <c r="J6" s="4" t="str">
        <f t="shared" si="0"/>
        <v/>
      </c>
      <c r="K6" s="13" t="str">
        <f>IF(AND(B6=100, OR(AND(E6='club records end 2019'!$B$6, F6&lt;='club records end 2019'!$C$6), AND(E6='club records end 2019'!$B$7, F6&lt;='club records end 2019'!$C$7), AND(E6='club records end 2019'!$B$8, F6&lt;='club records end 2019'!$C$8), AND(E6='club records end 2019'!$B$9, F6&lt;='club records end 2019'!$C$9), AND(E6='club records end 2019'!$B$10, F6&lt;='club records end 2019'!$C$10))), "CR", " ")</f>
        <v xml:space="preserve"> </v>
      </c>
      <c r="L6" s="13" t="str">
        <f>IF(AND(B6=200, OR(AND(E6='club records end 2019'!$B$11, F6&lt;='club records end 2019'!$C$11), AND(E6='club records end 2019'!$B$12, F6&lt;='club records end 2019'!$C$12), AND(E6='club records end 2019'!$B$13, F6&lt;='club records end 2019'!$C$13), AND(E6='club records end 2019'!$B$14, F6&lt;='club records end 2019'!$C$14), AND(E6='club records end 2019'!$B$15, F6&lt;='club records end 2019'!$C$15))), "CR", " ")</f>
        <v xml:space="preserve"> </v>
      </c>
      <c r="M6" s="13" t="str">
        <f>IF(AND(B6=300, OR(AND(E6='club records end 2019'!$B$16, F6&lt;='club records end 2019'!$C$16), AND(E6='club records end 2019'!$B$17, F6&lt;='club records end 2019'!$C$17))), "CR", " ")</f>
        <v xml:space="preserve"> </v>
      </c>
      <c r="N6" s="13" t="str">
        <f>IF(AND(B6=400, OR(AND(E6='club records end 2019'!$B$18, F6&lt;='club records end 2019'!$C$18), AND(E6='club records end 2019'!$B$19, F6&lt;='club records end 2019'!$C$19), AND(E6='club records end 2019'!$B$20, F6&lt;='club records end 2019'!$C$20), AND(E6='club records end 2019'!$B$21, F6&lt;='club records end 2019'!$C$21))), "CR", " ")</f>
        <v xml:space="preserve"> </v>
      </c>
      <c r="O6" s="13" t="str">
        <f>IF(AND(B6=800, OR(AND(E6='club records end 2019'!$B$22, F6&lt;='club records end 2019'!$C$22), AND(E6='club records end 2019'!$B$23, F6&lt;='club records end 2019'!$C$23), AND(E6='club records end 2019'!$B$24, F6&lt;='club records end 2019'!$C$24), AND(E6='club records end 2019'!$B$25, F6&lt;='club records end 2019'!$C$25), AND(E6='club records end 2019'!$B$26, F6&lt;='club records end 2019'!$C$26))), "CR", " ")</f>
        <v xml:space="preserve"> </v>
      </c>
      <c r="P6" s="13" t="str">
        <f>IF(AND(B6=1000, OR(AND(E6='club records end 2019'!$B$27, F6&lt;='club records end 2019'!$C$27), AND(E6='club records end 2019'!$B$28, F6&lt;='club records end 2019'!$C$28))), "CR", " ")</f>
        <v xml:space="preserve"> </v>
      </c>
      <c r="Q6" s="13" t="str">
        <f>IF(AND(B6=1500, OR(AND(E6='club records end 2019'!$B$29, F6&lt;='club records end 2019'!$C$29), AND(E6='club records end 2019'!$B$30, F6&lt;='club records end 2019'!$C$30), AND(E6='club records end 2019'!$B$31, F6&lt;='club records end 2019'!$C$31), AND(E6='club records end 2019'!$B$32, F6&lt;='club records end 2019'!$C$32), AND(E6='club records end 2019'!$B$33, F6&lt;='club records end 2019'!$C$33))), "CR", " ")</f>
        <v xml:space="preserve"> </v>
      </c>
      <c r="R6" s="13" t="str">
        <f>IF(AND(B6="1600 (Mile)",OR(AND(E6='club records end 2019'!$B$34,F6&lt;='club records end 2019'!$C$34),AND(E6='club records end 2019'!$B$35,F6&lt;='club records end 2019'!$C$35),AND(E6='club records end 2019'!$B$36,F6&lt;='club records end 2019'!$C$36),AND(E6='club records end 2019'!$B$37,F6&lt;='club records end 2019'!$C$37))),"CR"," ")</f>
        <v xml:space="preserve"> </v>
      </c>
      <c r="S6" s="13" t="str">
        <f>IF(AND(B6=3000, OR(AND(E6='club records end 2019'!$B$38, F6&lt;='club records end 2019'!$C$38), AND(E6='club records end 2019'!$B$39, F6&lt;='club records end 2019'!$C$39), AND(E6='club records end 2019'!$B$40, F6&lt;='club records end 2019'!$C$40), AND(E6='club records end 2019'!$B$41, F6&lt;='club records end 2019'!$C$41))), "CR", " ")</f>
        <v xml:space="preserve"> </v>
      </c>
      <c r="T6" s="13" t="str">
        <f>IF(AND(B6=5000, OR(AND(E6='club records end 2019'!$B$42, F6&lt;='club records end 2019'!$C$42), AND(E6='club records end 2019'!$B$43, F6&lt;='club records end 2019'!$C$43))), "CR", " ")</f>
        <v xml:space="preserve"> </v>
      </c>
      <c r="U6" s="12" t="str">
        <f>IF(AND(B6=10000, OR(AND(E6='club records end 2019'!$B$44, F6&lt;='club records end 2019'!$C$44), AND(E6='club records end 2019'!$B$45, F6&lt;='club records end 2019'!$C$45))), "CR", " ")</f>
        <v xml:space="preserve"> </v>
      </c>
      <c r="V6" s="12" t="str">
        <f>IF(AND(B6="high jump", OR(AND(E6='club records end 2019'!$F$1, F6&gt;='club records end 2019'!$G$1), AND(E6='club records end 2019'!$F$2, F6&gt;='club records end 2019'!$G$2), AND(E6='club records end 2019'!$F$3, F6&gt;='club records end 2019'!$G$3), AND(E6='club records end 2019'!$F$4, F6&gt;='club records end 2019'!$G$4), AND(E6='club records end 2019'!$F$5, F6&gt;='club records end 2019'!$G$5))), "CR", " ")</f>
        <v xml:space="preserve"> </v>
      </c>
      <c r="W6" s="12" t="str">
        <f>IF(AND(B6="long jump", OR(AND(E6='club records end 2019'!$F$6, F6&gt;='club records end 2019'!$G$6), AND(E6='club records end 2019'!$F$7, F6&gt;='club records end 2019'!$G$7), AND(E6='club records end 2019'!$F$8, F6&gt;='club records end 2019'!$G$8), AND(E6='club records end 2019'!$F$9, F6&gt;='club records end 2019'!$G$9), AND(E6='club records end 2019'!$F$10, F6&gt;='club records end 2019'!$G$10))), "CR", " ")</f>
        <v xml:space="preserve"> </v>
      </c>
      <c r="X6" s="12" t="str">
        <f>IF(AND(B6="triple jump", OR(AND(E6='club records end 2019'!$F$11, F6&gt;='club records end 2019'!$G$11), AND(E6='club records end 2019'!$F$12, F6&gt;='club records end 2019'!$G$12), AND(E6='club records end 2019'!$F$13, F6&gt;='club records end 2019'!$G$13), AND(E6='club records end 2019'!$F$14, F6&gt;='club records end 2019'!$G$14), AND(E6='club records end 2019'!$F$15, F6&gt;='club records end 2019'!$G$15))), "CR", " ")</f>
        <v xml:space="preserve"> </v>
      </c>
      <c r="Y6" s="12" t="str">
        <f>IF(AND(B6="pole vault", OR(AND(E6='club records end 2019'!$F$16, F6&gt;='club records end 2019'!$G$16), AND(E6='club records end 2019'!$F$17, F6&gt;='club records end 2019'!$G$17), AND(E6='club records end 2019'!$F$18, F6&gt;='club records end 2019'!$G$18), AND(E6='club records end 2019'!$F$19, F6&gt;='club records end 2019'!$G$19), AND(E6='club records end 2019'!$F$20, F6&gt;='club records end 2019'!$G$20))), "CR", " ")</f>
        <v xml:space="preserve"> </v>
      </c>
      <c r="Z6" s="12" t="str">
        <f>IF(AND(B6="discus 1", E6='club records end 2019'!$F$21, F6&gt;='club records end 2019'!$G$21), "CR", " ")</f>
        <v xml:space="preserve"> </v>
      </c>
      <c r="AA6" s="12" t="str">
        <f>IF(AND(B6="discus 1.25", E6='club records end 2019'!$F$22, F6&gt;='club records end 2019'!$G$22), "CR", " ")</f>
        <v xml:space="preserve"> </v>
      </c>
      <c r="AB6" s="12" t="str">
        <f>IF(AND(B6="discus 1.5", E6='club records end 2019'!$F$23, F6&gt;='club records end 2019'!$G$23), "CR", " ")</f>
        <v xml:space="preserve"> </v>
      </c>
      <c r="AC6" s="12" t="str">
        <f>IF(AND(B6="discus 1.75", E6='club records end 2019'!$F$24, F6&gt;='club records end 2019'!$G$24), "CR", " ")</f>
        <v xml:space="preserve"> </v>
      </c>
      <c r="AD6" s="12" t="str">
        <f>IF(AND(B6="discus 2", E6='club records end 2019'!$F$25, F6&gt;='club records end 2019'!$G$25), "CR", " ")</f>
        <v xml:space="preserve"> </v>
      </c>
      <c r="AE6" s="12" t="str">
        <f>IF(AND(B6="hammer 4", E6='club records end 2019'!$F$27, F6&gt;='club records end 2019'!$G$27), "CR", " ")</f>
        <v xml:space="preserve"> </v>
      </c>
      <c r="AF6" s="12" t="str">
        <f>IF(AND(B6="hammer 5", E6='club records end 2019'!$F$28, F6&gt;='club records end 2019'!$G$28), "CR", " ")</f>
        <v xml:space="preserve"> </v>
      </c>
      <c r="AG6" s="12" t="str">
        <f>IF(AND(B6="hammer 6", E6='club records end 2019'!$F$29, F6&gt;='club records end 2019'!$G$29), "CR", " ")</f>
        <v xml:space="preserve"> </v>
      </c>
      <c r="AH6" s="12" t="str">
        <f>IF(AND(B6="hammer 7.26", E6='club records end 2019'!$F$30, F6&gt;='club records end 2019'!$G$30), "CR", " ")</f>
        <v xml:space="preserve"> </v>
      </c>
      <c r="AI6" s="12" t="str">
        <f>IF(AND(B6="javelin 400", E6='club records end 2019'!$F$31, F6&gt;='club records end 2019'!$G$31), "CR", " ")</f>
        <v xml:space="preserve"> </v>
      </c>
      <c r="AJ6" s="12" t="str">
        <f>IF(AND(B6="javelin 600", E6='club records end 2019'!$F$32, F6&gt;='club records end 2019'!$G$32), "CR", " ")</f>
        <v xml:space="preserve"> </v>
      </c>
      <c r="AK6" s="12" t="str">
        <f>IF(AND(B6="javelin 700", E6='club records end 2019'!$F$33, F6&gt;='club records end 2019'!$G$33), "CR", " ")</f>
        <v xml:space="preserve"> </v>
      </c>
      <c r="AL6" s="12" t="str">
        <f>IF(AND(B6="javelin 800", OR(AND(E6='club records end 2019'!$F$34, F6&gt;='club records end 2019'!$G$34), AND(E6='club records end 2019'!$F$35, F6&gt;='club records end 2019'!$G$35))), "CR", " ")</f>
        <v xml:space="preserve"> </v>
      </c>
      <c r="AM6" s="12" t="str">
        <f>IF(AND(B6="shot 3", E6='club records end 2019'!$F$36, F6&gt;='club records end 2019'!$G$36), "CR", " ")</f>
        <v xml:space="preserve"> </v>
      </c>
      <c r="AN6" s="12" t="str">
        <f>IF(AND(B6="shot 4", E6='club records end 2019'!$F$37, F6&gt;='club records end 2019'!$G$37), "CR", " ")</f>
        <v xml:space="preserve"> </v>
      </c>
      <c r="AO6" s="12" t="str">
        <f>IF(AND(B6="shot 5", E6='club records end 2019'!$F$38, F6&gt;='club records end 2019'!$G$38), "CR", " ")</f>
        <v xml:space="preserve"> </v>
      </c>
      <c r="AP6" s="12" t="str">
        <f>IF(AND(B6="shot 6", E6='club records end 2019'!$F$39, F6&gt;='club records end 2019'!$G$39), "CR", " ")</f>
        <v xml:space="preserve"> </v>
      </c>
      <c r="AQ6" s="12" t="str">
        <f>IF(AND(B6="shot 7.26", E6='club records end 2019'!$F$40, F6&gt;='club records end 2019'!$G$40), "CR", " ")</f>
        <v xml:space="preserve"> </v>
      </c>
      <c r="AR6" s="12" t="str">
        <f>IF(AND(B6="60H",OR(AND(E6='club records end 2019'!$J$1,F6&lt;='club records end 2019'!$K$1),AND(E6='club records end 2019'!$J$2,F6&lt;='club records end 2019'!$K$2),AND(E6='club records end 2019'!$J$3,F6&lt;='club records end 2019'!$K$3),AND(E6='club records end 2019'!$J$4,F6&lt;='club records end 2019'!$K$4),AND(E6='club records end 2019'!$J$5,F6&lt;='club records end 2019'!$K$5))),"CR"," ")</f>
        <v xml:space="preserve"> </v>
      </c>
      <c r="AS6" s="12" t="str">
        <f>IF(AND(B6="75H", AND(E6='club records end 2019'!$J$6, F6&lt;='club records end 2019'!$K$6)), "CR", " ")</f>
        <v xml:space="preserve"> </v>
      </c>
      <c r="AT6" s="12" t="str">
        <f>IF(AND(B6="80H", AND(E6='club records end 2019'!$J$7, F6&lt;='club records end 2019'!$K$7)), "CR", " ")</f>
        <v xml:space="preserve"> </v>
      </c>
      <c r="AU6" s="12" t="str">
        <f>IF(AND(B6="100H", AND(E6='club records end 2019'!$J$8, F6&lt;='club records end 2019'!$K$8)), "CR", " ")</f>
        <v xml:space="preserve"> </v>
      </c>
      <c r="AV6" s="12" t="str">
        <f>IF(AND(B6="110H", OR(AND(E6='club records end 2019'!$J$9, F6&lt;='club records end 2019'!$K$9), AND(E6='club records end 2019'!$J$10, F6&lt;='club records end 2019'!$K$10))), "CR", " ")</f>
        <v xml:space="preserve"> </v>
      </c>
      <c r="AW6" s="12" t="str">
        <f>IF(AND(B6="400H", OR(AND(E6='club records end 2019'!$J$11, F6&lt;='club records end 2019'!$K$11), AND(E6='club records end 2019'!$J$12, F6&lt;='club records end 2019'!$K$12), AND(E6='club records end 2019'!$J$13, F6&lt;='club records end 2019'!$K$13), AND(E6='club records end 2019'!$J$14, F6&lt;='club records end 2019'!$K$14))), "CR", " ")</f>
        <v xml:space="preserve"> </v>
      </c>
      <c r="AX6" s="12" t="str">
        <f>IF(AND(B6="1500SC", AND(E6='club records end 2019'!$J$15, F6&lt;='club records end 2019'!$K$15)), "CR", " ")</f>
        <v xml:space="preserve"> </v>
      </c>
      <c r="AY6" s="12" t="str">
        <f>IF(AND(B6="2000SC", OR(AND(E6='club records end 2019'!$J$17, F6&lt;='club records end 2019'!$K$17), AND(E6='club records end 2019'!$J$18, F6&lt;='club records end 2019'!$K$18))), "CR", " ")</f>
        <v xml:space="preserve"> </v>
      </c>
      <c r="AZ6" s="12" t="str">
        <f>IF(AND(B6="3000SC", OR(AND(E6='club records end 2019'!$J$20, F6&lt;='club records end 2019'!$K$20), AND(E6='club records end 2019'!$J$21, F6&lt;='club records end 2019'!$K$21))), "CR", " ")</f>
        <v xml:space="preserve"> </v>
      </c>
      <c r="BA6" s="13" t="str">
        <f>IF(AND(B6="4x100", OR(AND(E6='club records end 2019'!$N$1, F6&lt;='club records end 2019'!$O$1), AND(E6='club records end 2019'!$N$2, F6&lt;='club records end 2019'!$O$2), AND(E6='club records end 2019'!$N$3, F6&lt;='club records end 2019'!$O$3), AND(E6='club records end 2019'!$N$4, F6&lt;='club records end 2019'!$O$4), AND(E6='club records end 2019'!$N$5, F6&lt;='club records end 2019'!$O$5))), "CR", " ")</f>
        <v xml:space="preserve"> </v>
      </c>
      <c r="BB6" s="13" t="str">
        <f>IF(AND(B6="4x200", OR(AND(E6='club records end 2019'!$N$6, F6&lt;='club records end 2019'!$O$6), AND(E6='club records end 2019'!$N$7, F6&lt;='club records end 2019'!$O$7), AND(E6='club records end 2019'!$N$8, F6&lt;='club records end 2019'!$O$8), AND(E6='club records end 2019'!$N$9, F6&lt;='club records end 2019'!$O$9), AND(E6='club records end 2019'!$N$10, F6&lt;='club records end 2019'!$O$10))), "CR", " ")</f>
        <v xml:space="preserve"> </v>
      </c>
      <c r="BC6" s="13" t="str">
        <f>IF(AND(B6="4x300", AND(E6='club records end 2019'!$N$11, F6&lt;='club records end 2019'!$O$11)), "CR", " ")</f>
        <v xml:space="preserve"> </v>
      </c>
      <c r="BD6" s="13" t="str">
        <f>IF(AND(B6="4x400", OR(AND(E6='club records end 2019'!$N$12, F6&lt;='club records end 2019'!$O$12), AND(E6='club records end 2019'!$N$13, F6&lt;='club records end 2019'!$O$13), AND(E6='club records end 2019'!$N$14, F6&lt;='club records end 2019'!$O$14), AND(E6='club records end 2019'!$N$15, F6&lt;='club records end 2019'!$O$15))), "CR", " ")</f>
        <v xml:space="preserve"> </v>
      </c>
      <c r="BE6" s="13" t="str">
        <f>IF(AND(B6="3x800", OR(AND(E6='club records end 2019'!$N$16, F6&lt;='club records end 2019'!$O$16), AND(E6='club records end 2019'!$N$17, F6&lt;='club records end 2019'!$O$17), AND(E6='club records end 2019'!$N$18, F6&lt;='club records end 2019'!$O$18))), "CR", " ")</f>
        <v xml:space="preserve"> </v>
      </c>
      <c r="BF6" s="13" t="str">
        <f>IF(AND(B6="pentathlon", OR(AND(E6='club records end 2019'!$N$21, F6&gt;='club records end 2019'!$O$21), AND(E6='club records end 2019'!$N$22, F6&gt;='club records end 2019'!$O$22),AND(E6='club records end 2019'!$N$23, F6&gt;='club records end 2019'!$O$23),AND(E6='club records end 2019'!$N$24, F6&gt;='club records end 2019'!$O$24))), "CR", " ")</f>
        <v xml:space="preserve"> </v>
      </c>
      <c r="BG6" s="13" t="str">
        <f>IF(AND(B6="heptathlon", OR(AND(E6='club records end 2019'!$N$26, F6&gt;='club records end 2019'!$O$26), AND(E6='club records end 2019'!$N$27, F6&gt;='club records end 2019'!$O$27))), "CR", " ")</f>
        <v xml:space="preserve"> </v>
      </c>
      <c r="BH6" s="13" t="str">
        <f>IF(AND(B6="decathlon", OR(AND(E6='club records end 2019'!$N$29, F6&gt;='club records end 2019'!$O$29), AND(E6='club records end 2019'!$N$30, F6&gt;='club records end 2019'!$O$30),AND(E6='club records end 2019'!$N$31, F6&gt;='club records end 2019'!$O$31))), "CR", " ")</f>
        <v xml:space="preserve"> </v>
      </c>
    </row>
    <row r="7" spans="1:60" ht="15.75" customHeight="1" x14ac:dyDescent="0.35">
      <c r="A7" s="1" t="s">
        <v>333</v>
      </c>
      <c r="B7" s="2">
        <v>100</v>
      </c>
      <c r="C7" s="1" t="s">
        <v>51</v>
      </c>
      <c r="D7" s="1" t="s">
        <v>52</v>
      </c>
      <c r="E7" s="17" t="s">
        <v>10</v>
      </c>
      <c r="F7" s="18">
        <v>11.23</v>
      </c>
      <c r="G7" s="24">
        <v>44024</v>
      </c>
      <c r="H7" s="1" t="s">
        <v>365</v>
      </c>
      <c r="J7" s="4" t="str">
        <f t="shared" si="0"/>
        <v/>
      </c>
      <c r="K7" s="13" t="str">
        <f>IF(AND(B7=100, OR(AND(E7='club records end 2019'!$B$6, F7&lt;='club records end 2019'!$C$6), AND(E7='club records end 2019'!$B$7, F7&lt;='club records end 2019'!$C$7), AND(E7='club records end 2019'!$B$8, F7&lt;='club records end 2019'!$C$8), AND(E7='club records end 2019'!$B$9, F7&lt;='club records end 2019'!$C$9), AND(E7='club records end 2019'!$B$10, F7&lt;='club records end 2019'!$C$10))), "CR", " ")</f>
        <v xml:space="preserve"> </v>
      </c>
      <c r="L7" s="13" t="str">
        <f>IF(AND(B7=200, OR(AND(E7='club records end 2019'!$B$11, F7&lt;='club records end 2019'!$C$11), AND(E7='club records end 2019'!$B$12, F7&lt;='club records end 2019'!$C$12), AND(E7='club records end 2019'!$B$13, F7&lt;='club records end 2019'!$C$13), AND(E7='club records end 2019'!$B$14, F7&lt;='club records end 2019'!$C$14), AND(E7='club records end 2019'!$B$15, F7&lt;='club records end 2019'!$C$15))), "CR", " ")</f>
        <v xml:space="preserve"> </v>
      </c>
      <c r="M7" s="13" t="str">
        <f>IF(AND(B7=300, OR(AND(E7='club records end 2019'!$B$16, F7&lt;='club records end 2019'!$C$16), AND(E7='club records end 2019'!$B$17, F7&lt;='club records end 2019'!$C$17))), "CR", " ")</f>
        <v xml:space="preserve"> </v>
      </c>
      <c r="N7" s="13" t="str">
        <f>IF(AND(B7=400, OR(AND(E7='club records end 2019'!$B$18, F7&lt;='club records end 2019'!$C$18), AND(E7='club records end 2019'!$B$19, F7&lt;='club records end 2019'!$C$19), AND(E7='club records end 2019'!$B$20, F7&lt;='club records end 2019'!$C$20), AND(E7='club records end 2019'!$B$21, F7&lt;='club records end 2019'!$C$21))), "CR", " ")</f>
        <v xml:space="preserve"> </v>
      </c>
      <c r="O7" s="13" t="str">
        <f>IF(AND(B7=800, OR(AND(E7='club records end 2019'!$B$22, F7&lt;='club records end 2019'!$C$22), AND(E7='club records end 2019'!$B$23, F7&lt;='club records end 2019'!$C$23), AND(E7='club records end 2019'!$B$24, F7&lt;='club records end 2019'!$C$24), AND(E7='club records end 2019'!$B$25, F7&lt;='club records end 2019'!$C$25), AND(E7='club records end 2019'!$B$26, F7&lt;='club records end 2019'!$C$26))), "CR", " ")</f>
        <v xml:space="preserve"> </v>
      </c>
      <c r="P7" s="13" t="str">
        <f>IF(AND(B7=1000, OR(AND(E7='club records end 2019'!$B$27, F7&lt;='club records end 2019'!$C$27), AND(E7='club records end 2019'!$B$28, F7&lt;='club records end 2019'!$C$28))), "CR", " ")</f>
        <v xml:space="preserve"> </v>
      </c>
      <c r="Q7" s="13" t="str">
        <f>IF(AND(B7=1500, OR(AND(E7='club records end 2019'!$B$29, F7&lt;='club records end 2019'!$C$29), AND(E7='club records end 2019'!$B$30, F7&lt;='club records end 2019'!$C$30), AND(E7='club records end 2019'!$B$31, F7&lt;='club records end 2019'!$C$31), AND(E7='club records end 2019'!$B$32, F7&lt;='club records end 2019'!$C$32), AND(E7='club records end 2019'!$B$33, F7&lt;='club records end 2019'!$C$33))), "CR", " ")</f>
        <v xml:space="preserve"> </v>
      </c>
      <c r="R7" s="13" t="str">
        <f>IF(AND(B7="1600 (Mile)",OR(AND(E7='club records end 2019'!$B$34,F7&lt;='club records end 2019'!$C$34),AND(E7='club records end 2019'!$B$35,F7&lt;='club records end 2019'!$C$35),AND(E7='club records end 2019'!$B$36,F7&lt;='club records end 2019'!$C$36),AND(E7='club records end 2019'!$B$37,F7&lt;='club records end 2019'!$C$37))),"CR"," ")</f>
        <v xml:space="preserve"> </v>
      </c>
      <c r="S7" s="13" t="str">
        <f>IF(AND(B7=3000, OR(AND(E7='club records end 2019'!$B$38, F7&lt;='club records end 2019'!$C$38), AND(E7='club records end 2019'!$B$39, F7&lt;='club records end 2019'!$C$39), AND(E7='club records end 2019'!$B$40, F7&lt;='club records end 2019'!$C$40), AND(E7='club records end 2019'!$B$41, F7&lt;='club records end 2019'!$C$41))), "CR", " ")</f>
        <v xml:space="preserve"> </v>
      </c>
      <c r="T7" s="13" t="str">
        <f>IF(AND(B7=5000, OR(AND(E7='club records end 2019'!$B$42, F7&lt;='club records end 2019'!$C$42), AND(E7='club records end 2019'!$B$43, F7&lt;='club records end 2019'!$C$43))), "CR", " ")</f>
        <v xml:space="preserve"> </v>
      </c>
      <c r="U7" s="12" t="str">
        <f>IF(AND(B7=10000, OR(AND(E7='club records end 2019'!$B$44, F7&lt;='club records end 2019'!$C$44), AND(E7='club records end 2019'!$B$45, F7&lt;='club records end 2019'!$C$45))), "CR", " ")</f>
        <v xml:space="preserve"> </v>
      </c>
      <c r="V7" s="12" t="str">
        <f>IF(AND(B7="high jump", OR(AND(E7='club records end 2019'!$F$1, F7&gt;='club records end 2019'!$G$1), AND(E7='club records end 2019'!$F$2, F7&gt;='club records end 2019'!$G$2), AND(E7='club records end 2019'!$F$3, F7&gt;='club records end 2019'!$G$3), AND(E7='club records end 2019'!$F$4, F7&gt;='club records end 2019'!$G$4), AND(E7='club records end 2019'!$F$5, F7&gt;='club records end 2019'!$G$5))), "CR", " ")</f>
        <v xml:space="preserve"> </v>
      </c>
      <c r="W7" s="12" t="str">
        <f>IF(AND(B7="long jump", OR(AND(E7='club records end 2019'!$F$6, F7&gt;='club records end 2019'!$G$6), AND(E7='club records end 2019'!$F$7, F7&gt;='club records end 2019'!$G$7), AND(E7='club records end 2019'!$F$8, F7&gt;='club records end 2019'!$G$8), AND(E7='club records end 2019'!$F$9, F7&gt;='club records end 2019'!$G$9), AND(E7='club records end 2019'!$F$10, F7&gt;='club records end 2019'!$G$10))), "CR", " ")</f>
        <v xml:space="preserve"> </v>
      </c>
      <c r="X7" s="12" t="str">
        <f>IF(AND(B7="triple jump", OR(AND(E7='club records end 2019'!$F$11, F7&gt;='club records end 2019'!$G$11), AND(E7='club records end 2019'!$F$12, F7&gt;='club records end 2019'!$G$12), AND(E7='club records end 2019'!$F$13, F7&gt;='club records end 2019'!$G$13), AND(E7='club records end 2019'!$F$14, F7&gt;='club records end 2019'!$G$14), AND(E7='club records end 2019'!$F$15, F7&gt;='club records end 2019'!$G$15))), "CR", " ")</f>
        <v xml:space="preserve"> </v>
      </c>
      <c r="Y7" s="12" t="str">
        <f>IF(AND(B7="pole vault", OR(AND(E7='club records end 2019'!$F$16, F7&gt;='club records end 2019'!$G$16), AND(E7='club records end 2019'!$F$17, F7&gt;='club records end 2019'!$G$17), AND(E7='club records end 2019'!$F$18, F7&gt;='club records end 2019'!$G$18), AND(E7='club records end 2019'!$F$19, F7&gt;='club records end 2019'!$G$19), AND(E7='club records end 2019'!$F$20, F7&gt;='club records end 2019'!$G$20))), "CR", " ")</f>
        <v xml:space="preserve"> </v>
      </c>
      <c r="Z7" s="12" t="str">
        <f>IF(AND(B7="discus 1", E7='club records end 2019'!$F$21, F7&gt;='club records end 2019'!$G$21), "CR", " ")</f>
        <v xml:space="preserve"> </v>
      </c>
      <c r="AA7" s="12" t="str">
        <f>IF(AND(B7="discus 1.25", E7='club records end 2019'!$F$22, F7&gt;='club records end 2019'!$G$22), "CR", " ")</f>
        <v xml:space="preserve"> </v>
      </c>
      <c r="AB7" s="12" t="str">
        <f>IF(AND(B7="discus 1.5", E7='club records end 2019'!$F$23, F7&gt;='club records end 2019'!$G$23), "CR", " ")</f>
        <v xml:space="preserve"> </v>
      </c>
      <c r="AC7" s="12" t="str">
        <f>IF(AND(B7="discus 1.75", E7='club records end 2019'!$F$24, F7&gt;='club records end 2019'!$G$24), "CR", " ")</f>
        <v xml:space="preserve"> </v>
      </c>
      <c r="AD7" s="12" t="str">
        <f>IF(AND(B7="discus 2", E7='club records end 2019'!$F$25, F7&gt;='club records end 2019'!$G$25), "CR", " ")</f>
        <v xml:space="preserve"> </v>
      </c>
      <c r="AE7" s="12" t="str">
        <f>IF(AND(B7="hammer 4", E7='club records end 2019'!$F$27, F7&gt;='club records end 2019'!$G$27), "CR", " ")</f>
        <v xml:space="preserve"> </v>
      </c>
      <c r="AF7" s="12" t="str">
        <f>IF(AND(B7="hammer 5", E7='club records end 2019'!$F$28, F7&gt;='club records end 2019'!$G$28), "CR", " ")</f>
        <v xml:space="preserve"> </v>
      </c>
      <c r="AG7" s="12" t="str">
        <f>IF(AND(B7="hammer 6", E7='club records end 2019'!$F$29, F7&gt;='club records end 2019'!$G$29), "CR", " ")</f>
        <v xml:space="preserve"> </v>
      </c>
      <c r="AH7" s="12" t="str">
        <f>IF(AND(B7="hammer 7.26", E7='club records end 2019'!$F$30, F7&gt;='club records end 2019'!$G$30), "CR", " ")</f>
        <v xml:space="preserve"> </v>
      </c>
      <c r="AI7" s="12" t="str">
        <f>IF(AND(B7="javelin 400", E7='club records end 2019'!$F$31, F7&gt;='club records end 2019'!$G$31), "CR", " ")</f>
        <v xml:space="preserve"> </v>
      </c>
      <c r="AJ7" s="12" t="str">
        <f>IF(AND(B7="javelin 600", E7='club records end 2019'!$F$32, F7&gt;='club records end 2019'!$G$32), "CR", " ")</f>
        <v xml:space="preserve"> </v>
      </c>
      <c r="AK7" s="12" t="str">
        <f>IF(AND(B7="javelin 700", E7='club records end 2019'!$F$33, F7&gt;='club records end 2019'!$G$33), "CR", " ")</f>
        <v xml:space="preserve"> </v>
      </c>
      <c r="AL7" s="12" t="str">
        <f>IF(AND(B7="javelin 800", OR(AND(E7='club records end 2019'!$F$34, F7&gt;='club records end 2019'!$G$34), AND(E7='club records end 2019'!$F$35, F7&gt;='club records end 2019'!$G$35))), "CR", " ")</f>
        <v xml:space="preserve"> </v>
      </c>
      <c r="AM7" s="12" t="str">
        <f>IF(AND(B7="shot 3", E7='club records end 2019'!$F$36, F7&gt;='club records end 2019'!$G$36), "CR", " ")</f>
        <v xml:space="preserve"> </v>
      </c>
      <c r="AN7" s="12" t="str">
        <f>IF(AND(B7="shot 4", E7='club records end 2019'!$F$37, F7&gt;='club records end 2019'!$G$37), "CR", " ")</f>
        <v xml:space="preserve"> </v>
      </c>
      <c r="AO7" s="12" t="str">
        <f>IF(AND(B7="shot 5", E7='club records end 2019'!$F$38, F7&gt;='club records end 2019'!$G$38), "CR", " ")</f>
        <v xml:space="preserve"> </v>
      </c>
      <c r="AP7" s="12" t="str">
        <f>IF(AND(B7="shot 6", E7='club records end 2019'!$F$39, F7&gt;='club records end 2019'!$G$39), "CR", " ")</f>
        <v xml:space="preserve"> </v>
      </c>
      <c r="AQ7" s="12" t="str">
        <f>IF(AND(B7="shot 7.26", E7='club records end 2019'!$F$40, F7&gt;='club records end 2019'!$G$40), "CR", " ")</f>
        <v xml:space="preserve"> </v>
      </c>
      <c r="AR7" s="12" t="str">
        <f>IF(AND(B7="60H",OR(AND(E7='club records end 2019'!$J$1,F7&lt;='club records end 2019'!$K$1),AND(E7='club records end 2019'!$J$2,F7&lt;='club records end 2019'!$K$2),AND(E7='club records end 2019'!$J$3,F7&lt;='club records end 2019'!$K$3),AND(E7='club records end 2019'!$J$4,F7&lt;='club records end 2019'!$K$4),AND(E7='club records end 2019'!$J$5,F7&lt;='club records end 2019'!$K$5))),"CR"," ")</f>
        <v xml:space="preserve"> </v>
      </c>
      <c r="AS7" s="12" t="str">
        <f>IF(AND(B7="75H", AND(E7='club records end 2019'!$J$6, F7&lt;='club records end 2019'!$K$6)), "CR", " ")</f>
        <v xml:space="preserve"> </v>
      </c>
      <c r="AT7" s="12" t="str">
        <f>IF(AND(B7="80H", AND(E7='club records end 2019'!$J$7, F7&lt;='club records end 2019'!$K$7)), "CR", " ")</f>
        <v xml:space="preserve"> </v>
      </c>
      <c r="AU7" s="12" t="str">
        <f>IF(AND(B7="100H", AND(E7='club records end 2019'!$J$8, F7&lt;='club records end 2019'!$K$8)), "CR", " ")</f>
        <v xml:space="preserve"> </v>
      </c>
      <c r="AV7" s="12" t="str">
        <f>IF(AND(B7="110H", OR(AND(E7='club records end 2019'!$J$9, F7&lt;='club records end 2019'!$K$9), AND(E7='club records end 2019'!$J$10, F7&lt;='club records end 2019'!$K$10))), "CR", " ")</f>
        <v xml:space="preserve"> </v>
      </c>
      <c r="AW7" s="12" t="str">
        <f>IF(AND(B7="400H", OR(AND(E7='club records end 2019'!$J$11, F7&lt;='club records end 2019'!$K$11), AND(E7='club records end 2019'!$J$12, F7&lt;='club records end 2019'!$K$12), AND(E7='club records end 2019'!$J$13, F7&lt;='club records end 2019'!$K$13), AND(E7='club records end 2019'!$J$14, F7&lt;='club records end 2019'!$K$14))), "CR", " ")</f>
        <v xml:space="preserve"> </v>
      </c>
      <c r="AX7" s="12" t="str">
        <f>IF(AND(B7="1500SC", AND(E7='club records end 2019'!$J$15, F7&lt;='club records end 2019'!$K$15)), "CR", " ")</f>
        <v xml:space="preserve"> </v>
      </c>
      <c r="AY7" s="12" t="str">
        <f>IF(AND(B7="2000SC", OR(AND(E7='club records end 2019'!$J$17, F7&lt;='club records end 2019'!$K$17), AND(E7='club records end 2019'!$J$18, F7&lt;='club records end 2019'!$K$18))), "CR", " ")</f>
        <v xml:space="preserve"> </v>
      </c>
      <c r="AZ7" s="12" t="str">
        <f>IF(AND(B7="3000SC", OR(AND(E7='club records end 2019'!$J$20, F7&lt;='club records end 2019'!$K$20), AND(E7='club records end 2019'!$J$21, F7&lt;='club records end 2019'!$K$21))), "CR", " ")</f>
        <v xml:space="preserve"> </v>
      </c>
      <c r="BA7" s="13" t="str">
        <f>IF(AND(B7="4x100", OR(AND(E7='club records end 2019'!$N$1, F7&lt;='club records end 2019'!$O$1), AND(E7='club records end 2019'!$N$2, F7&lt;='club records end 2019'!$O$2), AND(E7='club records end 2019'!$N$3, F7&lt;='club records end 2019'!$O$3), AND(E7='club records end 2019'!$N$4, F7&lt;='club records end 2019'!$O$4), AND(E7='club records end 2019'!$N$5, F7&lt;='club records end 2019'!$O$5))), "CR", " ")</f>
        <v xml:space="preserve"> </v>
      </c>
      <c r="BB7" s="13" t="str">
        <f>IF(AND(B7="4x200", OR(AND(E7='club records end 2019'!$N$6, F7&lt;='club records end 2019'!$O$6), AND(E7='club records end 2019'!$N$7, F7&lt;='club records end 2019'!$O$7), AND(E7='club records end 2019'!$N$8, F7&lt;='club records end 2019'!$O$8), AND(E7='club records end 2019'!$N$9, F7&lt;='club records end 2019'!$O$9), AND(E7='club records end 2019'!$N$10, F7&lt;='club records end 2019'!$O$10))), "CR", " ")</f>
        <v xml:space="preserve"> </v>
      </c>
      <c r="BC7" s="13" t="str">
        <f>IF(AND(B7="4x300", AND(E7='club records end 2019'!$N$11, F7&lt;='club records end 2019'!$O$11)), "CR", " ")</f>
        <v xml:space="preserve"> </v>
      </c>
      <c r="BD7" s="13" t="str">
        <f>IF(AND(B7="4x400", OR(AND(E7='club records end 2019'!$N$12, F7&lt;='club records end 2019'!$O$12), AND(E7='club records end 2019'!$N$13, F7&lt;='club records end 2019'!$O$13), AND(E7='club records end 2019'!$N$14, F7&lt;='club records end 2019'!$O$14), AND(E7='club records end 2019'!$N$15, F7&lt;='club records end 2019'!$O$15))), "CR", " ")</f>
        <v xml:space="preserve"> </v>
      </c>
      <c r="BE7" s="13" t="str">
        <f>IF(AND(B7="3x800", OR(AND(E7='club records end 2019'!$N$16, F7&lt;='club records end 2019'!$O$16), AND(E7='club records end 2019'!$N$17, F7&lt;='club records end 2019'!$O$17), AND(E7='club records end 2019'!$N$18, F7&lt;='club records end 2019'!$O$18))), "CR", " ")</f>
        <v xml:space="preserve"> </v>
      </c>
      <c r="BF7" s="13" t="str">
        <f>IF(AND(B7="pentathlon", OR(AND(E7='club records end 2019'!$N$21, F7&gt;='club records end 2019'!$O$21), AND(E7='club records end 2019'!$N$22, F7&gt;='club records end 2019'!$O$22),AND(E7='club records end 2019'!$N$23, F7&gt;='club records end 2019'!$O$23),AND(E7='club records end 2019'!$N$24, F7&gt;='club records end 2019'!$O$24))), "CR", " ")</f>
        <v xml:space="preserve"> </v>
      </c>
      <c r="BG7" s="13" t="str">
        <f>IF(AND(B7="heptathlon", OR(AND(E7='club records end 2019'!$N$26, F7&gt;='club records end 2019'!$O$26), AND(E7='club records end 2019'!$N$27, F7&gt;='club records end 2019'!$O$27))), "CR", " ")</f>
        <v xml:space="preserve"> </v>
      </c>
      <c r="BH7" s="13" t="str">
        <f>IF(AND(B7="decathlon", OR(AND(E7='club records end 2019'!$N$29, F7&gt;='club records end 2019'!$O$29), AND(E7='club records end 2019'!$N$30, F7&gt;='club records end 2019'!$O$30),AND(E7='club records end 2019'!$N$31, F7&gt;='club records end 2019'!$O$31))), "CR", " ")</f>
        <v xml:space="preserve"> </v>
      </c>
    </row>
    <row r="8" spans="1:60" ht="15.75" hidden="1" customHeight="1" x14ac:dyDescent="0.35">
      <c r="A8" s="29" t="str">
        <f>IF(OR(E8="Sen", E8="V35", E8="V40", E8="V45", E8="V50", E8="V55", E8="V60", E8="V65", E8="V70", E8="V75"), "V", E8)</f>
        <v>U13</v>
      </c>
      <c r="B8" s="2">
        <v>100</v>
      </c>
      <c r="C8" s="1" t="s">
        <v>261</v>
      </c>
      <c r="D8" s="1" t="s">
        <v>349</v>
      </c>
      <c r="E8" s="29" t="s">
        <v>13</v>
      </c>
      <c r="J8" s="13" t="str">
        <f t="shared" si="0"/>
        <v>***CLUB RECORD***</v>
      </c>
      <c r="K8" s="13" t="str">
        <f>IF(AND(B8=100, OR(AND(E8='club records end 2019'!$B$6, F8&lt;='club records end 2019'!$C$6), AND(E8='club records end 2019'!$B$7, F8&lt;='club records end 2019'!$C$7), AND(E8='club records end 2019'!$B$8, F8&lt;='club records end 2019'!$C$8), AND(E8='club records end 2019'!$B$9, F8&lt;='club records end 2019'!$C$9), AND(E8='club records end 2019'!$B$10, F8&lt;='club records end 2019'!$C$10))), "CR", " ")</f>
        <v>CR</v>
      </c>
      <c r="L8" s="13" t="str">
        <f>IF(AND(B8=200, OR(AND(E8='club records end 2019'!$B$11, F8&lt;='club records end 2019'!$C$11), AND(E8='club records end 2019'!$B$12, F8&lt;='club records end 2019'!$C$12), AND(E8='club records end 2019'!$B$13, F8&lt;='club records end 2019'!$C$13), AND(E8='club records end 2019'!$B$14, F8&lt;='club records end 2019'!$C$14), AND(E8='club records end 2019'!$B$15, F8&lt;='club records end 2019'!$C$15))), "CR", " ")</f>
        <v xml:space="preserve"> </v>
      </c>
      <c r="M8" s="13" t="str">
        <f>IF(AND(B8=300, OR(AND(E8='club records end 2019'!$B$16, F8&lt;='club records end 2019'!$C$16), AND(E8='club records end 2019'!$B$17, F8&lt;='club records end 2019'!$C$17))), "CR", " ")</f>
        <v xml:space="preserve"> </v>
      </c>
      <c r="N8" s="13" t="str">
        <f>IF(AND(B8=400, OR(AND(E8='club records end 2019'!$B$18, F8&lt;='club records end 2019'!$C$18), AND(E8='club records end 2019'!$B$19, F8&lt;='club records end 2019'!$C$19), AND(E8='club records end 2019'!$B$20, F8&lt;='club records end 2019'!$C$20), AND(E8='club records end 2019'!$B$21, F8&lt;='club records end 2019'!$C$21))), "CR", " ")</f>
        <v xml:space="preserve"> </v>
      </c>
      <c r="O8" s="13" t="str">
        <f>IF(AND(B8=800, OR(AND(E8='club records end 2019'!$B$22, F8&lt;='club records end 2019'!$C$22), AND(E8='club records end 2019'!$B$23, F8&lt;='club records end 2019'!$C$23), AND(E8='club records end 2019'!$B$24, F8&lt;='club records end 2019'!$C$24), AND(E8='club records end 2019'!$B$25, F8&lt;='club records end 2019'!$C$25), AND(E8='club records end 2019'!$B$26, F8&lt;='club records end 2019'!$C$26))), "CR", " ")</f>
        <v xml:space="preserve"> </v>
      </c>
      <c r="P8" s="13" t="str">
        <f>IF(AND(B8=1000, OR(AND(E8='club records end 2019'!$B$27, F8&lt;='club records end 2019'!$C$27), AND(E8='club records end 2019'!$B$28, F8&lt;='club records end 2019'!$C$28))), "CR", " ")</f>
        <v xml:space="preserve"> </v>
      </c>
      <c r="Q8" s="13" t="str">
        <f>IF(AND(B8=1500, OR(AND(E8='club records end 2019'!$B$29, F8&lt;='club records end 2019'!$C$29), AND(E8='club records end 2019'!$B$30, F8&lt;='club records end 2019'!$C$30), AND(E8='club records end 2019'!$B$31, F8&lt;='club records end 2019'!$C$31), AND(E8='club records end 2019'!$B$32, F8&lt;='club records end 2019'!$C$32), AND(E8='club records end 2019'!$B$33, F8&lt;='club records end 2019'!$C$33))), "CR", " ")</f>
        <v xml:space="preserve"> </v>
      </c>
      <c r="R8" s="13" t="str">
        <f>IF(AND(B8="1600 (Mile)",OR(AND(E8='club records end 2019'!$B$34,F8&lt;='club records end 2019'!$C$34),AND(E8='club records end 2019'!$B$35,F8&lt;='club records end 2019'!$C$35),AND(E8='club records end 2019'!$B$36,F8&lt;='club records end 2019'!$C$36),AND(E8='club records end 2019'!$B$37,F8&lt;='club records end 2019'!$C$37))),"CR"," ")</f>
        <v xml:space="preserve"> </v>
      </c>
      <c r="S8" s="13" t="str">
        <f>IF(AND(B8=3000, OR(AND(E8='club records end 2019'!$B$38, F8&lt;='club records end 2019'!$C$38), AND(E8='club records end 2019'!$B$39, F8&lt;='club records end 2019'!$C$39), AND(E8='club records end 2019'!$B$40, F8&lt;='club records end 2019'!$C$40), AND(E8='club records end 2019'!$B$41, F8&lt;='club records end 2019'!$C$41))), "CR", " ")</f>
        <v xml:space="preserve"> </v>
      </c>
      <c r="T8" s="13" t="str">
        <f>IF(AND(B8=5000, OR(AND(E8='club records end 2019'!$B$42, F8&lt;='club records end 2019'!$C$42), AND(E8='club records end 2019'!$B$43, F8&lt;='club records end 2019'!$C$43))), "CR", " ")</f>
        <v xml:space="preserve"> </v>
      </c>
      <c r="U8" s="12" t="str">
        <f>IF(AND(B8=10000, OR(AND(E8='club records end 2019'!$B$44, F8&lt;='club records end 2019'!$C$44), AND(E8='club records end 2019'!$B$45, F8&lt;='club records end 2019'!$C$45))), "CR", " ")</f>
        <v xml:space="preserve"> </v>
      </c>
      <c r="V8" s="12" t="str">
        <f>IF(AND(B8="high jump", OR(AND(E8='club records end 2019'!$F$1, F8&gt;='club records end 2019'!$G$1), AND(E8='club records end 2019'!$F$2, F8&gt;='club records end 2019'!$G$2), AND(E8='club records end 2019'!$F$3, F8&gt;='club records end 2019'!$G$3), AND(E8='club records end 2019'!$F$4, F8&gt;='club records end 2019'!$G$4), AND(E8='club records end 2019'!$F$5, F8&gt;='club records end 2019'!$G$5))), "CR", " ")</f>
        <v xml:space="preserve"> </v>
      </c>
      <c r="W8" s="12" t="str">
        <f>IF(AND(B8="long jump", OR(AND(E8='club records end 2019'!$F$6, F8&gt;='club records end 2019'!$G$6), AND(E8='club records end 2019'!$F$7, F8&gt;='club records end 2019'!$G$7), AND(E8='club records end 2019'!$F$8, F8&gt;='club records end 2019'!$G$8), AND(E8='club records end 2019'!$F$9, F8&gt;='club records end 2019'!$G$9), AND(E8='club records end 2019'!$F$10, F8&gt;='club records end 2019'!$G$10))), "CR", " ")</f>
        <v xml:space="preserve"> </v>
      </c>
      <c r="X8" s="12" t="str">
        <f>IF(AND(B8="triple jump", OR(AND(E8='club records end 2019'!$F$11, F8&gt;='club records end 2019'!$G$11), AND(E8='club records end 2019'!$F$12, F8&gt;='club records end 2019'!$G$12), AND(E8='club records end 2019'!$F$13, F8&gt;='club records end 2019'!$G$13), AND(E8='club records end 2019'!$F$14, F8&gt;='club records end 2019'!$H$14), AND(E8='club records end 2019'!$F$15, F8&gt;='club records end 2019'!$G$15))), "CR", " ")</f>
        <v xml:space="preserve"> </v>
      </c>
      <c r="Y8" s="12" t="str">
        <f>IF(AND(B8="pole vault", OR(AND(E8='club records end 2019'!$F$16, F8&gt;='club records end 2019'!$G$16), AND(E8='club records end 2019'!$F$17, F8&gt;='club records end 2019'!$G$17), AND(E8='club records end 2019'!$F$18, F8&gt;='club records end 2019'!$G$18), AND(E8='club records end 2019'!$F$19, F8&gt;='club records end 2019'!$G$19), AND(E8='club records end 2019'!$F$20, F8&gt;='club records end 2019'!$G$20))), "CR", " ")</f>
        <v xml:space="preserve"> </v>
      </c>
      <c r="Z8" s="12" t="str">
        <f>IF(AND(B8="discus 1", E8='club records end 2019'!$F$21, F8&gt;='club records end 2019'!$G$21), "CR", " ")</f>
        <v xml:space="preserve"> </v>
      </c>
      <c r="AA8" s="12" t="str">
        <f>IF(AND(B8="discus 1.25", E8='club records end 2019'!$F$22, F8&gt;='club records end 2019'!$G$22), "CR", " ")</f>
        <v xml:space="preserve"> </v>
      </c>
      <c r="AB8" s="12" t="str">
        <f>IF(AND(B8="discus 1.5", E8='club records end 2019'!$F$23, F8&gt;='club records end 2019'!$G$23), "CR", " ")</f>
        <v xml:space="preserve"> </v>
      </c>
      <c r="AC8" s="12" t="str">
        <f>IF(AND(B8="discus 1.75", E8='club records end 2019'!$F$24, F8&gt;='club records end 2019'!$G$24), "CR", " ")</f>
        <v xml:space="preserve"> </v>
      </c>
      <c r="AD8" s="12" t="str">
        <f>IF(AND(B8="discus 2", E8='club records end 2019'!$F$25, F8&gt;='club records end 2019'!$G$25), "CR", " ")</f>
        <v xml:space="preserve"> </v>
      </c>
      <c r="AE8" s="12" t="str">
        <f>IF(AND(B8="hammer 4", E8='club records end 2019'!$F$27, F8&gt;='club records end 2019'!$G$27), "CR", " ")</f>
        <v xml:space="preserve"> </v>
      </c>
      <c r="AF8" s="12" t="str">
        <f>IF(AND(B8="hammer 5", E8='club records end 2019'!$F$28, F8&gt;='club records end 2019'!$G$28), "CR", " ")</f>
        <v xml:space="preserve"> </v>
      </c>
      <c r="AG8" s="12" t="str">
        <f>IF(AND(B8="hammer 6", E8='club records end 2019'!$F$29, F8&gt;='club records end 2019'!$G$29), "CR", " ")</f>
        <v xml:space="preserve"> </v>
      </c>
      <c r="AH8" s="12" t="str">
        <f>IF(AND(B8="hammer 7.26", E8='club records end 2019'!$F$30, F8&gt;='club records end 2019'!$G$30), "CR", " ")</f>
        <v xml:space="preserve"> </v>
      </c>
      <c r="AI8" s="12" t="str">
        <f>IF(AND(B8="javelin 400", E8='club records end 2019'!$F$31, F8&gt;='club records end 2019'!$G$31), "CR", " ")</f>
        <v xml:space="preserve"> </v>
      </c>
      <c r="AJ8" s="12" t="str">
        <f>IF(AND(B8="javelin 600", E8='club records end 2019'!$F$32, F8&gt;='club records end 2019'!$G$32), "CR", " ")</f>
        <v xml:space="preserve"> </v>
      </c>
      <c r="AK8" s="12" t="str">
        <f>IF(AND(B8="javelin 700", E8='club records end 2019'!$F$33, F8&gt;='club records end 2019'!$G$33), "CR", " ")</f>
        <v xml:space="preserve"> </v>
      </c>
      <c r="AL8" s="12" t="str">
        <f>IF(AND(B8="javelin 800", OR(AND(E8='club records end 2019'!$F$34, F8&gt;='club records end 2019'!$G$34), AND(E8='club records end 2019'!$F$35, F8&gt;='club records end 2019'!$G$35))), "CR", " ")</f>
        <v xml:space="preserve"> </v>
      </c>
      <c r="AM8" s="12" t="str">
        <f>IF(AND(B8="shot 3", E8='club records end 2019'!$F$36, F8&gt;='club records end 2019'!$G$36), "CR", " ")</f>
        <v xml:space="preserve"> </v>
      </c>
      <c r="AN8" s="12" t="str">
        <f>IF(AND(B8="shot 4", E8='club records end 2019'!$F$37, F8&gt;='club records end 2019'!$G$37), "CR", " ")</f>
        <v xml:space="preserve"> </v>
      </c>
      <c r="AO8" s="12" t="str">
        <f>IF(AND(B8="shot 5", E8='club records end 2019'!$F$38, F8&gt;='club records end 2019'!$G$38), "CR", " ")</f>
        <v xml:space="preserve"> </v>
      </c>
      <c r="AP8" s="12" t="str">
        <f>IF(AND(B8="shot 6", E8='club records end 2019'!$F$39, F8&gt;='club records end 2019'!$G$39), "CR", " ")</f>
        <v xml:space="preserve"> </v>
      </c>
      <c r="AQ8" s="12" t="str">
        <f>IF(AND(B8="shot 7.26", E8='club records end 2019'!$F$40, F8&gt;='club records end 2019'!$G$40), "CR", " ")</f>
        <v xml:space="preserve"> </v>
      </c>
      <c r="AR8" s="12" t="str">
        <f>IF(AND(B8="60H",OR(AND(E8='club records end 2019'!$J$1,F8&lt;='club records end 2019'!$K$1),AND(E8='club records end 2019'!$J$2,F8&lt;='club records end 2019'!$K$2),AND(E8='club records end 2019'!$J$3,F8&lt;='club records end 2019'!$K$3),AND(E8='club records end 2019'!$J$4,F8&lt;='club records end 2019'!$K$4),AND(E8='club records end 2019'!$J$5,F8&lt;='club records end 2019'!$K$5))),"CR"," ")</f>
        <v xml:space="preserve"> </v>
      </c>
      <c r="AS8" s="12" t="str">
        <f>IF(AND(B8="75H", AND(E8='club records end 2019'!$J$6, F8&lt;='club records end 2019'!$K$6)), "CR", " ")</f>
        <v xml:space="preserve"> </v>
      </c>
      <c r="AT8" s="12" t="str">
        <f>IF(AND(B8="80H", AND(E8='club records end 2019'!$J$7, F8&lt;='club records end 2019'!$K$7)), "CR", " ")</f>
        <v xml:space="preserve"> </v>
      </c>
      <c r="AU8" s="12" t="str">
        <f>IF(AND(B8="100H", AND(E8='club records end 2019'!$J$8, F8&lt;='club records end 2019'!$K$8)), "CR", " ")</f>
        <v xml:space="preserve"> </v>
      </c>
      <c r="AV8" s="12" t="str">
        <f>IF(AND(B8="110H", OR(AND(E8='club records end 2019'!$J$9, F8&lt;='club records end 2019'!$K$9), AND(E8='club records end 2019'!$J$10, F8&lt;='club records end 2019'!$K$10))), "CR", " ")</f>
        <v xml:space="preserve"> </v>
      </c>
      <c r="AW8" s="12" t="str">
        <f>IF(AND(B8="400H", OR(AND(E8='club records end 2019'!$J$11, F8&lt;='club records end 2019'!$K$11), AND(E8='club records end 2019'!$J$12, F8&lt;='club records end 2019'!$K$12), AND(E8='club records end 2019'!$J$13, F8&lt;='club records end 2019'!$K$13), AND(E8='club records end 2019'!$J$14, F8&lt;='club records end 2019'!$K$14))), "CR", " ")</f>
        <v xml:space="preserve"> </v>
      </c>
      <c r="AX8" s="12" t="str">
        <f>IF(AND(B8="1500SC", AND(E8='club records end 2019'!$J$15, F8&lt;='club records end 2019'!$K$15)), "CR", " ")</f>
        <v xml:space="preserve"> </v>
      </c>
      <c r="AY8" s="12" t="str">
        <f>IF(AND(B8="2000SC", OR(AND(E8='club records end 2019'!$J$17, F8&lt;='club records end 2019'!$K$17), AND(E8='club records end 2019'!$J$18, F8&lt;='club records end 2019'!$K$18))), "CR", " ")</f>
        <v xml:space="preserve"> </v>
      </c>
      <c r="AZ8" s="12" t="str">
        <f>IF(AND(B8="3000SC", OR(AND(E8='club records end 2019'!$J$20, F8&lt;='club records end 2019'!$K$20), AND(E8='club records end 2019'!$J$21, F8&lt;='club records end 2019'!$K$21))), "CR", " ")</f>
        <v xml:space="preserve"> </v>
      </c>
      <c r="BA8" s="13" t="str">
        <f>IF(AND(B8="4x100", OR(AND(E8='club records end 2019'!$N$1, F8&lt;='club records end 2019'!$O$1), AND(E8='club records end 2019'!$N$2, F8&lt;='club records end 2019'!$O$2), AND(E8='club records end 2019'!$N$3, F8&lt;='club records end 2019'!$O$3), AND(E8='club records end 2019'!$N$4, F8&lt;='club records end 2019'!$O$4), AND(E8='club records end 2019'!$N$5, F8&lt;='club records end 2019'!$O$5))), "CR", " ")</f>
        <v xml:space="preserve"> </v>
      </c>
      <c r="BB8" s="13" t="str">
        <f>IF(AND(B8="4x200", OR(AND(E8='club records end 2019'!$N$6, F8&lt;='club records end 2019'!$O$6), AND(E8='club records end 2019'!$N$7, F8&lt;='club records end 2019'!$O$7), AND(E8='club records end 2019'!$N$8, F8&lt;='club records end 2019'!$O$8), AND(E8='club records end 2019'!$N$9, F8&lt;='club records end 2019'!$O$9), AND(E8='club records end 2019'!$N$10, F8&lt;='club records end 2019'!$O$10))), "CR", " ")</f>
        <v xml:space="preserve"> </v>
      </c>
      <c r="BC8" s="13" t="str">
        <f>IF(AND(B8="4x300", AND(E8='club records end 2019'!$N$11, F8&lt;='club records end 2019'!$O$11)), "CR", " ")</f>
        <v xml:space="preserve"> </v>
      </c>
      <c r="BD8" s="13" t="str">
        <f>IF(AND(B8="4x400", OR(AND(E8='club records end 2019'!$N$12, F8&lt;='club records end 2019'!$O$12), AND(E8='club records end 2019'!$N$13, F8&lt;='club records end 2019'!$O$13), AND(E8='club records end 2019'!$N$14, F8&lt;='club records end 2019'!$O$14), AND(E8='club records end 2019'!$N$15, F8&lt;='club records end 2019'!$O$15))), "CR", " ")</f>
        <v xml:space="preserve"> </v>
      </c>
      <c r="BE8" s="13" t="str">
        <f>IF(AND(B8="3x800", OR(AND(E8='club records end 2019'!$N$16, F8&lt;='club records end 2019'!$O$16), AND(E8='club records end 2019'!$N$17, F8&lt;='club records end 2019'!$O$17), AND(E8='club records end 2019'!$N$18, F8&lt;='club records end 2019'!$O$18))), "CR", " ")</f>
        <v xml:space="preserve"> </v>
      </c>
      <c r="BF8" s="13" t="str">
        <f>IF(AND(B8="pentathlon", OR(AND(E8='club records end 2019'!$N$21, F8&gt;='club records end 2019'!$O$21), AND(E8='club records end 2019'!$N$22, F8&gt;='club records end 2019'!$O$22),AND(E8='club records end 2019'!$N$23, F8&gt;='club records end 2019'!$O$23),AND(E8='club records end 2019'!$N$24, F8&gt;='club records end 2019'!$O$24))), "CR", " ")</f>
        <v xml:space="preserve"> </v>
      </c>
      <c r="BG8" s="13" t="str">
        <f>IF(AND(B8="heptathlon", OR(AND(E8='club records end 2019'!$N$26, F8&gt;='club records end 2019'!$O$26), AND(E8='club records end 2019'!$N$27, F8&gt;='club records end 2019'!$O$27))), "CR", " ")</f>
        <v xml:space="preserve"> </v>
      </c>
      <c r="BH8" s="13" t="str">
        <f>IF(AND(B8="decathlon", OR(AND(E8='club records end 2019'!$N$29, F8&gt;='club records end 2019'!$O$29), AND(E8='club records end 2019'!$N$30, F8&gt;='club records end 2019'!$O$30),AND(E8='club records end 2019'!$N$31, F8&gt;='club records end 2019'!$O$31))), "CR", " ")</f>
        <v xml:space="preserve"> </v>
      </c>
    </row>
    <row r="9" spans="1:60" ht="15.75" hidden="1" customHeight="1" x14ac:dyDescent="0.35">
      <c r="A9" s="1" t="str">
        <f>E9</f>
        <v>U20</v>
      </c>
      <c r="B9" s="2" t="s">
        <v>182</v>
      </c>
      <c r="C9" s="1" t="s">
        <v>172</v>
      </c>
      <c r="D9" s="1" t="s">
        <v>173</v>
      </c>
      <c r="E9" s="17" t="s">
        <v>12</v>
      </c>
      <c r="G9" s="24"/>
      <c r="J9" s="13" t="str">
        <f t="shared" si="0"/>
        <v/>
      </c>
      <c r="K9" s="13" t="str">
        <f>IF(AND(B9=100, OR(AND(E9='club records end 2019'!$B$6, F9&lt;='club records end 2019'!$C$6), AND(E9='club records end 2019'!$B$7, F9&lt;='club records end 2019'!$C$7), AND(E9='club records end 2019'!$B$8, F9&lt;='club records end 2019'!$C$8), AND(E9='club records end 2019'!$B$9, F9&lt;='club records end 2019'!$C$9), AND(E9='club records end 2019'!$B$10, F9&lt;='club records end 2019'!$C$10))), "CR", " ")</f>
        <v xml:space="preserve"> </v>
      </c>
      <c r="L9" s="13" t="str">
        <f>IF(AND(B9=200, OR(AND(E9='club records end 2019'!$B$11, F9&lt;='club records end 2019'!$C$11), AND(E9='club records end 2019'!$B$12, F9&lt;='club records end 2019'!$C$12), AND(E9='club records end 2019'!$B$13, F9&lt;='club records end 2019'!$C$13), AND(E9='club records end 2019'!$B$14, F9&lt;='club records end 2019'!$C$14), AND(E9='club records end 2019'!$B$15, F9&lt;='club records end 2019'!$C$15))), "CR", " ")</f>
        <v xml:space="preserve"> </v>
      </c>
      <c r="M9" s="13" t="str">
        <f>IF(AND(B9=300, OR(AND(E9='club records end 2019'!$B$16, F9&lt;='club records end 2019'!$C$16), AND(E9='club records end 2019'!$B$17, F9&lt;='club records end 2019'!$C$17))), "CR", " ")</f>
        <v xml:space="preserve"> </v>
      </c>
      <c r="N9" s="13" t="str">
        <f>IF(AND(B9=400, OR(AND(E9='club records end 2019'!$B$18, F9&lt;='club records end 2019'!$C$18), AND(E9='club records end 2019'!$B$19, F9&lt;='club records end 2019'!$C$19), AND(E9='club records end 2019'!$B$20, F9&lt;='club records end 2019'!$C$20), AND(E9='club records end 2019'!$B$21, F9&lt;='club records end 2019'!$C$21))), "CR", " ")</f>
        <v xml:space="preserve"> </v>
      </c>
      <c r="O9" s="13" t="str">
        <f>IF(AND(B9=800, OR(AND(E9='club records end 2019'!$B$22, F9&lt;='club records end 2019'!$C$22), AND(E9='club records end 2019'!$B$23, F9&lt;='club records end 2019'!$C$23), AND(E9='club records end 2019'!$B$24, F9&lt;='club records end 2019'!$C$24), AND(E9='club records end 2019'!$B$25, F9&lt;='club records end 2019'!$C$25), AND(E9='club records end 2019'!$B$26, F9&lt;='club records end 2019'!$C$26))), "CR", " ")</f>
        <v xml:space="preserve"> </v>
      </c>
      <c r="P9" s="13" t="str">
        <f>IF(AND(B9=1000, OR(AND(E9='club records end 2019'!$B$27, F9&lt;='club records end 2019'!$C$27), AND(E9='club records end 2019'!$B$28, F9&lt;='club records end 2019'!$C$28))), "CR", " ")</f>
        <v xml:space="preserve"> </v>
      </c>
      <c r="Q9" s="13" t="str">
        <f>IF(AND(B9=1500, OR(AND(E9='club records end 2019'!$B$29, F9&lt;='club records end 2019'!$C$29), AND(E9='club records end 2019'!$B$30, F9&lt;='club records end 2019'!$C$30), AND(E9='club records end 2019'!$B$31, F9&lt;='club records end 2019'!$C$31), AND(E9='club records end 2019'!$B$32, F9&lt;='club records end 2019'!$C$32), AND(E9='club records end 2019'!$B$33, F9&lt;='club records end 2019'!$C$33))), "CR", " ")</f>
        <v xml:space="preserve"> </v>
      </c>
      <c r="R9" s="13" t="str">
        <f>IF(AND(B9="1600 (Mile)",OR(AND(E9='club records end 2019'!$B$34,F9&lt;='club records end 2019'!$C$34),AND(E9='club records end 2019'!$B$35,F9&lt;='club records end 2019'!$C$35),AND(E9='club records end 2019'!$B$36,F9&lt;='club records end 2019'!$C$36),AND(E9='club records end 2019'!$B$37,F9&lt;='club records end 2019'!$C$37))),"CR"," ")</f>
        <v xml:space="preserve"> </v>
      </c>
      <c r="S9" s="13" t="str">
        <f>IF(AND(B9=3000, OR(AND(E9='club records end 2019'!$B$38, F9&lt;='club records end 2019'!$C$38), AND(E9='club records end 2019'!$B$39, F9&lt;='club records end 2019'!$C$39), AND(E9='club records end 2019'!$B$40, F9&lt;='club records end 2019'!$C$40), AND(E9='club records end 2019'!$B$41, F9&lt;='club records end 2019'!$C$41))), "CR", " ")</f>
        <v xml:space="preserve"> </v>
      </c>
      <c r="T9" s="13" t="str">
        <f>IF(AND(B9=5000, OR(AND(E9='club records end 2019'!$B$42, F9&lt;='club records end 2019'!$C$42), AND(E9='club records end 2019'!$B$43, F9&lt;='club records end 2019'!$C$43))), "CR", " ")</f>
        <v xml:space="preserve"> </v>
      </c>
      <c r="U9" s="12" t="str">
        <f>IF(AND(B9=10000, OR(AND(E9='club records end 2019'!$B$44, F9&lt;='club records end 2019'!$C$44), AND(E9='club records end 2019'!$B$45, F9&lt;='club records end 2019'!$C$45))), "CR", " ")</f>
        <v xml:space="preserve"> </v>
      </c>
      <c r="V9" s="12" t="str">
        <f>IF(AND(B9="high jump", OR(AND(E9='club records end 2019'!$F$1, F9&gt;='club records end 2019'!$G$1), AND(E9='club records end 2019'!$F$2, F9&gt;='club records end 2019'!$G$2), AND(E9='club records end 2019'!$F$3, F9&gt;='club records end 2019'!$G$3), AND(E9='club records end 2019'!$F$4, F9&gt;='club records end 2019'!$G$4), AND(E9='club records end 2019'!$F$5, F9&gt;='club records end 2019'!$G$5))), "CR", " ")</f>
        <v xml:space="preserve"> </v>
      </c>
      <c r="W9" s="12" t="str">
        <f>IF(AND(B9="long jump", OR(AND(E9='club records end 2019'!$F$6, F9&gt;='club records end 2019'!$G$6), AND(E9='club records end 2019'!$F$7, F9&gt;='club records end 2019'!$G$7), AND(E9='club records end 2019'!$F$8, F9&gt;='club records end 2019'!$G$8), AND(E9='club records end 2019'!$F$9, F9&gt;='club records end 2019'!$G$9), AND(E9='club records end 2019'!$F$10, F9&gt;='club records end 2019'!$G$10))), "CR", " ")</f>
        <v xml:space="preserve"> </v>
      </c>
      <c r="X9" s="12" t="str">
        <f>IF(AND(B9="triple jump", OR(AND(E9='club records end 2019'!$F$11, F9&gt;='club records end 2019'!$G$11), AND(E9='club records end 2019'!$F$12, F9&gt;='club records end 2019'!$G$12), AND(E9='club records end 2019'!$F$13, F9&gt;='club records end 2019'!$G$13), AND(E9='club records end 2019'!$F$14, F9&gt;='club records end 2019'!$H$14), AND(E9='club records end 2019'!$F$15, F9&gt;='club records end 2019'!$G$15))), "CR", " ")</f>
        <v xml:space="preserve"> </v>
      </c>
      <c r="Y9" s="12" t="str">
        <f>IF(AND(B9="pole vault", OR(AND(E9='club records end 2019'!$F$16, F9&gt;='club records end 2019'!$G$16), AND(E9='club records end 2019'!$F$17, F9&gt;='club records end 2019'!$G$17), AND(E9='club records end 2019'!$F$18, F9&gt;='club records end 2019'!$G$18), AND(E9='club records end 2019'!$F$19, F9&gt;='club records end 2019'!$G$19), AND(E9='club records end 2019'!$F$20, F9&gt;='club records end 2019'!$G$20))), "CR", " ")</f>
        <v xml:space="preserve"> </v>
      </c>
      <c r="Z9" s="12" t="str">
        <f>IF(AND(B9="discus 1", E9='club records end 2019'!$F$21, F9&gt;='club records end 2019'!$G$21), "CR", " ")</f>
        <v xml:space="preserve"> </v>
      </c>
      <c r="AA9" s="12" t="str">
        <f>IF(AND(B9="discus 1.25", E9='club records end 2019'!$F$22, F9&gt;='club records end 2019'!$G$22), "CR", " ")</f>
        <v xml:space="preserve"> </v>
      </c>
      <c r="AB9" s="12" t="str">
        <f>IF(AND(B9="discus 1.5", E9='club records end 2019'!$F$23, F9&gt;='club records end 2019'!$G$23), "CR", " ")</f>
        <v xml:space="preserve"> </v>
      </c>
      <c r="AC9" s="12" t="str">
        <f>IF(AND(B9="discus 1.75", E9='club records end 2019'!$F$24, F9&gt;='club records end 2019'!$G$24), "CR", " ")</f>
        <v xml:space="preserve"> </v>
      </c>
      <c r="AD9" s="12" t="str">
        <f>IF(AND(B9="discus 2", E9='club records end 2019'!$F$25, F9&gt;='club records end 2019'!$G$25), "CR", " ")</f>
        <v xml:space="preserve"> </v>
      </c>
      <c r="AE9" s="12" t="str">
        <f>IF(AND(B9="hammer 4", E9='club records end 2019'!$F$27, F9&gt;='club records end 2019'!$G$27), "CR", " ")</f>
        <v xml:space="preserve"> </v>
      </c>
      <c r="AF9" s="12" t="str">
        <f>IF(AND(B9="hammer 5", E9='club records end 2019'!$F$28, F9&gt;='club records end 2019'!$G$28), "CR", " ")</f>
        <v xml:space="preserve"> </v>
      </c>
      <c r="AG9" s="12" t="str">
        <f>IF(AND(B9="hammer 6", E9='club records end 2019'!$F$29, F9&gt;='club records end 2019'!$G$29), "CR", " ")</f>
        <v xml:space="preserve"> </v>
      </c>
      <c r="AH9" s="12" t="str">
        <f>IF(AND(B9="hammer 7.26", E9='club records end 2019'!$F$30, F9&gt;='club records end 2019'!$G$30), "CR", " ")</f>
        <v xml:space="preserve"> </v>
      </c>
      <c r="AI9" s="12" t="str">
        <f>IF(AND(B9="javelin 400", E9='club records end 2019'!$F$31, F9&gt;='club records end 2019'!$G$31), "CR", " ")</f>
        <v xml:space="preserve"> </v>
      </c>
      <c r="AJ9" s="12" t="str">
        <f>IF(AND(B9="javelin 600", E9='club records end 2019'!$F$32, F9&gt;='club records end 2019'!$G$32), "CR", " ")</f>
        <v xml:space="preserve"> </v>
      </c>
      <c r="AK9" s="12" t="str">
        <f>IF(AND(B9="javelin 700", E9='club records end 2019'!$F$33, F9&gt;='club records end 2019'!$G$33), "CR", " ")</f>
        <v xml:space="preserve"> </v>
      </c>
      <c r="AL9" s="12" t="str">
        <f>IF(AND(B9="javelin 800", OR(AND(E9='club records end 2019'!$F$34, F9&gt;='club records end 2019'!$G$34), AND(E9='club records end 2019'!$F$35, F9&gt;='club records end 2019'!$G$35))), "CR", " ")</f>
        <v xml:space="preserve"> </v>
      </c>
      <c r="AM9" s="12" t="str">
        <f>IF(AND(B9="shot 3", E9='club records end 2019'!$F$36, F9&gt;='club records end 2019'!$G$36), "CR", " ")</f>
        <v xml:space="preserve"> </v>
      </c>
      <c r="AN9" s="12" t="str">
        <f>IF(AND(B9="shot 4", E9='club records end 2019'!$F$37, F9&gt;='club records end 2019'!$G$37), "CR", " ")</f>
        <v xml:space="preserve"> </v>
      </c>
      <c r="AO9" s="12" t="str">
        <f>IF(AND(B9="shot 5", E9='club records end 2019'!$F$38, F9&gt;='club records end 2019'!$G$38), "CR", " ")</f>
        <v xml:space="preserve"> </v>
      </c>
      <c r="AP9" s="12" t="str">
        <f>IF(AND(B9="shot 6", E9='club records end 2019'!$F$39, F9&gt;='club records end 2019'!$G$39), "CR", " ")</f>
        <v xml:space="preserve"> </v>
      </c>
      <c r="AQ9" s="12" t="str">
        <f>IF(AND(B9="shot 7.26", E9='club records end 2019'!$F$40, F9&gt;='club records end 2019'!$G$40), "CR", " ")</f>
        <v xml:space="preserve"> </v>
      </c>
      <c r="AR9" s="12" t="str">
        <f>IF(AND(B9="60H",OR(AND(E9='club records end 2019'!$J$1,F9&lt;='club records end 2019'!$K$1),AND(E9='club records end 2019'!$J$2,F9&lt;='club records end 2019'!$K$2),AND(E9='club records end 2019'!$J$3,F9&lt;='club records end 2019'!$K$3),AND(E9='club records end 2019'!$J$4,F9&lt;='club records end 2019'!$K$4),AND(E9='club records end 2019'!$J$5,F9&lt;='club records end 2019'!$K$5))),"CR"," ")</f>
        <v xml:space="preserve"> </v>
      </c>
      <c r="AS9" s="12" t="str">
        <f>IF(AND(B9="75H", AND(E9='club records end 2019'!$J$6, F9&lt;='club records end 2019'!$K$6)), "CR", " ")</f>
        <v xml:space="preserve"> </v>
      </c>
      <c r="AT9" s="12" t="str">
        <f>IF(AND(B9="80H", AND(E9='club records end 2019'!$J$7, F9&lt;='club records end 2019'!$K$7)), "CR", " ")</f>
        <v xml:space="preserve"> </v>
      </c>
      <c r="AU9" s="12" t="str">
        <f>IF(AND(B9="100H", AND(E9='club records end 2019'!$J$8, F9&lt;='club records end 2019'!$K$8)), "CR", " ")</f>
        <v xml:space="preserve"> </v>
      </c>
      <c r="AV9" s="12" t="str">
        <f>IF(AND(B9="110H", OR(AND(E9='club records end 2019'!$J$9, F9&lt;='club records end 2019'!$K$9), AND(E9='club records end 2019'!$J$10, F9&lt;='club records end 2019'!$K$10))), "CR", " ")</f>
        <v xml:space="preserve"> </v>
      </c>
      <c r="AW9" s="12" t="str">
        <f>IF(AND(B9="400H", OR(AND(E9='club records end 2019'!$J$11, F9&lt;='club records end 2019'!$K$11), AND(E9='club records end 2019'!$J$12, F9&lt;='club records end 2019'!$K$12), AND(E9='club records end 2019'!$J$13, F9&lt;='club records end 2019'!$K$13), AND(E9='club records end 2019'!$J$14, F9&lt;='club records end 2019'!$K$14))), "CR", " ")</f>
        <v xml:space="preserve"> </v>
      </c>
      <c r="AX9" s="12" t="str">
        <f>IF(AND(B9="1500SC", AND(E9='club records end 2019'!$J$15, F9&lt;='club records end 2019'!$K$15)), "CR", " ")</f>
        <v xml:space="preserve"> </v>
      </c>
      <c r="AY9" s="12" t="str">
        <f>IF(AND(B9="2000SC", OR(AND(E9='club records end 2019'!$J$17, F9&lt;='club records end 2019'!$K$17), AND(E9='club records end 2019'!$J$18, F9&lt;='club records end 2019'!$K$18))), "CR", " ")</f>
        <v xml:space="preserve"> </v>
      </c>
      <c r="AZ9" s="12" t="str">
        <f>IF(AND(B9="3000SC", OR(AND(E9='club records end 2019'!$J$20, F9&lt;='club records end 2019'!$K$20), AND(E9='club records end 2019'!$J$21, F9&lt;='club records end 2019'!$K$21))), "CR", " ")</f>
        <v xml:space="preserve"> </v>
      </c>
      <c r="BA9" s="13" t="str">
        <f>IF(AND(B9="4x100", OR(AND(E9='club records end 2019'!$N$1, F9&lt;='club records end 2019'!$O$1), AND(E9='club records end 2019'!$N$2, F9&lt;='club records end 2019'!$O$2), AND(E9='club records end 2019'!$N$3, F9&lt;='club records end 2019'!$O$3), AND(E9='club records end 2019'!$N$4, F9&lt;='club records end 2019'!$O$4), AND(E9='club records end 2019'!$N$5, F9&lt;='club records end 2019'!$O$5))), "CR", " ")</f>
        <v xml:space="preserve"> </v>
      </c>
      <c r="BB9" s="13" t="str">
        <f>IF(AND(B9="4x200", OR(AND(E9='club records end 2019'!$N$6, F9&lt;='club records end 2019'!$O$6), AND(E9='club records end 2019'!$N$7, F9&lt;='club records end 2019'!$O$7), AND(E9='club records end 2019'!$N$8, F9&lt;='club records end 2019'!$O$8), AND(E9='club records end 2019'!$N$9, F9&lt;='club records end 2019'!$O$9), AND(E9='club records end 2019'!$N$10, F9&lt;='club records end 2019'!$O$10))), "CR", " ")</f>
        <v xml:space="preserve"> </v>
      </c>
      <c r="BC9" s="13" t="str">
        <f>IF(AND(B9="4x300", AND(E9='club records end 2019'!$N$11, F9&lt;='club records end 2019'!$O$11)), "CR", " ")</f>
        <v xml:space="preserve"> </v>
      </c>
      <c r="BD9" s="13" t="str">
        <f>IF(AND(B9="4x400", OR(AND(E9='club records end 2019'!$N$12, F9&lt;='club records end 2019'!$O$12), AND(E9='club records end 2019'!$N$13, F9&lt;='club records end 2019'!$O$13), AND(E9='club records end 2019'!$N$14, F9&lt;='club records end 2019'!$O$14), AND(E9='club records end 2019'!$N$15, F9&lt;='club records end 2019'!$O$15))), "CR", " ")</f>
        <v xml:space="preserve"> </v>
      </c>
      <c r="BE9" s="13" t="str">
        <f>IF(AND(B9="3x800", OR(AND(E9='club records end 2019'!$N$16, F9&lt;='club records end 2019'!$O$16), AND(E9='club records end 2019'!$N$17, F9&lt;='club records end 2019'!$O$17), AND(E9='club records end 2019'!$N$18, F9&lt;='club records end 2019'!$O$18))), "CR", " ")</f>
        <v xml:space="preserve"> </v>
      </c>
      <c r="BF9" s="13" t="str">
        <f>IF(AND(B9="pentathlon", OR(AND(E9='club records end 2019'!$N$21, F9&gt;='club records end 2019'!$O$21), AND(E9='club records end 2019'!$N$22, F9&gt;='club records end 2019'!$O$22),AND(E9='club records end 2019'!$N$23, F9&gt;='club records end 2019'!$O$23),AND(E9='club records end 2019'!$N$24, F9&gt;='club records end 2019'!$O$24))), "CR", " ")</f>
        <v xml:space="preserve"> </v>
      </c>
      <c r="BG9" s="13" t="str">
        <f>IF(AND(B9="heptathlon", OR(AND(E9='club records end 2019'!$N$26, F9&gt;='club records end 2019'!$O$26), AND(E9='club records end 2019'!$N$27, F9&gt;='club records end 2019'!$O$27))), "CR", " ")</f>
        <v xml:space="preserve"> </v>
      </c>
      <c r="BH9" s="13" t="str">
        <f>IF(AND(B9="decathlon", OR(AND(E9='club records end 2019'!$N$29, F9&gt;='club records end 2019'!$O$29), AND(E9='club records end 2019'!$N$30, F9&gt;='club records end 2019'!$O$30),AND(E9='club records end 2019'!$N$31, F9&gt;='club records end 2019'!$O$31))), "CR", " ")</f>
        <v xml:space="preserve"> </v>
      </c>
    </row>
    <row r="10" spans="1:60" ht="15.75" customHeight="1" x14ac:dyDescent="0.35">
      <c r="A10" s="17" t="str">
        <f t="shared" ref="A10:A15" si="1">IF(OR(E10="Sen", E10="V35", E10="V40", E10="V45", E10="V50", E10="V55", E10="V60", E10="V65", E10="V70", E10="V75"), "V", E10)</f>
        <v>U17</v>
      </c>
      <c r="B10" s="2">
        <v>100</v>
      </c>
      <c r="C10" s="1" t="s">
        <v>25</v>
      </c>
      <c r="D10" s="1" t="s">
        <v>43</v>
      </c>
      <c r="E10" s="17" t="s">
        <v>14</v>
      </c>
      <c r="F10" s="18">
        <v>11.53</v>
      </c>
      <c r="G10" s="25">
        <v>44072</v>
      </c>
      <c r="H10" s="1" t="s">
        <v>242</v>
      </c>
      <c r="J10" s="4" t="str">
        <f t="shared" si="0"/>
        <v/>
      </c>
      <c r="K10" s="13" t="str">
        <f>IF(AND(B10=100, OR(AND(E10='club records end 2019'!$B$6, F10&lt;='club records end 2019'!$C$6), AND(E10='club records end 2019'!$B$7, F10&lt;='club records end 2019'!$C$7), AND(E10='club records end 2019'!$B$8, F10&lt;='club records end 2019'!$C$8), AND(E10='club records end 2019'!$B$9, F10&lt;='club records end 2019'!$C$9), AND(E10='club records end 2019'!$B$10, F10&lt;='club records end 2019'!$C$10))), "CR", " ")</f>
        <v xml:space="preserve"> </v>
      </c>
      <c r="L10" s="13" t="str">
        <f>IF(AND(B10=200, OR(AND(E10='club records end 2019'!$B$11, F10&lt;='club records end 2019'!$C$11), AND(E10='club records end 2019'!$B$12, F10&lt;='club records end 2019'!$C$12), AND(E10='club records end 2019'!$B$13, F10&lt;='club records end 2019'!$C$13), AND(E10='club records end 2019'!$B$14, F10&lt;='club records end 2019'!$C$14), AND(E10='club records end 2019'!$B$15, F10&lt;='club records end 2019'!$C$15))), "CR", " ")</f>
        <v xml:space="preserve"> </v>
      </c>
      <c r="M10" s="13" t="str">
        <f>IF(AND(B10=300, OR(AND(E10='club records end 2019'!$B$16, F10&lt;='club records end 2019'!$C$16), AND(E10='club records end 2019'!$B$17, F10&lt;='club records end 2019'!$C$17))), "CR", " ")</f>
        <v xml:space="preserve"> </v>
      </c>
      <c r="N10" s="13" t="str">
        <f>IF(AND(B10=400, OR(AND(E10='club records end 2019'!$B$18, F10&lt;='club records end 2019'!$C$18), AND(E10='club records end 2019'!$B$19, F10&lt;='club records end 2019'!$C$19), AND(E10='club records end 2019'!$B$20, F10&lt;='club records end 2019'!$C$20), AND(E10='club records end 2019'!$B$21, F10&lt;='club records end 2019'!$C$21))), "CR", " ")</f>
        <v xml:space="preserve"> </v>
      </c>
      <c r="O10" s="13" t="str">
        <f>IF(AND(B10=800, OR(AND(E10='club records end 2019'!$B$22, F10&lt;='club records end 2019'!$C$22), AND(E10='club records end 2019'!$B$23, F10&lt;='club records end 2019'!$C$23), AND(E10='club records end 2019'!$B$24, F10&lt;='club records end 2019'!$C$24), AND(E10='club records end 2019'!$B$25, F10&lt;='club records end 2019'!$C$25), AND(E10='club records end 2019'!$B$26, F10&lt;='club records end 2019'!$C$26))), "CR", " ")</f>
        <v xml:space="preserve"> </v>
      </c>
      <c r="P10" s="13" t="str">
        <f>IF(AND(B10=1000, OR(AND(E10='club records end 2019'!$B$27, F10&lt;='club records end 2019'!$C$27), AND(E10='club records end 2019'!$B$28, F10&lt;='club records end 2019'!$C$28))), "CR", " ")</f>
        <v xml:space="preserve"> </v>
      </c>
      <c r="Q10" s="13" t="str">
        <f>IF(AND(B10=1500, OR(AND(E10='club records end 2019'!$B$29, F10&lt;='club records end 2019'!$C$29), AND(E10='club records end 2019'!$B$30, F10&lt;='club records end 2019'!$C$30), AND(E10='club records end 2019'!$B$31, F10&lt;='club records end 2019'!$C$31), AND(E10='club records end 2019'!$B$32, F10&lt;='club records end 2019'!$C$32), AND(E10='club records end 2019'!$B$33, F10&lt;='club records end 2019'!$C$33))), "CR", " ")</f>
        <v xml:space="preserve"> </v>
      </c>
      <c r="R10" s="13" t="str">
        <f>IF(AND(B10="1600 (Mile)",OR(AND(E10='club records end 2019'!$B$34,F10&lt;='club records end 2019'!$C$34),AND(E10='club records end 2019'!$B$35,F10&lt;='club records end 2019'!$C$35),AND(E10='club records end 2019'!$B$36,F10&lt;='club records end 2019'!$C$36),AND(E10='club records end 2019'!$B$37,F10&lt;='club records end 2019'!$C$37))),"CR"," ")</f>
        <v xml:space="preserve"> </v>
      </c>
      <c r="S10" s="13" t="str">
        <f>IF(AND(B10=3000, OR(AND(E10='club records end 2019'!$B$38, F10&lt;='club records end 2019'!$C$38), AND(E10='club records end 2019'!$B$39, F10&lt;='club records end 2019'!$C$39), AND(E10='club records end 2019'!$B$40, F10&lt;='club records end 2019'!$C$40), AND(E10='club records end 2019'!$B$41, F10&lt;='club records end 2019'!$C$41))), "CR", " ")</f>
        <v xml:space="preserve"> </v>
      </c>
      <c r="T10" s="13" t="str">
        <f>IF(AND(B10=5000, OR(AND(E10='club records end 2019'!$B$42, F10&lt;='club records end 2019'!$C$42), AND(E10='club records end 2019'!$B$43, F10&lt;='club records end 2019'!$C$43))), "CR", " ")</f>
        <v xml:space="preserve"> </v>
      </c>
      <c r="U10" s="12" t="str">
        <f>IF(AND(B10=10000, OR(AND(E10='club records end 2019'!$B$44, F10&lt;='club records end 2019'!$C$44), AND(E10='club records end 2019'!$B$45, F10&lt;='club records end 2019'!$C$45))), "CR", " ")</f>
        <v xml:space="preserve"> </v>
      </c>
      <c r="V10" s="12" t="str">
        <f>IF(AND(B10="high jump", OR(AND(E10='club records end 2019'!$F$1, F10&gt;='club records end 2019'!$G$1), AND(E10='club records end 2019'!$F$2, F10&gt;='club records end 2019'!$G$2), AND(E10='club records end 2019'!$F$3, F10&gt;='club records end 2019'!$G$3), AND(E10='club records end 2019'!$F$4, F10&gt;='club records end 2019'!$G$4), AND(E10='club records end 2019'!$F$5, F10&gt;='club records end 2019'!$G$5))), "CR", " ")</f>
        <v xml:space="preserve"> </v>
      </c>
      <c r="W10" s="12" t="str">
        <f>IF(AND(B10="long jump", OR(AND(E10='club records end 2019'!$F$6, F10&gt;='club records end 2019'!$G$6), AND(E10='club records end 2019'!$F$7, F10&gt;='club records end 2019'!$G$7), AND(E10='club records end 2019'!$F$8, F10&gt;='club records end 2019'!$G$8), AND(E10='club records end 2019'!$F$9, F10&gt;='club records end 2019'!$G$9), AND(E10='club records end 2019'!$F$10, F10&gt;='club records end 2019'!$G$10))), "CR", " ")</f>
        <v xml:space="preserve"> </v>
      </c>
      <c r="X10" s="12" t="str">
        <f>IF(AND(B10="triple jump", OR(AND(E10='club records end 2019'!$F$11, F10&gt;='club records end 2019'!$G$11), AND(E10='club records end 2019'!$F$12, F10&gt;='club records end 2019'!$G$12), AND(E10='club records end 2019'!$F$13, F10&gt;='club records end 2019'!$G$13), AND(E10='club records end 2019'!$F$14, F10&gt;='club records end 2019'!$G$14), AND(E10='club records end 2019'!$F$15, F10&gt;='club records end 2019'!$G$15))), "CR", " ")</f>
        <v xml:space="preserve"> </v>
      </c>
      <c r="Y10" s="12" t="str">
        <f>IF(AND(B10="pole vault", OR(AND(E10='club records end 2019'!$F$16, F10&gt;='club records end 2019'!$G$16), AND(E10='club records end 2019'!$F$17, F10&gt;='club records end 2019'!$G$17), AND(E10='club records end 2019'!$F$18, F10&gt;='club records end 2019'!$G$18), AND(E10='club records end 2019'!$F$19, F10&gt;='club records end 2019'!$G$19), AND(E10='club records end 2019'!$F$20, F10&gt;='club records end 2019'!$G$20))), "CR", " ")</f>
        <v xml:space="preserve"> </v>
      </c>
      <c r="Z10" s="12" t="str">
        <f>IF(AND(B10="discus 1", E10='club records end 2019'!$F$21, F10&gt;='club records end 2019'!$G$21), "CR", " ")</f>
        <v xml:space="preserve"> </v>
      </c>
      <c r="AA10" s="12" t="str">
        <f>IF(AND(B10="discus 1.25", E10='club records end 2019'!$F$22, F10&gt;='club records end 2019'!$G$22), "CR", " ")</f>
        <v xml:space="preserve"> </v>
      </c>
      <c r="AB10" s="12" t="str">
        <f>IF(AND(B10="discus 1.5", E10='club records end 2019'!$F$23, F10&gt;='club records end 2019'!$G$23), "CR", " ")</f>
        <v xml:space="preserve"> </v>
      </c>
      <c r="AC10" s="12" t="str">
        <f>IF(AND(B10="discus 1.75", E10='club records end 2019'!$F$24, F10&gt;='club records end 2019'!$G$24), "CR", " ")</f>
        <v xml:space="preserve"> </v>
      </c>
      <c r="AD10" s="12" t="str">
        <f>IF(AND(B10="discus 2", E10='club records end 2019'!$F$25, F10&gt;='club records end 2019'!$G$25), "CR", " ")</f>
        <v xml:space="preserve"> </v>
      </c>
      <c r="AE10" s="12" t="str">
        <f>IF(AND(B10="hammer 4", E10='club records end 2019'!$F$27, F10&gt;='club records end 2019'!$G$27), "CR", " ")</f>
        <v xml:space="preserve"> </v>
      </c>
      <c r="AF10" s="12" t="str">
        <f>IF(AND(B10="hammer 5", E10='club records end 2019'!$F$28, F10&gt;='club records end 2019'!$G$28), "CR", " ")</f>
        <v xml:space="preserve"> </v>
      </c>
      <c r="AG10" s="12" t="str">
        <f>IF(AND(B10="hammer 6", E10='club records end 2019'!$F$29, F10&gt;='club records end 2019'!$G$29), "CR", " ")</f>
        <v xml:space="preserve"> </v>
      </c>
      <c r="AH10" s="12" t="str">
        <f>IF(AND(B10="hammer 7.26", E10='club records end 2019'!$F$30, F10&gt;='club records end 2019'!$G$30), "CR", " ")</f>
        <v xml:space="preserve"> </v>
      </c>
      <c r="AI10" s="12" t="str">
        <f>IF(AND(B10="javelin 400", E10='club records end 2019'!$F$31, F10&gt;='club records end 2019'!$G$31), "CR", " ")</f>
        <v xml:space="preserve"> </v>
      </c>
      <c r="AJ10" s="12" t="str">
        <f>IF(AND(B10="javelin 600", E10='club records end 2019'!$F$32, F10&gt;='club records end 2019'!$G$32), "CR", " ")</f>
        <v xml:space="preserve"> </v>
      </c>
      <c r="AK10" s="12" t="str">
        <f>IF(AND(B10="javelin 700", E10='club records end 2019'!$F$33, F10&gt;='club records end 2019'!$G$33), "CR", " ")</f>
        <v xml:space="preserve"> </v>
      </c>
      <c r="AL10" s="12" t="str">
        <f>IF(AND(B10="javelin 800", OR(AND(E10='club records end 2019'!$F$34, F10&gt;='club records end 2019'!$G$34), AND(E10='club records end 2019'!$F$35, F10&gt;='club records end 2019'!$G$35))), "CR", " ")</f>
        <v xml:space="preserve"> </v>
      </c>
      <c r="AM10" s="12" t="str">
        <f>IF(AND(B10="shot 3", E10='club records end 2019'!$F$36, F10&gt;='club records end 2019'!$G$36), "CR", " ")</f>
        <v xml:space="preserve"> </v>
      </c>
      <c r="AN10" s="12" t="str">
        <f>IF(AND(B10="shot 4", E10='club records end 2019'!$F$37, F10&gt;='club records end 2019'!$G$37), "CR", " ")</f>
        <v xml:space="preserve"> </v>
      </c>
      <c r="AO10" s="12" t="str">
        <f>IF(AND(B10="shot 5", E10='club records end 2019'!$F$38, F10&gt;='club records end 2019'!$G$38), "CR", " ")</f>
        <v xml:space="preserve"> </v>
      </c>
      <c r="AP10" s="12" t="str">
        <f>IF(AND(B10="shot 6", E10='club records end 2019'!$F$39, F10&gt;='club records end 2019'!$G$39), "CR", " ")</f>
        <v xml:space="preserve"> </v>
      </c>
      <c r="AQ10" s="12" t="str">
        <f>IF(AND(B10="shot 7.26", E10='club records end 2019'!$F$40, F10&gt;='club records end 2019'!$G$40), "CR", " ")</f>
        <v xml:space="preserve"> </v>
      </c>
      <c r="AR10" s="12" t="str">
        <f>IF(AND(B10="60H",OR(AND(E10='club records end 2019'!$J$1,F10&lt;='club records end 2019'!$K$1),AND(E10='club records end 2019'!$J$2,F10&lt;='club records end 2019'!$K$2),AND(E10='club records end 2019'!$J$3,F10&lt;='club records end 2019'!$K$3),AND(E10='club records end 2019'!$J$4,F10&lt;='club records end 2019'!$K$4),AND(E10='club records end 2019'!$J$5,F10&lt;='club records end 2019'!$K$5))),"CR"," ")</f>
        <v xml:space="preserve"> </v>
      </c>
      <c r="AS10" s="12" t="str">
        <f>IF(AND(B10="75H", AND(E10='club records end 2019'!$J$6, F10&lt;='club records end 2019'!$K$6)), "CR", " ")</f>
        <v xml:space="preserve"> </v>
      </c>
      <c r="AT10" s="12" t="str">
        <f>IF(AND(B10="80H", AND(E10='club records end 2019'!$J$7, F10&lt;='club records end 2019'!$K$7)), "CR", " ")</f>
        <v xml:space="preserve"> </v>
      </c>
      <c r="AU10" s="12" t="str">
        <f>IF(AND(B10="100H", AND(E10='club records end 2019'!$J$8, F10&lt;='club records end 2019'!$K$8)), "CR", " ")</f>
        <v xml:space="preserve"> </v>
      </c>
      <c r="AV10" s="12" t="str">
        <f>IF(AND(B10="110H", OR(AND(E10='club records end 2019'!$J$9, F10&lt;='club records end 2019'!$K$9), AND(E10='club records end 2019'!$J$10, F10&lt;='club records end 2019'!$K$10))), "CR", " ")</f>
        <v xml:space="preserve"> </v>
      </c>
      <c r="AW10" s="12" t="str">
        <f>IF(AND(B10="400H", OR(AND(E10='club records end 2019'!$J$11, F10&lt;='club records end 2019'!$K$11), AND(E10='club records end 2019'!$J$12, F10&lt;='club records end 2019'!$K$12), AND(E10='club records end 2019'!$J$13, F10&lt;='club records end 2019'!$K$13), AND(E10='club records end 2019'!$J$14, F10&lt;='club records end 2019'!$K$14))), "CR", " ")</f>
        <v xml:space="preserve"> </v>
      </c>
      <c r="AX10" s="12" t="str">
        <f>IF(AND(B10="1500SC", AND(E10='club records end 2019'!$J$15, F10&lt;='club records end 2019'!$K$15)), "CR", " ")</f>
        <v xml:space="preserve"> </v>
      </c>
      <c r="AY10" s="12" t="str">
        <f>IF(AND(B10="2000SC", OR(AND(E10='club records end 2019'!$J$17, F10&lt;='club records end 2019'!$K$17), AND(E10='club records end 2019'!$J$18, F10&lt;='club records end 2019'!$K$18))), "CR", " ")</f>
        <v xml:space="preserve"> </v>
      </c>
      <c r="AZ10" s="12" t="str">
        <f>IF(AND(B10="3000SC", OR(AND(E10='club records end 2019'!$J$20, F10&lt;='club records end 2019'!$K$20), AND(E10='club records end 2019'!$J$21, F10&lt;='club records end 2019'!$K$21))), "CR", " ")</f>
        <v xml:space="preserve"> </v>
      </c>
      <c r="BA10" s="13" t="str">
        <f>IF(AND(B10="4x100", OR(AND(E10='club records end 2019'!$N$1, F10&lt;='club records end 2019'!$O$1), AND(E10='club records end 2019'!$N$2, F10&lt;='club records end 2019'!$O$2), AND(E10='club records end 2019'!$N$3, F10&lt;='club records end 2019'!$O$3), AND(E10='club records end 2019'!$N$4, F10&lt;='club records end 2019'!$O$4), AND(E10='club records end 2019'!$N$5, F10&lt;='club records end 2019'!$O$5))), "CR", " ")</f>
        <v xml:space="preserve"> </v>
      </c>
      <c r="BB10" s="13" t="str">
        <f>IF(AND(B10="4x200", OR(AND(E10='club records end 2019'!$N$6, F10&lt;='club records end 2019'!$O$6), AND(E10='club records end 2019'!$N$7, F10&lt;='club records end 2019'!$O$7), AND(E10='club records end 2019'!$N$8, F10&lt;='club records end 2019'!$O$8), AND(E10='club records end 2019'!$N$9, F10&lt;='club records end 2019'!$O$9), AND(E10='club records end 2019'!$N$10, F10&lt;='club records end 2019'!$O$10))), "CR", " ")</f>
        <v xml:space="preserve"> </v>
      </c>
      <c r="BC10" s="13" t="str">
        <f>IF(AND(B10="4x300", AND(E10='club records end 2019'!$N$11, F10&lt;='club records end 2019'!$O$11)), "CR", " ")</f>
        <v xml:space="preserve"> </v>
      </c>
      <c r="BD10" s="13" t="str">
        <f>IF(AND(B10="4x400", OR(AND(E10='club records end 2019'!$N$12, F10&lt;='club records end 2019'!$O$12), AND(E10='club records end 2019'!$N$13, F10&lt;='club records end 2019'!$O$13), AND(E10='club records end 2019'!$N$14, F10&lt;='club records end 2019'!$O$14), AND(E10='club records end 2019'!$N$15, F10&lt;='club records end 2019'!$O$15))), "CR", " ")</f>
        <v xml:space="preserve"> </v>
      </c>
      <c r="BE10" s="13" t="str">
        <f>IF(AND(B10="3x800", OR(AND(E10='club records end 2019'!$N$16, F10&lt;='club records end 2019'!$O$16), AND(E10='club records end 2019'!$N$17, F10&lt;='club records end 2019'!$O$17), AND(E10='club records end 2019'!$N$18, F10&lt;='club records end 2019'!$O$18))), "CR", " ")</f>
        <v xml:space="preserve"> </v>
      </c>
      <c r="BF10" s="13" t="str">
        <f>IF(AND(B10="pentathlon", OR(AND(E10='club records end 2019'!$N$21, F10&gt;='club records end 2019'!$O$21), AND(E10='club records end 2019'!$N$22, F10&gt;='club records end 2019'!$O$22),AND(E10='club records end 2019'!$N$23, F10&gt;='club records end 2019'!$O$23),AND(E10='club records end 2019'!$N$24, F10&gt;='club records end 2019'!$O$24))), "CR", " ")</f>
        <v xml:space="preserve"> </v>
      </c>
      <c r="BG10" s="13" t="str">
        <f>IF(AND(B10="heptathlon", OR(AND(E10='club records end 2019'!$N$26, F10&gt;='club records end 2019'!$O$26), AND(E10='club records end 2019'!$N$27, F10&gt;='club records end 2019'!$O$27))), "CR", " ")</f>
        <v xml:space="preserve"> </v>
      </c>
      <c r="BH10" s="13" t="str">
        <f>IF(AND(B10="decathlon", OR(AND(E10='club records end 2019'!$N$29, F10&gt;='club records end 2019'!$O$29), AND(E10='club records end 2019'!$N$30, F10&gt;='club records end 2019'!$O$30),AND(E10='club records end 2019'!$N$31, F10&gt;='club records end 2019'!$O$31))), "CR", " ")</f>
        <v xml:space="preserve"> </v>
      </c>
    </row>
    <row r="11" spans="1:60" ht="15.75" hidden="1" customHeight="1" x14ac:dyDescent="0.35">
      <c r="A11" s="29" t="str">
        <f t="shared" si="1"/>
        <v>U17</v>
      </c>
      <c r="B11" s="2">
        <v>1500</v>
      </c>
      <c r="C11" s="1" t="s">
        <v>121</v>
      </c>
      <c r="D11" s="1" t="s">
        <v>293</v>
      </c>
      <c r="E11" s="29" t="s">
        <v>14</v>
      </c>
      <c r="J11" s="13" t="str">
        <f t="shared" si="0"/>
        <v>***CLUB RECORD***</v>
      </c>
      <c r="K11" s="13" t="str">
        <f>IF(AND(B11=100, OR(AND(E11='club records end 2019'!$B$6, F11&lt;='club records end 2019'!$C$6), AND(E11='club records end 2019'!$B$7, F11&lt;='club records end 2019'!$C$7), AND(E11='club records end 2019'!$B$8, F11&lt;='club records end 2019'!$C$8), AND(E11='club records end 2019'!$B$9, F11&lt;='club records end 2019'!$C$9), AND(E11='club records end 2019'!$B$10, F11&lt;='club records end 2019'!$C$10))), "CR", " ")</f>
        <v xml:space="preserve"> </v>
      </c>
      <c r="L11" s="13" t="str">
        <f>IF(AND(B11=200, OR(AND(E11='club records end 2019'!$B$11, F11&lt;='club records end 2019'!$C$11), AND(E11='club records end 2019'!$B$12, F11&lt;='club records end 2019'!$C$12), AND(E11='club records end 2019'!$B$13, F11&lt;='club records end 2019'!$C$13), AND(E11='club records end 2019'!$B$14, F11&lt;='club records end 2019'!$C$14), AND(E11='club records end 2019'!$B$15, F11&lt;='club records end 2019'!$C$15))), "CR", " ")</f>
        <v xml:space="preserve"> </v>
      </c>
      <c r="M11" s="13" t="str">
        <f>IF(AND(B11=300, OR(AND(E11='club records end 2019'!$B$16, F11&lt;='club records end 2019'!$C$16), AND(E11='club records end 2019'!$B$17, F11&lt;='club records end 2019'!$C$17))), "CR", " ")</f>
        <v xml:space="preserve"> </v>
      </c>
      <c r="N11" s="13" t="str">
        <f>IF(AND(B11=400, OR(AND(E11='club records end 2019'!$B$18, F11&lt;='club records end 2019'!$C$18), AND(E11='club records end 2019'!$B$19, F11&lt;='club records end 2019'!$C$19), AND(E11='club records end 2019'!$B$20, F11&lt;='club records end 2019'!$C$20), AND(E11='club records end 2019'!$B$21, F11&lt;='club records end 2019'!$C$21))), "CR", " ")</f>
        <v xml:space="preserve"> </v>
      </c>
      <c r="O11" s="13" t="str">
        <f>IF(AND(B11=800, OR(AND(E11='club records end 2019'!$B$22, F11&lt;='club records end 2019'!$C$22), AND(E11='club records end 2019'!$B$23, F11&lt;='club records end 2019'!$C$23), AND(E11='club records end 2019'!$B$24, F11&lt;='club records end 2019'!$C$24), AND(E11='club records end 2019'!$B$25, F11&lt;='club records end 2019'!$C$25), AND(E11='club records end 2019'!$B$26, F11&lt;='club records end 2019'!$C$26))), "CR", " ")</f>
        <v xml:space="preserve"> </v>
      </c>
      <c r="P11" s="13" t="str">
        <f>IF(AND(B11=1000, OR(AND(E11='club records end 2019'!$B$27, F11&lt;='club records end 2019'!$C$27), AND(E11='club records end 2019'!$B$28, F11&lt;='club records end 2019'!$C$28))), "CR", " ")</f>
        <v xml:space="preserve"> </v>
      </c>
      <c r="Q11" s="13" t="str">
        <f>IF(AND(B11=1500, OR(AND(E11='club records end 2019'!$B$29, F11&lt;='club records end 2019'!$C$29), AND(E11='club records end 2019'!$B$30, F11&lt;='club records end 2019'!$C$30), AND(E11='club records end 2019'!$B$31, F11&lt;='club records end 2019'!$C$31), AND(E11='club records end 2019'!$B$32, F11&lt;='club records end 2019'!$C$32), AND(E11='club records end 2019'!$B$33, F11&lt;='club records end 2019'!$C$33))), "CR", " ")</f>
        <v>CR</v>
      </c>
      <c r="R11" s="13" t="str">
        <f>IF(AND(B11="1600 (Mile)",OR(AND(E11='club records end 2019'!$B$34,F11&lt;='club records end 2019'!$C$34),AND(E11='club records end 2019'!$B$35,F11&lt;='club records end 2019'!$C$35),AND(E11='club records end 2019'!$B$36,F11&lt;='club records end 2019'!$C$36),AND(E11='club records end 2019'!$B$37,F11&lt;='club records end 2019'!$C$37))),"CR"," ")</f>
        <v xml:space="preserve"> </v>
      </c>
      <c r="S11" s="13" t="str">
        <f>IF(AND(B11=3000, OR(AND(E11='club records end 2019'!$B$38, F11&lt;='club records end 2019'!$C$38), AND(E11='club records end 2019'!$B$39, F11&lt;='club records end 2019'!$C$39), AND(E11='club records end 2019'!$B$40, F11&lt;='club records end 2019'!$C$40), AND(E11='club records end 2019'!$B$41, F11&lt;='club records end 2019'!$C$41))), "CR", " ")</f>
        <v xml:space="preserve"> </v>
      </c>
      <c r="T11" s="13" t="str">
        <f>IF(AND(B11=5000, OR(AND(E11='club records end 2019'!$B$42, F11&lt;='club records end 2019'!$C$42), AND(E11='club records end 2019'!$B$43, F11&lt;='club records end 2019'!$C$43))), "CR", " ")</f>
        <v xml:space="preserve"> </v>
      </c>
      <c r="U11" s="12" t="str">
        <f>IF(AND(B11=10000, OR(AND(E11='club records end 2019'!$B$44, F11&lt;='club records end 2019'!$C$44), AND(E11='club records end 2019'!$B$45, F11&lt;='club records end 2019'!$C$45))), "CR", " ")</f>
        <v xml:space="preserve"> </v>
      </c>
      <c r="V11" s="12" t="str">
        <f>IF(AND(B11="high jump", OR(AND(E11='club records end 2019'!$F$1, F11&gt;='club records end 2019'!$G$1), AND(E11='club records end 2019'!$F$2, F11&gt;='club records end 2019'!$G$2), AND(E11='club records end 2019'!$F$3, F11&gt;='club records end 2019'!$G$3), AND(E11='club records end 2019'!$F$4, F11&gt;='club records end 2019'!$G$4), AND(E11='club records end 2019'!$F$5, F11&gt;='club records end 2019'!$G$5))), "CR", " ")</f>
        <v xml:space="preserve"> </v>
      </c>
      <c r="W11" s="12" t="str">
        <f>IF(AND(B11="long jump", OR(AND(E11='club records end 2019'!$F$6, F11&gt;='club records end 2019'!$G$6), AND(E11='club records end 2019'!$F$7, F11&gt;='club records end 2019'!$G$7), AND(E11='club records end 2019'!$F$8, F11&gt;='club records end 2019'!$G$8), AND(E11='club records end 2019'!$F$9, F11&gt;='club records end 2019'!$G$9), AND(E11='club records end 2019'!$F$10, F11&gt;='club records end 2019'!$G$10))), "CR", " ")</f>
        <v xml:space="preserve"> </v>
      </c>
      <c r="X11" s="12" t="str">
        <f>IF(AND(B11="triple jump", OR(AND(E11='club records end 2019'!$F$11, F11&gt;='club records end 2019'!$G$11), AND(E11='club records end 2019'!$F$12, F11&gt;='club records end 2019'!$G$12), AND(E11='club records end 2019'!$F$13, F11&gt;='club records end 2019'!$G$13), AND(E11='club records end 2019'!$F$14, F11&gt;='club records end 2019'!$H$14), AND(E11='club records end 2019'!$F$15, F11&gt;='club records end 2019'!$G$15))), "CR", " ")</f>
        <v xml:space="preserve"> </v>
      </c>
      <c r="Y11" s="12" t="str">
        <f>IF(AND(B11="pole vault", OR(AND(E11='club records end 2019'!$F$16, F11&gt;='club records end 2019'!$G$16), AND(E11='club records end 2019'!$F$17, F11&gt;='club records end 2019'!$G$17), AND(E11='club records end 2019'!$F$18, F11&gt;='club records end 2019'!$G$18), AND(E11='club records end 2019'!$F$19, F11&gt;='club records end 2019'!$G$19), AND(E11='club records end 2019'!$F$20, F11&gt;='club records end 2019'!$G$20))), "CR", " ")</f>
        <v xml:space="preserve"> </v>
      </c>
      <c r="Z11" s="12" t="str">
        <f>IF(AND(B11="discus 1", E11='club records end 2019'!$F$21, F11&gt;='club records end 2019'!$G$21), "CR", " ")</f>
        <v xml:space="preserve"> </v>
      </c>
      <c r="AA11" s="12" t="str">
        <f>IF(AND(B11="discus 1.25", E11='club records end 2019'!$F$22, F11&gt;='club records end 2019'!$G$22), "CR", " ")</f>
        <v xml:space="preserve"> </v>
      </c>
      <c r="AB11" s="12" t="str">
        <f>IF(AND(B11="discus 1.5", E11='club records end 2019'!$F$23, F11&gt;='club records end 2019'!$G$23), "CR", " ")</f>
        <v xml:space="preserve"> </v>
      </c>
      <c r="AC11" s="12" t="str">
        <f>IF(AND(B11="discus 1.75", E11='club records end 2019'!$F$24, F11&gt;='club records end 2019'!$G$24), "CR", " ")</f>
        <v xml:space="preserve"> </v>
      </c>
      <c r="AD11" s="12" t="str">
        <f>IF(AND(B11="discus 2", E11='club records end 2019'!$F$25, F11&gt;='club records end 2019'!$G$25), "CR", " ")</f>
        <v xml:space="preserve"> </v>
      </c>
      <c r="AE11" s="12" t="str">
        <f>IF(AND(B11="hammer 4", E11='club records end 2019'!$F$27, F11&gt;='club records end 2019'!$G$27), "CR", " ")</f>
        <v xml:space="preserve"> </v>
      </c>
      <c r="AF11" s="12" t="str">
        <f>IF(AND(B11="hammer 5", E11='club records end 2019'!$F$28, F11&gt;='club records end 2019'!$G$28), "CR", " ")</f>
        <v xml:space="preserve"> </v>
      </c>
      <c r="AG11" s="12" t="str">
        <f>IF(AND(B11="hammer 6", E11='club records end 2019'!$F$29, F11&gt;='club records end 2019'!$G$29), "CR", " ")</f>
        <v xml:space="preserve"> </v>
      </c>
      <c r="AH11" s="12" t="str">
        <f>IF(AND(B11="hammer 7.26", E11='club records end 2019'!$F$30, F11&gt;='club records end 2019'!$G$30), "CR", " ")</f>
        <v xml:space="preserve"> </v>
      </c>
      <c r="AI11" s="12" t="str">
        <f>IF(AND(B11="javelin 400", E11='club records end 2019'!$F$31, F11&gt;='club records end 2019'!$G$31), "CR", " ")</f>
        <v xml:space="preserve"> </v>
      </c>
      <c r="AJ11" s="12" t="str">
        <f>IF(AND(B11="javelin 600", E11='club records end 2019'!$F$32, F11&gt;='club records end 2019'!$G$32), "CR", " ")</f>
        <v xml:space="preserve"> </v>
      </c>
      <c r="AK11" s="12" t="str">
        <f>IF(AND(B11="javelin 700", E11='club records end 2019'!$F$33, F11&gt;='club records end 2019'!$G$33), "CR", " ")</f>
        <v xml:space="preserve"> </v>
      </c>
      <c r="AL11" s="12" t="str">
        <f>IF(AND(B11="javelin 800", OR(AND(E11='club records end 2019'!$F$34, F11&gt;='club records end 2019'!$G$34), AND(E11='club records end 2019'!$F$35, F11&gt;='club records end 2019'!$G$35))), "CR", " ")</f>
        <v xml:space="preserve"> </v>
      </c>
      <c r="AM11" s="12" t="str">
        <f>IF(AND(B11="shot 3", E11='club records end 2019'!$F$36, F11&gt;='club records end 2019'!$G$36), "CR", " ")</f>
        <v xml:space="preserve"> </v>
      </c>
      <c r="AN11" s="12" t="str">
        <f>IF(AND(B11="shot 4", E11='club records end 2019'!$F$37, F11&gt;='club records end 2019'!$G$37), "CR", " ")</f>
        <v xml:space="preserve"> </v>
      </c>
      <c r="AO11" s="12" t="str">
        <f>IF(AND(B11="shot 5", E11='club records end 2019'!$F$38, F11&gt;='club records end 2019'!$G$38), "CR", " ")</f>
        <v xml:space="preserve"> </v>
      </c>
      <c r="AP11" s="12" t="str">
        <f>IF(AND(B11="shot 6", E11='club records end 2019'!$F$39, F11&gt;='club records end 2019'!$G$39), "CR", " ")</f>
        <v xml:space="preserve"> </v>
      </c>
      <c r="AQ11" s="12" t="str">
        <f>IF(AND(B11="shot 7.26", E11='club records end 2019'!$F$40, F11&gt;='club records end 2019'!$G$40), "CR", " ")</f>
        <v xml:space="preserve"> </v>
      </c>
      <c r="AR11" s="12" t="str">
        <f>IF(AND(B11="60H",OR(AND(E11='club records end 2019'!$J$1,F11&lt;='club records end 2019'!$K$1),AND(E11='club records end 2019'!$J$2,F11&lt;='club records end 2019'!$K$2),AND(E11='club records end 2019'!$J$3,F11&lt;='club records end 2019'!$K$3),AND(E11='club records end 2019'!$J$4,F11&lt;='club records end 2019'!$K$4),AND(E11='club records end 2019'!$J$5,F11&lt;='club records end 2019'!$K$5))),"CR"," ")</f>
        <v xml:space="preserve"> </v>
      </c>
      <c r="AS11" s="12" t="str">
        <f>IF(AND(B11="75H", AND(E11='club records end 2019'!$J$6, F11&lt;='club records end 2019'!$K$6)), "CR", " ")</f>
        <v xml:space="preserve"> </v>
      </c>
      <c r="AT11" s="12" t="str">
        <f>IF(AND(B11="80H", AND(E11='club records end 2019'!$J$7, F11&lt;='club records end 2019'!$K$7)), "CR", " ")</f>
        <v xml:space="preserve"> </v>
      </c>
      <c r="AU11" s="12" t="str">
        <f>IF(AND(B11="100H", AND(E11='club records end 2019'!$J$8, F11&lt;='club records end 2019'!$K$8)), "CR", " ")</f>
        <v xml:space="preserve"> </v>
      </c>
      <c r="AV11" s="12" t="str">
        <f>IF(AND(B11="110H", OR(AND(E11='club records end 2019'!$J$9, F11&lt;='club records end 2019'!$K$9), AND(E11='club records end 2019'!$J$10, F11&lt;='club records end 2019'!$K$10))), "CR", " ")</f>
        <v xml:space="preserve"> </v>
      </c>
      <c r="AW11" s="12" t="str">
        <f>IF(AND(B11="400H", OR(AND(E11='club records end 2019'!$J$11, F11&lt;='club records end 2019'!$K$11), AND(E11='club records end 2019'!$J$12, F11&lt;='club records end 2019'!$K$12), AND(E11='club records end 2019'!$J$13, F11&lt;='club records end 2019'!$K$13), AND(E11='club records end 2019'!$J$14, F11&lt;='club records end 2019'!$K$14))), "CR", " ")</f>
        <v xml:space="preserve"> </v>
      </c>
      <c r="AX11" s="12" t="str">
        <f>IF(AND(B11="1500SC", AND(E11='club records end 2019'!$J$15, F11&lt;='club records end 2019'!$K$15)), "CR", " ")</f>
        <v xml:space="preserve"> </v>
      </c>
      <c r="AY11" s="12" t="str">
        <f>IF(AND(B11="2000SC", OR(AND(E11='club records end 2019'!$J$17, F11&lt;='club records end 2019'!$K$17), AND(E11='club records end 2019'!$J$18, F11&lt;='club records end 2019'!$K$18))), "CR", " ")</f>
        <v xml:space="preserve"> </v>
      </c>
      <c r="AZ11" s="12" t="str">
        <f>IF(AND(B11="3000SC", OR(AND(E11='club records end 2019'!$J$20, F11&lt;='club records end 2019'!$K$20), AND(E11='club records end 2019'!$J$21, F11&lt;='club records end 2019'!$K$21))), "CR", " ")</f>
        <v xml:space="preserve"> </v>
      </c>
      <c r="BA11" s="13" t="str">
        <f>IF(AND(B11="4x100", OR(AND(E11='club records end 2019'!$N$1, F11&lt;='club records end 2019'!$O$1), AND(E11='club records end 2019'!$N$2, F11&lt;='club records end 2019'!$O$2), AND(E11='club records end 2019'!$N$3, F11&lt;='club records end 2019'!$O$3), AND(E11='club records end 2019'!$N$4, F11&lt;='club records end 2019'!$O$4), AND(E11='club records end 2019'!$N$5, F11&lt;='club records end 2019'!$O$5))), "CR", " ")</f>
        <v xml:space="preserve"> </v>
      </c>
      <c r="BB11" s="13" t="str">
        <f>IF(AND(B11="4x200", OR(AND(E11='club records end 2019'!$N$6, F11&lt;='club records end 2019'!$O$6), AND(E11='club records end 2019'!$N$7, F11&lt;='club records end 2019'!$O$7), AND(E11='club records end 2019'!$N$8, F11&lt;='club records end 2019'!$O$8), AND(E11='club records end 2019'!$N$9, F11&lt;='club records end 2019'!$O$9), AND(E11='club records end 2019'!$N$10, F11&lt;='club records end 2019'!$O$10))), "CR", " ")</f>
        <v xml:space="preserve"> </v>
      </c>
      <c r="BC11" s="13" t="str">
        <f>IF(AND(B11="4x300", AND(E11='club records end 2019'!$N$11, F11&lt;='club records end 2019'!$O$11)), "CR", " ")</f>
        <v xml:space="preserve"> </v>
      </c>
      <c r="BD11" s="13" t="str">
        <f>IF(AND(B11="4x400", OR(AND(E11='club records end 2019'!$N$12, F11&lt;='club records end 2019'!$O$12), AND(E11='club records end 2019'!$N$13, F11&lt;='club records end 2019'!$O$13), AND(E11='club records end 2019'!$N$14, F11&lt;='club records end 2019'!$O$14), AND(E11='club records end 2019'!$N$15, F11&lt;='club records end 2019'!$O$15))), "CR", " ")</f>
        <v xml:space="preserve"> </v>
      </c>
      <c r="BE11" s="13" t="str">
        <f>IF(AND(B11="3x800", OR(AND(E11='club records end 2019'!$N$16, F11&lt;='club records end 2019'!$O$16), AND(E11='club records end 2019'!$N$17, F11&lt;='club records end 2019'!$O$17), AND(E11='club records end 2019'!$N$18, F11&lt;='club records end 2019'!$O$18))), "CR", " ")</f>
        <v xml:space="preserve"> </v>
      </c>
      <c r="BF11" s="13" t="str">
        <f>IF(AND(B11="pentathlon", OR(AND(E11='club records end 2019'!$N$21, F11&gt;='club records end 2019'!$O$21), AND(E11='club records end 2019'!$N$22, F11&gt;='club records end 2019'!$O$22),AND(E11='club records end 2019'!$N$23, F11&gt;='club records end 2019'!$O$23),AND(E11='club records end 2019'!$N$24, F11&gt;='club records end 2019'!$O$24))), "CR", " ")</f>
        <v xml:space="preserve"> </v>
      </c>
      <c r="BG11" s="13" t="str">
        <f>IF(AND(B11="heptathlon", OR(AND(E11='club records end 2019'!$N$26, F11&gt;='club records end 2019'!$O$26), AND(E11='club records end 2019'!$N$27, F11&gt;='club records end 2019'!$O$27))), "CR", " ")</f>
        <v xml:space="preserve"> </v>
      </c>
      <c r="BH11" s="13" t="str">
        <f>IF(AND(B11="decathlon", OR(AND(E11='club records end 2019'!$N$29, F11&gt;='club records end 2019'!$O$29), AND(E11='club records end 2019'!$N$30, F11&gt;='club records end 2019'!$O$30),AND(E11='club records end 2019'!$N$31, F11&gt;='club records end 2019'!$O$31))), "CR", " ")</f>
        <v xml:space="preserve"> </v>
      </c>
    </row>
    <row r="12" spans="1:60" ht="15.75" customHeight="1" x14ac:dyDescent="0.35">
      <c r="A12" s="17" t="str">
        <f t="shared" si="1"/>
        <v>U17</v>
      </c>
      <c r="B12" s="2">
        <v>100</v>
      </c>
      <c r="C12" s="1" t="s">
        <v>2</v>
      </c>
      <c r="D12" s="1" t="s">
        <v>16</v>
      </c>
      <c r="E12" s="17" t="s">
        <v>14</v>
      </c>
      <c r="F12" s="18">
        <v>11.93</v>
      </c>
      <c r="G12" s="25">
        <v>44072</v>
      </c>
      <c r="H12" s="1" t="s">
        <v>242</v>
      </c>
      <c r="J12" s="4" t="str">
        <f t="shared" si="0"/>
        <v/>
      </c>
      <c r="K12" s="13" t="str">
        <f>IF(AND(B12=100, OR(AND(E12='club records end 2019'!$B$6, F12&lt;='club records end 2019'!$C$6), AND(E12='club records end 2019'!$B$7, F12&lt;='club records end 2019'!$C$7), AND(E12='club records end 2019'!$B$8, F12&lt;='club records end 2019'!$C$8), AND(E12='club records end 2019'!$B$9, F12&lt;='club records end 2019'!$C$9), AND(E12='club records end 2019'!$B$10, F12&lt;='club records end 2019'!$C$10))), "CR", " ")</f>
        <v xml:space="preserve"> </v>
      </c>
      <c r="L12" s="13" t="str">
        <f>IF(AND(B12=200, OR(AND(E12='club records end 2019'!$B$11, F12&lt;='club records end 2019'!$C$11), AND(E12='club records end 2019'!$B$12, F12&lt;='club records end 2019'!$C$12), AND(E12='club records end 2019'!$B$13, F12&lt;='club records end 2019'!$C$13), AND(E12='club records end 2019'!$B$14, F12&lt;='club records end 2019'!$C$14), AND(E12='club records end 2019'!$B$15, F12&lt;='club records end 2019'!$C$15))), "CR", " ")</f>
        <v xml:space="preserve"> </v>
      </c>
      <c r="M12" s="13" t="str">
        <f>IF(AND(B12=300, OR(AND(E12='club records end 2019'!$B$16, F12&lt;='club records end 2019'!$C$16), AND(E12='club records end 2019'!$B$17, F12&lt;='club records end 2019'!$C$17))), "CR", " ")</f>
        <v xml:space="preserve"> </v>
      </c>
      <c r="N12" s="13" t="str">
        <f>IF(AND(B12=400, OR(AND(E12='club records end 2019'!$B$18, F12&lt;='club records end 2019'!$C$18), AND(E12='club records end 2019'!$B$19, F12&lt;='club records end 2019'!$C$19), AND(E12='club records end 2019'!$B$20, F12&lt;='club records end 2019'!$C$20), AND(E12='club records end 2019'!$B$21, F12&lt;='club records end 2019'!$C$21))), "CR", " ")</f>
        <v xml:space="preserve"> </v>
      </c>
      <c r="O12" s="13" t="str">
        <f>IF(AND(B12=800, OR(AND(E12='club records end 2019'!$B$22, F12&lt;='club records end 2019'!$C$22), AND(E12='club records end 2019'!$B$23, F12&lt;='club records end 2019'!$C$23), AND(E12='club records end 2019'!$B$24, F12&lt;='club records end 2019'!$C$24), AND(E12='club records end 2019'!$B$25, F12&lt;='club records end 2019'!$C$25), AND(E12='club records end 2019'!$B$26, F12&lt;='club records end 2019'!$C$26))), "CR", " ")</f>
        <v xml:space="preserve"> </v>
      </c>
      <c r="P12" s="13" t="str">
        <f>IF(AND(B12=1000, OR(AND(E12='club records end 2019'!$B$27, F12&lt;='club records end 2019'!$C$27), AND(E12='club records end 2019'!$B$28, F12&lt;='club records end 2019'!$C$28))), "CR", " ")</f>
        <v xml:space="preserve"> </v>
      </c>
      <c r="Q12" s="13" t="str">
        <f>IF(AND(B12=1500, OR(AND(E12='club records end 2019'!$B$29, F12&lt;='club records end 2019'!$C$29), AND(E12='club records end 2019'!$B$30, F12&lt;='club records end 2019'!$C$30), AND(E12='club records end 2019'!$B$31, F12&lt;='club records end 2019'!$C$31), AND(E12='club records end 2019'!$B$32, F12&lt;='club records end 2019'!$C$32), AND(E12='club records end 2019'!$B$33, F12&lt;='club records end 2019'!$C$33))), "CR", " ")</f>
        <v xml:space="preserve"> </v>
      </c>
      <c r="R12" s="13" t="str">
        <f>IF(AND(B12="1600 (Mile)",OR(AND(E12='club records end 2019'!$B$34,F12&lt;='club records end 2019'!$C$34),AND(E12='club records end 2019'!$B$35,F12&lt;='club records end 2019'!$C$35),AND(E12='club records end 2019'!$B$36,F12&lt;='club records end 2019'!$C$36),AND(E12='club records end 2019'!$B$37,F12&lt;='club records end 2019'!$C$37))),"CR"," ")</f>
        <v xml:space="preserve"> </v>
      </c>
      <c r="S12" s="13" t="str">
        <f>IF(AND(B12=3000, OR(AND(E12='club records end 2019'!$B$38, F12&lt;='club records end 2019'!$C$38), AND(E12='club records end 2019'!$B$39, F12&lt;='club records end 2019'!$C$39), AND(E12='club records end 2019'!$B$40, F12&lt;='club records end 2019'!$C$40), AND(E12='club records end 2019'!$B$41, F12&lt;='club records end 2019'!$C$41))), "CR", " ")</f>
        <v xml:space="preserve"> </v>
      </c>
      <c r="T12" s="13" t="str">
        <f>IF(AND(B12=5000, OR(AND(E12='club records end 2019'!$B$42, F12&lt;='club records end 2019'!$C$42), AND(E12='club records end 2019'!$B$43, F12&lt;='club records end 2019'!$C$43))), "CR", " ")</f>
        <v xml:space="preserve"> </v>
      </c>
      <c r="U12" s="12" t="str">
        <f>IF(AND(B12=10000, OR(AND(E12='club records end 2019'!$B$44, F12&lt;='club records end 2019'!$C$44), AND(E12='club records end 2019'!$B$45, F12&lt;='club records end 2019'!$C$45))), "CR", " ")</f>
        <v xml:space="preserve"> </v>
      </c>
      <c r="V12" s="12" t="str">
        <f>IF(AND(B12="high jump", OR(AND(E12='club records end 2019'!$F$1, F12&gt;='club records end 2019'!$G$1), AND(E12='club records end 2019'!$F$2, F12&gt;='club records end 2019'!$G$2), AND(E12='club records end 2019'!$F$3, F12&gt;='club records end 2019'!$G$3), AND(E12='club records end 2019'!$F$4, F12&gt;='club records end 2019'!$G$4), AND(E12='club records end 2019'!$F$5, F12&gt;='club records end 2019'!$G$5))), "CR", " ")</f>
        <v xml:space="preserve"> </v>
      </c>
      <c r="W12" s="12" t="str">
        <f>IF(AND(B12="long jump", OR(AND(E12='club records end 2019'!$F$6, F12&gt;='club records end 2019'!$G$6), AND(E12='club records end 2019'!$F$7, F12&gt;='club records end 2019'!$G$7), AND(E12='club records end 2019'!$F$8, F12&gt;='club records end 2019'!$G$8), AND(E12='club records end 2019'!$F$9, F12&gt;='club records end 2019'!$G$9), AND(E12='club records end 2019'!$F$10, F12&gt;='club records end 2019'!$G$10))), "CR", " ")</f>
        <v xml:space="preserve"> </v>
      </c>
      <c r="X12" s="12" t="str">
        <f>IF(AND(B12="triple jump", OR(AND(E12='club records end 2019'!$F$11, F12&gt;='club records end 2019'!$G$11), AND(E12='club records end 2019'!$F$12, F12&gt;='club records end 2019'!$G$12), AND(E12='club records end 2019'!$F$13, F12&gt;='club records end 2019'!$G$13), AND(E12='club records end 2019'!$F$14, F12&gt;='club records end 2019'!$G$14), AND(E12='club records end 2019'!$F$15, F12&gt;='club records end 2019'!$G$15))), "CR", " ")</f>
        <v xml:space="preserve"> </v>
      </c>
      <c r="Y12" s="12" t="str">
        <f>IF(AND(B12="pole vault", OR(AND(E12='club records end 2019'!$F$16, F12&gt;='club records end 2019'!$G$16), AND(E12='club records end 2019'!$F$17, F12&gt;='club records end 2019'!$G$17), AND(E12='club records end 2019'!$F$18, F12&gt;='club records end 2019'!$G$18), AND(E12='club records end 2019'!$F$19, F12&gt;='club records end 2019'!$G$19), AND(E12='club records end 2019'!$F$20, F12&gt;='club records end 2019'!$G$20))), "CR", " ")</f>
        <v xml:space="preserve"> </v>
      </c>
      <c r="Z12" s="12" t="str">
        <f>IF(AND(B12="discus 1", E12='club records end 2019'!$F$21, F12&gt;='club records end 2019'!$G$21), "CR", " ")</f>
        <v xml:space="preserve"> </v>
      </c>
      <c r="AA12" s="12" t="str">
        <f>IF(AND(B12="discus 1.25", E12='club records end 2019'!$F$22, F12&gt;='club records end 2019'!$G$22), "CR", " ")</f>
        <v xml:space="preserve"> </v>
      </c>
      <c r="AB12" s="12" t="str">
        <f>IF(AND(B12="discus 1.5", E12='club records end 2019'!$F$23, F12&gt;='club records end 2019'!$G$23), "CR", " ")</f>
        <v xml:space="preserve"> </v>
      </c>
      <c r="AC12" s="12" t="str">
        <f>IF(AND(B12="discus 1.75", E12='club records end 2019'!$F$24, F12&gt;='club records end 2019'!$G$24), "CR", " ")</f>
        <v xml:space="preserve"> </v>
      </c>
      <c r="AD12" s="12" t="str">
        <f>IF(AND(B12="discus 2", E12='club records end 2019'!$F$25, F12&gt;='club records end 2019'!$G$25), "CR", " ")</f>
        <v xml:space="preserve"> </v>
      </c>
      <c r="AE12" s="12" t="str">
        <f>IF(AND(B12="hammer 4", E12='club records end 2019'!$F$27, F12&gt;='club records end 2019'!$G$27), "CR", " ")</f>
        <v xml:space="preserve"> </v>
      </c>
      <c r="AF12" s="12" t="str">
        <f>IF(AND(B12="hammer 5", E12='club records end 2019'!$F$28, F12&gt;='club records end 2019'!$G$28), "CR", " ")</f>
        <v xml:space="preserve"> </v>
      </c>
      <c r="AG12" s="12" t="str">
        <f>IF(AND(B12="hammer 6", E12='club records end 2019'!$F$29, F12&gt;='club records end 2019'!$G$29), "CR", " ")</f>
        <v xml:space="preserve"> </v>
      </c>
      <c r="AH12" s="12" t="str">
        <f>IF(AND(B12="hammer 7.26", E12='club records end 2019'!$F$30, F12&gt;='club records end 2019'!$G$30), "CR", " ")</f>
        <v xml:space="preserve"> </v>
      </c>
      <c r="AI12" s="12" t="str">
        <f>IF(AND(B12="javelin 400", E12='club records end 2019'!$F$31, F12&gt;='club records end 2019'!$G$31), "CR", " ")</f>
        <v xml:space="preserve"> </v>
      </c>
      <c r="AJ12" s="12" t="str">
        <f>IF(AND(B12="javelin 600", E12='club records end 2019'!$F$32, F12&gt;='club records end 2019'!$G$32), "CR", " ")</f>
        <v xml:space="preserve"> </v>
      </c>
      <c r="AK12" s="12" t="str">
        <f>IF(AND(B12="javelin 700", E12='club records end 2019'!$F$33, F12&gt;='club records end 2019'!$G$33), "CR", " ")</f>
        <v xml:space="preserve"> </v>
      </c>
      <c r="AL12" s="12" t="str">
        <f>IF(AND(B12="javelin 800", OR(AND(E12='club records end 2019'!$F$34, F12&gt;='club records end 2019'!$G$34), AND(E12='club records end 2019'!$F$35, F12&gt;='club records end 2019'!$G$35))), "CR", " ")</f>
        <v xml:space="preserve"> </v>
      </c>
      <c r="AM12" s="12" t="str">
        <f>IF(AND(B12="shot 3", E12='club records end 2019'!$F$36, F12&gt;='club records end 2019'!$G$36), "CR", " ")</f>
        <v xml:space="preserve"> </v>
      </c>
      <c r="AN12" s="12" t="str">
        <f>IF(AND(B12="shot 4", E12='club records end 2019'!$F$37, F12&gt;='club records end 2019'!$G$37), "CR", " ")</f>
        <v xml:space="preserve"> </v>
      </c>
      <c r="AO12" s="12" t="str">
        <f>IF(AND(B12="shot 5", E12='club records end 2019'!$F$38, F12&gt;='club records end 2019'!$G$38), "CR", " ")</f>
        <v xml:space="preserve"> </v>
      </c>
      <c r="AP12" s="12" t="str">
        <f>IF(AND(B12="shot 6", E12='club records end 2019'!$F$39, F12&gt;='club records end 2019'!$G$39), "CR", " ")</f>
        <v xml:space="preserve"> </v>
      </c>
      <c r="AQ12" s="12" t="str">
        <f>IF(AND(B12="shot 7.26", E12='club records end 2019'!$F$40, F12&gt;='club records end 2019'!$G$40), "CR", " ")</f>
        <v xml:space="preserve"> </v>
      </c>
      <c r="AR12" s="12" t="str">
        <f>IF(AND(B12="60H",OR(AND(E12='club records end 2019'!$J$1,F12&lt;='club records end 2019'!$K$1),AND(E12='club records end 2019'!$J$2,F12&lt;='club records end 2019'!$K$2),AND(E12='club records end 2019'!$J$3,F12&lt;='club records end 2019'!$K$3),AND(E12='club records end 2019'!$J$4,F12&lt;='club records end 2019'!$K$4),AND(E12='club records end 2019'!$J$5,F12&lt;='club records end 2019'!$K$5))),"CR"," ")</f>
        <v xml:space="preserve"> </v>
      </c>
      <c r="AS12" s="12" t="str">
        <f>IF(AND(B12="75H", AND(E12='club records end 2019'!$J$6, F12&lt;='club records end 2019'!$K$6)), "CR", " ")</f>
        <v xml:space="preserve"> </v>
      </c>
      <c r="AT12" s="12" t="str">
        <f>IF(AND(B12="80H", AND(E12='club records end 2019'!$J$7, F12&lt;='club records end 2019'!$K$7)), "CR", " ")</f>
        <v xml:space="preserve"> </v>
      </c>
      <c r="AU12" s="12" t="str">
        <f>IF(AND(B12="100H", AND(E12='club records end 2019'!$J$8, F12&lt;='club records end 2019'!$K$8)), "CR", " ")</f>
        <v xml:space="preserve"> </v>
      </c>
      <c r="AV12" s="12" t="str">
        <f>IF(AND(B12="110H", OR(AND(E12='club records end 2019'!$J$9, F12&lt;='club records end 2019'!$K$9), AND(E12='club records end 2019'!$J$10, F12&lt;='club records end 2019'!$K$10))), "CR", " ")</f>
        <v xml:space="preserve"> </v>
      </c>
      <c r="AW12" s="12" t="str">
        <f>IF(AND(B12="400H", OR(AND(E12='club records end 2019'!$J$11, F12&lt;='club records end 2019'!$K$11), AND(E12='club records end 2019'!$J$12, F12&lt;='club records end 2019'!$K$12), AND(E12='club records end 2019'!$J$13, F12&lt;='club records end 2019'!$K$13), AND(E12='club records end 2019'!$J$14, F12&lt;='club records end 2019'!$K$14))), "CR", " ")</f>
        <v xml:space="preserve"> </v>
      </c>
      <c r="AX12" s="12" t="str">
        <f>IF(AND(B12="1500SC", AND(E12='club records end 2019'!$J$15, F12&lt;='club records end 2019'!$K$15)), "CR", " ")</f>
        <v xml:space="preserve"> </v>
      </c>
      <c r="AY12" s="12" t="str">
        <f>IF(AND(B12="2000SC", OR(AND(E12='club records end 2019'!$J$17, F12&lt;='club records end 2019'!$K$17), AND(E12='club records end 2019'!$J$18, F12&lt;='club records end 2019'!$K$18))), "CR", " ")</f>
        <v xml:space="preserve"> </v>
      </c>
      <c r="AZ12" s="12" t="str">
        <f>IF(AND(B12="3000SC", OR(AND(E12='club records end 2019'!$J$20, F12&lt;='club records end 2019'!$K$20), AND(E12='club records end 2019'!$J$21, F12&lt;='club records end 2019'!$K$21))), "CR", " ")</f>
        <v xml:space="preserve"> </v>
      </c>
      <c r="BA12" s="13" t="str">
        <f>IF(AND(B12="4x100", OR(AND(E12='club records end 2019'!$N$1, F12&lt;='club records end 2019'!$O$1), AND(E12='club records end 2019'!$N$2, F12&lt;='club records end 2019'!$O$2), AND(E12='club records end 2019'!$N$3, F12&lt;='club records end 2019'!$O$3), AND(E12='club records end 2019'!$N$4, F12&lt;='club records end 2019'!$O$4), AND(E12='club records end 2019'!$N$5, F12&lt;='club records end 2019'!$O$5))), "CR", " ")</f>
        <v xml:space="preserve"> </v>
      </c>
      <c r="BB12" s="13" t="str">
        <f>IF(AND(B12="4x200", OR(AND(E12='club records end 2019'!$N$6, F12&lt;='club records end 2019'!$O$6), AND(E12='club records end 2019'!$N$7, F12&lt;='club records end 2019'!$O$7), AND(E12='club records end 2019'!$N$8, F12&lt;='club records end 2019'!$O$8), AND(E12='club records end 2019'!$N$9, F12&lt;='club records end 2019'!$O$9), AND(E12='club records end 2019'!$N$10, F12&lt;='club records end 2019'!$O$10))), "CR", " ")</f>
        <v xml:space="preserve"> </v>
      </c>
      <c r="BC12" s="13" t="str">
        <f>IF(AND(B12="4x300", AND(E12='club records end 2019'!$N$11, F12&lt;='club records end 2019'!$O$11)), "CR", " ")</f>
        <v xml:space="preserve"> </v>
      </c>
      <c r="BD12" s="13" t="str">
        <f>IF(AND(B12="4x400", OR(AND(E12='club records end 2019'!$N$12, F12&lt;='club records end 2019'!$O$12), AND(E12='club records end 2019'!$N$13, F12&lt;='club records end 2019'!$O$13), AND(E12='club records end 2019'!$N$14, F12&lt;='club records end 2019'!$O$14), AND(E12='club records end 2019'!$N$15, F12&lt;='club records end 2019'!$O$15))), "CR", " ")</f>
        <v xml:space="preserve"> </v>
      </c>
      <c r="BE12" s="13" t="str">
        <f>IF(AND(B12="3x800", OR(AND(E12='club records end 2019'!$N$16, F12&lt;='club records end 2019'!$O$16), AND(E12='club records end 2019'!$N$17, F12&lt;='club records end 2019'!$O$17), AND(E12='club records end 2019'!$N$18, F12&lt;='club records end 2019'!$O$18))), "CR", " ")</f>
        <v xml:space="preserve"> </v>
      </c>
      <c r="BF12" s="13" t="str">
        <f>IF(AND(B12="pentathlon", OR(AND(E12='club records end 2019'!$N$21, F12&gt;='club records end 2019'!$O$21), AND(E12='club records end 2019'!$N$22, F12&gt;='club records end 2019'!$O$22),AND(E12='club records end 2019'!$N$23, F12&gt;='club records end 2019'!$O$23),AND(E12='club records end 2019'!$N$24, F12&gt;='club records end 2019'!$O$24))), "CR", " ")</f>
        <v xml:space="preserve"> </v>
      </c>
      <c r="BG12" s="13" t="str">
        <f>IF(AND(B12="heptathlon", OR(AND(E12='club records end 2019'!$N$26, F12&gt;='club records end 2019'!$O$26), AND(E12='club records end 2019'!$N$27, F12&gt;='club records end 2019'!$O$27))), "CR", " ")</f>
        <v xml:space="preserve"> </v>
      </c>
      <c r="BH12" s="13" t="str">
        <f>IF(AND(B12="decathlon", OR(AND(E12='club records end 2019'!$N$29, F12&gt;='club records end 2019'!$O$29), AND(E12='club records end 2019'!$N$30, F12&gt;='club records end 2019'!$O$30),AND(E12='club records end 2019'!$N$31, F12&gt;='club records end 2019'!$O$31))), "CR", " ")</f>
        <v xml:space="preserve"> </v>
      </c>
    </row>
    <row r="13" spans="1:60" ht="14.5" hidden="1" x14ac:dyDescent="0.35">
      <c r="A13" s="29" t="str">
        <f t="shared" si="1"/>
        <v>U11</v>
      </c>
      <c r="B13" s="2">
        <v>800</v>
      </c>
      <c r="C13" s="1" t="s">
        <v>264</v>
      </c>
      <c r="D13" s="1" t="s">
        <v>265</v>
      </c>
      <c r="E13" s="33" t="s">
        <v>19</v>
      </c>
      <c r="J13" s="13" t="str">
        <f t="shared" si="0"/>
        <v/>
      </c>
      <c r="K13" s="13" t="str">
        <f>IF(AND(B13=100, OR(AND(E13='club records end 2019'!$B$6, F13&lt;='club records end 2019'!$C$6), AND(E13='club records end 2019'!$B$7, F13&lt;='club records end 2019'!$C$7), AND(E13='club records end 2019'!$B$8, F13&lt;='club records end 2019'!$C$8), AND(E13='club records end 2019'!$B$9, F13&lt;='club records end 2019'!$C$9), AND(E13='club records end 2019'!$B$10, F13&lt;='club records end 2019'!$C$10))), "CR", " ")</f>
        <v xml:space="preserve"> </v>
      </c>
      <c r="L13" s="13" t="str">
        <f>IF(AND(B13=200, OR(AND(E13='club records end 2019'!$B$11, F13&lt;='club records end 2019'!$C$11), AND(E13='club records end 2019'!$B$12, F13&lt;='club records end 2019'!$C$12), AND(E13='club records end 2019'!$B$13, F13&lt;='club records end 2019'!$C$13), AND(E13='club records end 2019'!$B$14, F13&lt;='club records end 2019'!$C$14), AND(E13='club records end 2019'!$B$15, F13&lt;='club records end 2019'!$C$15))), "CR", " ")</f>
        <v xml:space="preserve"> </v>
      </c>
      <c r="M13" s="13" t="str">
        <f>IF(AND(B13=300, OR(AND(E13='club records end 2019'!$B$16, F13&lt;='club records end 2019'!$C$16), AND(E13='club records end 2019'!$B$17, F13&lt;='club records end 2019'!$C$17))), "CR", " ")</f>
        <v xml:space="preserve"> </v>
      </c>
      <c r="N13" s="13" t="str">
        <f>IF(AND(B13=400, OR(AND(E13='club records end 2019'!$B$18, F13&lt;='club records end 2019'!$C$18), AND(E13='club records end 2019'!$B$19, F13&lt;='club records end 2019'!$C$19), AND(E13='club records end 2019'!$B$20, F13&lt;='club records end 2019'!$C$20), AND(E13='club records end 2019'!$B$21, F13&lt;='club records end 2019'!$C$21))), "CR", " ")</f>
        <v xml:space="preserve"> </v>
      </c>
      <c r="O13" s="13" t="str">
        <f>IF(AND(B13=800, OR(AND(E13='club records end 2019'!$B$22, F13&lt;='club records end 2019'!$C$22), AND(E13='club records end 2019'!$B$23, F13&lt;='club records end 2019'!$C$23), AND(E13='club records end 2019'!$B$24, F13&lt;='club records end 2019'!$C$24), AND(E13='club records end 2019'!$B$25, F13&lt;='club records end 2019'!$C$25), AND(E13='club records end 2019'!$B$26, F13&lt;='club records end 2019'!$C$26))), "CR", " ")</f>
        <v xml:space="preserve"> </v>
      </c>
      <c r="P13" s="13" t="str">
        <f>IF(AND(B13=1000, OR(AND(E13='club records end 2019'!$B$27, F13&lt;='club records end 2019'!$C$27), AND(E13='club records end 2019'!$B$28, F13&lt;='club records end 2019'!$C$28))), "CR", " ")</f>
        <v xml:space="preserve"> </v>
      </c>
      <c r="Q13" s="13" t="str">
        <f>IF(AND(B13=1500, OR(AND(E13='club records end 2019'!$B$29, F13&lt;='club records end 2019'!$C$29), AND(E13='club records end 2019'!$B$30, F13&lt;='club records end 2019'!$C$30), AND(E13='club records end 2019'!$B$31, F13&lt;='club records end 2019'!$C$31), AND(E13='club records end 2019'!$B$32, F13&lt;='club records end 2019'!$C$32), AND(E13='club records end 2019'!$B$33, F13&lt;='club records end 2019'!$C$33))), "CR", " ")</f>
        <v xml:space="preserve"> </v>
      </c>
      <c r="R13" s="13" t="str">
        <f>IF(AND(B13="1600 (Mile)",OR(AND(E13='club records end 2019'!$B$34,F13&lt;='club records end 2019'!$C$34),AND(E13='club records end 2019'!$B$35,F13&lt;='club records end 2019'!$C$35),AND(E13='club records end 2019'!$B$36,F13&lt;='club records end 2019'!$C$36),AND(E13='club records end 2019'!$B$37,F13&lt;='club records end 2019'!$C$37))),"CR"," ")</f>
        <v xml:space="preserve"> </v>
      </c>
      <c r="S13" s="13" t="str">
        <f>IF(AND(B13=3000, OR(AND(E13='club records end 2019'!$B$38, F13&lt;='club records end 2019'!$C$38), AND(E13='club records end 2019'!$B$39, F13&lt;='club records end 2019'!$C$39), AND(E13='club records end 2019'!$B$40, F13&lt;='club records end 2019'!$C$40), AND(E13='club records end 2019'!$B$41, F13&lt;='club records end 2019'!$C$41))), "CR", " ")</f>
        <v xml:space="preserve"> </v>
      </c>
      <c r="T13" s="13" t="str">
        <f>IF(AND(B13=5000, OR(AND(E13='club records end 2019'!$B$42, F13&lt;='club records end 2019'!$C$42), AND(E13='club records end 2019'!$B$43, F13&lt;='club records end 2019'!$C$43))), "CR", " ")</f>
        <v xml:space="preserve"> </v>
      </c>
      <c r="U13" s="12" t="str">
        <f>IF(AND(B13=10000, OR(AND(E13='club records end 2019'!$B$44, F13&lt;='club records end 2019'!$C$44), AND(E13='club records end 2019'!$B$45, F13&lt;='club records end 2019'!$C$45))), "CR", " ")</f>
        <v xml:space="preserve"> </v>
      </c>
      <c r="V13" s="12" t="str">
        <f>IF(AND(B13="high jump", OR(AND(E13='club records end 2019'!$F$1, F13&gt;='club records end 2019'!$G$1), AND(E13='club records end 2019'!$F$2, F13&gt;='club records end 2019'!$G$2), AND(E13='club records end 2019'!$F$3, F13&gt;='club records end 2019'!$G$3), AND(E13='club records end 2019'!$F$4, F13&gt;='club records end 2019'!$G$4), AND(E13='club records end 2019'!$F$5, F13&gt;='club records end 2019'!$G$5))), "CR", " ")</f>
        <v xml:space="preserve"> </v>
      </c>
      <c r="W13" s="12" t="str">
        <f>IF(AND(B13="long jump", OR(AND(E13='club records end 2019'!$F$6, F13&gt;='club records end 2019'!$G$6), AND(E13='club records end 2019'!$F$7, F13&gt;='club records end 2019'!$G$7), AND(E13='club records end 2019'!$F$8, F13&gt;='club records end 2019'!$G$8), AND(E13='club records end 2019'!$F$9, F13&gt;='club records end 2019'!$G$9), AND(E13='club records end 2019'!$F$10, F13&gt;='club records end 2019'!$G$10))), "CR", " ")</f>
        <v xml:space="preserve"> </v>
      </c>
      <c r="X13" s="12" t="str">
        <f>IF(AND(B13="triple jump", OR(AND(E13='club records end 2019'!$F$11, F13&gt;='club records end 2019'!$G$11), AND(E13='club records end 2019'!$F$12, F13&gt;='club records end 2019'!$G$12), AND(E13='club records end 2019'!$F$13, F13&gt;='club records end 2019'!$G$13), AND(E13='club records end 2019'!$F$14, F13&gt;='club records end 2019'!$H$14), AND(E13='club records end 2019'!$F$15, F13&gt;='club records end 2019'!$G$15))), "CR", " ")</f>
        <v xml:space="preserve"> </v>
      </c>
      <c r="Y13" s="12" t="str">
        <f>IF(AND(B13="pole vault", OR(AND(E13='club records end 2019'!$F$16, F13&gt;='club records end 2019'!$G$16), AND(E13='club records end 2019'!$F$17, F13&gt;='club records end 2019'!$G$17), AND(E13='club records end 2019'!$F$18, F13&gt;='club records end 2019'!$G$18), AND(E13='club records end 2019'!$F$19, F13&gt;='club records end 2019'!$G$19), AND(E13='club records end 2019'!$F$20, F13&gt;='club records end 2019'!$G$20))), "CR", " ")</f>
        <v xml:space="preserve"> </v>
      </c>
      <c r="Z13" s="12" t="str">
        <f>IF(AND(B13="discus 1", E13='club records end 2019'!$F$21, F13&gt;='club records end 2019'!$G$21), "CR", " ")</f>
        <v xml:space="preserve"> </v>
      </c>
      <c r="AA13" s="12" t="str">
        <f>IF(AND(B13="discus 1.25", E13='club records end 2019'!$F$22, F13&gt;='club records end 2019'!$G$22), "CR", " ")</f>
        <v xml:space="preserve"> </v>
      </c>
      <c r="AB13" s="12" t="str">
        <f>IF(AND(B13="discus 1.5", E13='club records end 2019'!$F$23, F13&gt;='club records end 2019'!$G$23), "CR", " ")</f>
        <v xml:space="preserve"> </v>
      </c>
      <c r="AC13" s="12" t="str">
        <f>IF(AND(B13="discus 1.75", E13='club records end 2019'!$F$24, F13&gt;='club records end 2019'!$G$24), "CR", " ")</f>
        <v xml:space="preserve"> </v>
      </c>
      <c r="AD13" s="12" t="str">
        <f>IF(AND(B13="discus 2", E13='club records end 2019'!$F$25, F13&gt;='club records end 2019'!$G$25), "CR", " ")</f>
        <v xml:space="preserve"> </v>
      </c>
      <c r="AE13" s="12" t="str">
        <f>IF(AND(B13="hammer 4", E13='club records end 2019'!$F$27, F13&gt;='club records end 2019'!$G$27), "CR", " ")</f>
        <v xml:space="preserve"> </v>
      </c>
      <c r="AF13" s="12" t="str">
        <f>IF(AND(B13="hammer 5", E13='club records end 2019'!$F$28, F13&gt;='club records end 2019'!$G$28), "CR", " ")</f>
        <v xml:space="preserve"> </v>
      </c>
      <c r="AG13" s="12" t="str">
        <f>IF(AND(B13="hammer 6", E13='club records end 2019'!$F$29, F13&gt;='club records end 2019'!$G$29), "CR", " ")</f>
        <v xml:space="preserve"> </v>
      </c>
      <c r="AH13" s="12" t="str">
        <f>IF(AND(B13="hammer 7.26", E13='club records end 2019'!$F$30, F13&gt;='club records end 2019'!$G$30), "CR", " ")</f>
        <v xml:space="preserve"> </v>
      </c>
      <c r="AI13" s="12" t="str">
        <f>IF(AND(B13="javelin 400", E13='club records end 2019'!$F$31, F13&gt;='club records end 2019'!$G$31), "CR", " ")</f>
        <v xml:space="preserve"> </v>
      </c>
      <c r="AJ13" s="12" t="str">
        <f>IF(AND(B13="javelin 600", E13='club records end 2019'!$F$32, F13&gt;='club records end 2019'!$G$32), "CR", " ")</f>
        <v xml:space="preserve"> </v>
      </c>
      <c r="AK13" s="12" t="str">
        <f>IF(AND(B13="javelin 700", E13='club records end 2019'!$F$33, F13&gt;='club records end 2019'!$G$33), "CR", " ")</f>
        <v xml:space="preserve"> </v>
      </c>
      <c r="AL13" s="12" t="str">
        <f>IF(AND(B13="javelin 800", OR(AND(E13='club records end 2019'!$F$34, F13&gt;='club records end 2019'!$G$34), AND(E13='club records end 2019'!$F$35, F13&gt;='club records end 2019'!$G$35))), "CR", " ")</f>
        <v xml:space="preserve"> </v>
      </c>
      <c r="AM13" s="12" t="str">
        <f>IF(AND(B13="shot 3", E13='club records end 2019'!$F$36, F13&gt;='club records end 2019'!$G$36), "CR", " ")</f>
        <v xml:space="preserve"> </v>
      </c>
      <c r="AN13" s="12" t="str">
        <f>IF(AND(B13="shot 4", E13='club records end 2019'!$F$37, F13&gt;='club records end 2019'!$G$37), "CR", " ")</f>
        <v xml:space="preserve"> </v>
      </c>
      <c r="AO13" s="12" t="str">
        <f>IF(AND(B13="shot 5", E13='club records end 2019'!$F$38, F13&gt;='club records end 2019'!$G$38), "CR", " ")</f>
        <v xml:space="preserve"> </v>
      </c>
      <c r="AP13" s="12" t="str">
        <f>IF(AND(B13="shot 6", E13='club records end 2019'!$F$39, F13&gt;='club records end 2019'!$G$39), "CR", " ")</f>
        <v xml:space="preserve"> </v>
      </c>
      <c r="AQ13" s="12" t="str">
        <f>IF(AND(B13="shot 7.26", E13='club records end 2019'!$F$40, F13&gt;='club records end 2019'!$G$40), "CR", " ")</f>
        <v xml:space="preserve"> </v>
      </c>
      <c r="AR13" s="12" t="str">
        <f>IF(AND(B13="60H",OR(AND(E13='club records end 2019'!$J$1,F13&lt;='club records end 2019'!$K$1),AND(E13='club records end 2019'!$J$2,F13&lt;='club records end 2019'!$K$2),AND(E13='club records end 2019'!$J$3,F13&lt;='club records end 2019'!$K$3),AND(E13='club records end 2019'!$J$4,F13&lt;='club records end 2019'!$K$4),AND(E13='club records end 2019'!$J$5,F13&lt;='club records end 2019'!$K$5))),"CR"," ")</f>
        <v xml:space="preserve"> </v>
      </c>
      <c r="AS13" s="12" t="str">
        <f>IF(AND(B13="75H", AND(E13='club records end 2019'!$J$6, F13&lt;='club records end 2019'!$K$6)), "CR", " ")</f>
        <v xml:space="preserve"> </v>
      </c>
      <c r="AT13" s="12" t="str">
        <f>IF(AND(B13="80H", AND(E13='club records end 2019'!$J$7, F13&lt;='club records end 2019'!$K$7)), "CR", " ")</f>
        <v xml:space="preserve"> </v>
      </c>
      <c r="AU13" s="12" t="str">
        <f>IF(AND(B13="100H", AND(E13='club records end 2019'!$J$8, F13&lt;='club records end 2019'!$K$8)), "CR", " ")</f>
        <v xml:space="preserve"> </v>
      </c>
      <c r="AV13" s="12" t="str">
        <f>IF(AND(B13="110H", OR(AND(E13='club records end 2019'!$J$9, F13&lt;='club records end 2019'!$K$9), AND(E13='club records end 2019'!$J$10, F13&lt;='club records end 2019'!$K$10))), "CR", " ")</f>
        <v xml:space="preserve"> </v>
      </c>
      <c r="AW13" s="12" t="str">
        <f>IF(AND(B13="400H", OR(AND(E13='club records end 2019'!$J$11, F13&lt;='club records end 2019'!$K$11), AND(E13='club records end 2019'!$J$12, F13&lt;='club records end 2019'!$K$12), AND(E13='club records end 2019'!$J$13, F13&lt;='club records end 2019'!$K$13), AND(E13='club records end 2019'!$J$14, F13&lt;='club records end 2019'!$K$14))), "CR", " ")</f>
        <v xml:space="preserve"> </v>
      </c>
      <c r="AX13" s="12" t="str">
        <f>IF(AND(B13="1500SC", AND(E13='club records end 2019'!$J$15, F13&lt;='club records end 2019'!$K$15)), "CR", " ")</f>
        <v xml:space="preserve"> </v>
      </c>
      <c r="AY13" s="12" t="str">
        <f>IF(AND(B13="2000SC", OR(AND(E13='club records end 2019'!$J$17, F13&lt;='club records end 2019'!$K$17), AND(E13='club records end 2019'!$J$18, F13&lt;='club records end 2019'!$K$18))), "CR", " ")</f>
        <v xml:space="preserve"> </v>
      </c>
      <c r="AZ13" s="12" t="str">
        <f>IF(AND(B13="3000SC", OR(AND(E13='club records end 2019'!$J$20, F13&lt;='club records end 2019'!$K$20), AND(E13='club records end 2019'!$J$21, F13&lt;='club records end 2019'!$K$21))), "CR", " ")</f>
        <v xml:space="preserve"> </v>
      </c>
      <c r="BA13" s="13" t="str">
        <f>IF(AND(B13="4x100", OR(AND(E13='club records end 2019'!$N$1, F13&lt;='club records end 2019'!$O$1), AND(E13='club records end 2019'!$N$2, F13&lt;='club records end 2019'!$O$2), AND(E13='club records end 2019'!$N$3, F13&lt;='club records end 2019'!$O$3), AND(E13='club records end 2019'!$N$4, F13&lt;='club records end 2019'!$O$4), AND(E13='club records end 2019'!$N$5, F13&lt;='club records end 2019'!$O$5))), "CR", " ")</f>
        <v xml:space="preserve"> </v>
      </c>
      <c r="BB13" s="13" t="str">
        <f>IF(AND(B13="4x200", OR(AND(E13='club records end 2019'!$N$6, F13&lt;='club records end 2019'!$O$6), AND(E13='club records end 2019'!$N$7, F13&lt;='club records end 2019'!$O$7), AND(E13='club records end 2019'!$N$8, F13&lt;='club records end 2019'!$O$8), AND(E13='club records end 2019'!$N$9, F13&lt;='club records end 2019'!$O$9), AND(E13='club records end 2019'!$N$10, F13&lt;='club records end 2019'!$O$10))), "CR", " ")</f>
        <v xml:space="preserve"> </v>
      </c>
      <c r="BC13" s="13" t="str">
        <f>IF(AND(B13="4x300", AND(E13='club records end 2019'!$N$11, F13&lt;='club records end 2019'!$O$11)), "CR", " ")</f>
        <v xml:space="preserve"> </v>
      </c>
      <c r="BD13" s="13" t="str">
        <f>IF(AND(B13="4x400", OR(AND(E13='club records end 2019'!$N$12, F13&lt;='club records end 2019'!$O$12), AND(E13='club records end 2019'!$N$13, F13&lt;='club records end 2019'!$O$13), AND(E13='club records end 2019'!$N$14, F13&lt;='club records end 2019'!$O$14), AND(E13='club records end 2019'!$N$15, F13&lt;='club records end 2019'!$O$15))), "CR", " ")</f>
        <v xml:space="preserve"> </v>
      </c>
      <c r="BE13" s="13" t="str">
        <f>IF(AND(B13="3x800", OR(AND(E13='club records end 2019'!$N$16, F13&lt;='club records end 2019'!$O$16), AND(E13='club records end 2019'!$N$17, F13&lt;='club records end 2019'!$O$17), AND(E13='club records end 2019'!$N$18, F13&lt;='club records end 2019'!$O$18))), "CR", " ")</f>
        <v xml:space="preserve"> </v>
      </c>
      <c r="BF13" s="13" t="str">
        <f>IF(AND(B13="pentathlon", OR(AND(E13='club records end 2019'!$N$21, F13&gt;='club records end 2019'!$O$21), AND(E13='club records end 2019'!$N$22, F13&gt;='club records end 2019'!$O$22),AND(E13='club records end 2019'!$N$23, F13&gt;='club records end 2019'!$O$23),AND(E13='club records end 2019'!$N$24, F13&gt;='club records end 2019'!$O$24))), "CR", " ")</f>
        <v xml:space="preserve"> </v>
      </c>
      <c r="BG13" s="13" t="str">
        <f>IF(AND(B13="heptathlon", OR(AND(E13='club records end 2019'!$N$26, F13&gt;='club records end 2019'!$O$26), AND(E13='club records end 2019'!$N$27, F13&gt;='club records end 2019'!$O$27))), "CR", " ")</f>
        <v xml:space="preserve"> </v>
      </c>
      <c r="BH13" s="13" t="str">
        <f>IF(AND(B13="decathlon", OR(AND(E13='club records end 2019'!$N$29, F13&gt;='club records end 2019'!$O$29), AND(E13='club records end 2019'!$N$30, F13&gt;='club records end 2019'!$O$30),AND(E13='club records end 2019'!$N$31, F13&gt;='club records end 2019'!$O$31))), "CR", " ")</f>
        <v xml:space="preserve"> </v>
      </c>
    </row>
    <row r="14" spans="1:60" ht="14.5" x14ac:dyDescent="0.35">
      <c r="A14" s="17" t="str">
        <f t="shared" si="1"/>
        <v>U17</v>
      </c>
      <c r="B14" s="2">
        <v>100</v>
      </c>
      <c r="C14" s="1" t="s">
        <v>70</v>
      </c>
      <c r="D14" s="1" t="s">
        <v>71</v>
      </c>
      <c r="E14" s="17" t="s">
        <v>14</v>
      </c>
      <c r="F14" s="18">
        <v>12.13</v>
      </c>
      <c r="G14" s="24">
        <v>44087</v>
      </c>
      <c r="H14" s="1" t="s">
        <v>242</v>
      </c>
      <c r="J14" s="4" t="str">
        <f t="shared" si="0"/>
        <v/>
      </c>
      <c r="K14" s="13" t="str">
        <f>IF(AND(B14=100, OR(AND(E14='club records end 2019'!$B$6, F14&lt;='club records end 2019'!$C$6), AND(E14='club records end 2019'!$B$7, F14&lt;='club records end 2019'!$C$7), AND(E14='club records end 2019'!$B$8, F14&lt;='club records end 2019'!$C$8), AND(E14='club records end 2019'!$B$9, F14&lt;='club records end 2019'!$C$9), AND(E14='club records end 2019'!$B$10, F14&lt;='club records end 2019'!$C$10))), "CR", " ")</f>
        <v xml:space="preserve"> </v>
      </c>
      <c r="L14" s="13" t="str">
        <f>IF(AND(B14=200, OR(AND(E14='club records end 2019'!$B$11, F14&lt;='club records end 2019'!$C$11), AND(E14='club records end 2019'!$B$12, F14&lt;='club records end 2019'!$C$12), AND(E14='club records end 2019'!$B$13, F14&lt;='club records end 2019'!$C$13), AND(E14='club records end 2019'!$B$14, F14&lt;='club records end 2019'!$C$14), AND(E14='club records end 2019'!$B$15, F14&lt;='club records end 2019'!$C$15))), "CR", " ")</f>
        <v xml:space="preserve"> </v>
      </c>
      <c r="M14" s="13" t="str">
        <f>IF(AND(B14=300, OR(AND(E14='club records end 2019'!$B$16, F14&lt;='club records end 2019'!$C$16), AND(E14='club records end 2019'!$B$17, F14&lt;='club records end 2019'!$C$17))), "CR", " ")</f>
        <v xml:space="preserve"> </v>
      </c>
      <c r="N14" s="13" t="str">
        <f>IF(AND(B14=400, OR(AND(E14='club records end 2019'!$B$18, F14&lt;='club records end 2019'!$C$18), AND(E14='club records end 2019'!$B$19, F14&lt;='club records end 2019'!$C$19), AND(E14='club records end 2019'!$B$20, F14&lt;='club records end 2019'!$C$20), AND(E14='club records end 2019'!$B$21, F14&lt;='club records end 2019'!$C$21))), "CR", " ")</f>
        <v xml:space="preserve"> </v>
      </c>
      <c r="O14" s="13" t="str">
        <f>IF(AND(B14=800, OR(AND(E14='club records end 2019'!$B$22, F14&lt;='club records end 2019'!$C$22), AND(E14='club records end 2019'!$B$23, F14&lt;='club records end 2019'!$C$23), AND(E14='club records end 2019'!$B$24, F14&lt;='club records end 2019'!$C$24), AND(E14='club records end 2019'!$B$25, F14&lt;='club records end 2019'!$C$25), AND(E14='club records end 2019'!$B$26, F14&lt;='club records end 2019'!$C$26))), "CR", " ")</f>
        <v xml:space="preserve"> </v>
      </c>
      <c r="P14" s="13" t="str">
        <f>IF(AND(B14=1000, OR(AND(E14='club records end 2019'!$B$27, F14&lt;='club records end 2019'!$C$27), AND(E14='club records end 2019'!$B$28, F14&lt;='club records end 2019'!$C$28))), "CR", " ")</f>
        <v xml:space="preserve"> </v>
      </c>
      <c r="Q14" s="13" t="str">
        <f>IF(AND(B14=1500, OR(AND(E14='club records end 2019'!$B$29, F14&lt;='club records end 2019'!$C$29), AND(E14='club records end 2019'!$B$30, F14&lt;='club records end 2019'!$C$30), AND(E14='club records end 2019'!$B$31, F14&lt;='club records end 2019'!$C$31), AND(E14='club records end 2019'!$B$32, F14&lt;='club records end 2019'!$C$32), AND(E14='club records end 2019'!$B$33, F14&lt;='club records end 2019'!$C$33))), "CR", " ")</f>
        <v xml:space="preserve"> </v>
      </c>
      <c r="R14" s="13" t="str">
        <f>IF(AND(B14="1600 (Mile)",OR(AND(E14='club records end 2019'!$B$34,F14&lt;='club records end 2019'!$C$34),AND(E14='club records end 2019'!$B$35,F14&lt;='club records end 2019'!$C$35),AND(E14='club records end 2019'!$B$36,F14&lt;='club records end 2019'!$C$36),AND(E14='club records end 2019'!$B$37,F14&lt;='club records end 2019'!$C$37))),"CR"," ")</f>
        <v xml:space="preserve"> </v>
      </c>
      <c r="S14" s="13" t="str">
        <f>IF(AND(B14=3000, OR(AND(E14='club records end 2019'!$B$38, F14&lt;='club records end 2019'!$C$38), AND(E14='club records end 2019'!$B$39, F14&lt;='club records end 2019'!$C$39), AND(E14='club records end 2019'!$B$40, F14&lt;='club records end 2019'!$C$40), AND(E14='club records end 2019'!$B$41, F14&lt;='club records end 2019'!$C$41))), "CR", " ")</f>
        <v xml:space="preserve"> </v>
      </c>
      <c r="T14" s="13" t="str">
        <f>IF(AND(B14=5000, OR(AND(E14='club records end 2019'!$B$42, F14&lt;='club records end 2019'!$C$42), AND(E14='club records end 2019'!$B$43, F14&lt;='club records end 2019'!$C$43))), "CR", " ")</f>
        <v xml:space="preserve"> </v>
      </c>
      <c r="U14" s="12" t="str">
        <f>IF(AND(B14=10000, OR(AND(E14='club records end 2019'!$B$44, F14&lt;='club records end 2019'!$C$44), AND(E14='club records end 2019'!$B$45, F14&lt;='club records end 2019'!$C$45))), "CR", " ")</f>
        <v xml:space="preserve"> </v>
      </c>
      <c r="V14" s="12" t="str">
        <f>IF(AND(B14="high jump", OR(AND(E14='club records end 2019'!$F$1, F14&gt;='club records end 2019'!$G$1), AND(E14='club records end 2019'!$F$2, F14&gt;='club records end 2019'!$G$2), AND(E14='club records end 2019'!$F$3, F14&gt;='club records end 2019'!$G$3), AND(E14='club records end 2019'!$F$4, F14&gt;='club records end 2019'!$G$4), AND(E14='club records end 2019'!$F$5, F14&gt;='club records end 2019'!$G$5))), "CR", " ")</f>
        <v xml:space="preserve"> </v>
      </c>
      <c r="W14" s="12" t="str">
        <f>IF(AND(B14="long jump", OR(AND(E14='club records end 2019'!$F$6, F14&gt;='club records end 2019'!$G$6), AND(E14='club records end 2019'!$F$7, F14&gt;='club records end 2019'!$G$7), AND(E14='club records end 2019'!$F$8, F14&gt;='club records end 2019'!$G$8), AND(E14='club records end 2019'!$F$9, F14&gt;='club records end 2019'!$G$9), AND(E14='club records end 2019'!$F$10, F14&gt;='club records end 2019'!$G$10))), "CR", " ")</f>
        <v xml:space="preserve"> </v>
      </c>
      <c r="X14" s="12" t="str">
        <f>IF(AND(B14="triple jump", OR(AND(E14='club records end 2019'!$F$11, F14&gt;='club records end 2019'!$G$11), AND(E14='club records end 2019'!$F$12, F14&gt;='club records end 2019'!$G$12), AND(E14='club records end 2019'!$F$13, F14&gt;='club records end 2019'!$G$13), AND(E14='club records end 2019'!$F$14, F14&gt;='club records end 2019'!$G$14), AND(E14='club records end 2019'!$F$15, F14&gt;='club records end 2019'!$G$15))), "CR", " ")</f>
        <v xml:space="preserve"> </v>
      </c>
      <c r="Y14" s="12" t="str">
        <f>IF(AND(B14="pole vault", OR(AND(E14='club records end 2019'!$F$16, F14&gt;='club records end 2019'!$G$16), AND(E14='club records end 2019'!$F$17, F14&gt;='club records end 2019'!$G$17), AND(E14='club records end 2019'!$F$18, F14&gt;='club records end 2019'!$G$18), AND(E14='club records end 2019'!$F$19, F14&gt;='club records end 2019'!$G$19), AND(E14='club records end 2019'!$F$20, F14&gt;='club records end 2019'!$G$20))), "CR", " ")</f>
        <v xml:space="preserve"> </v>
      </c>
      <c r="Z14" s="12" t="str">
        <f>IF(AND(B14="discus 1", E14='club records end 2019'!$F$21, F14&gt;='club records end 2019'!$G$21), "CR", " ")</f>
        <v xml:space="preserve"> </v>
      </c>
      <c r="AA14" s="12" t="str">
        <f>IF(AND(B14="discus 1.25", E14='club records end 2019'!$F$22, F14&gt;='club records end 2019'!$G$22), "CR", " ")</f>
        <v xml:space="preserve"> </v>
      </c>
      <c r="AB14" s="12" t="str">
        <f>IF(AND(B14="discus 1.5", E14='club records end 2019'!$F$23, F14&gt;='club records end 2019'!$G$23), "CR", " ")</f>
        <v xml:space="preserve"> </v>
      </c>
      <c r="AC14" s="12" t="str">
        <f>IF(AND(B14="discus 1.75", E14='club records end 2019'!$F$24, F14&gt;='club records end 2019'!$G$24), "CR", " ")</f>
        <v xml:space="preserve"> </v>
      </c>
      <c r="AD14" s="12" t="str">
        <f>IF(AND(B14="discus 2", E14='club records end 2019'!$F$25, F14&gt;='club records end 2019'!$G$25), "CR", " ")</f>
        <v xml:space="preserve"> </v>
      </c>
      <c r="AE14" s="12" t="str">
        <f>IF(AND(B14="hammer 4", E14='club records end 2019'!$F$27, F14&gt;='club records end 2019'!$G$27), "CR", " ")</f>
        <v xml:space="preserve"> </v>
      </c>
      <c r="AF14" s="12" t="str">
        <f>IF(AND(B14="hammer 5", E14='club records end 2019'!$F$28, F14&gt;='club records end 2019'!$G$28), "CR", " ")</f>
        <v xml:space="preserve"> </v>
      </c>
      <c r="AG14" s="12" t="str">
        <f>IF(AND(B14="hammer 6", E14='club records end 2019'!$F$29, F14&gt;='club records end 2019'!$G$29), "CR", " ")</f>
        <v xml:space="preserve"> </v>
      </c>
      <c r="AH14" s="12" t="str">
        <f>IF(AND(B14="hammer 7.26", E14='club records end 2019'!$F$30, F14&gt;='club records end 2019'!$G$30), "CR", " ")</f>
        <v xml:space="preserve"> </v>
      </c>
      <c r="AI14" s="12" t="str">
        <f>IF(AND(B14="javelin 400", E14='club records end 2019'!$F$31, F14&gt;='club records end 2019'!$G$31), "CR", " ")</f>
        <v xml:space="preserve"> </v>
      </c>
      <c r="AJ14" s="12" t="str">
        <f>IF(AND(B14="javelin 600", E14='club records end 2019'!$F$32, F14&gt;='club records end 2019'!$G$32), "CR", " ")</f>
        <v xml:space="preserve"> </v>
      </c>
      <c r="AK14" s="12" t="str">
        <f>IF(AND(B14="javelin 700", E14='club records end 2019'!$F$33, F14&gt;='club records end 2019'!$G$33), "CR", " ")</f>
        <v xml:space="preserve"> </v>
      </c>
      <c r="AL14" s="12" t="str">
        <f>IF(AND(B14="javelin 800", OR(AND(E14='club records end 2019'!$F$34, F14&gt;='club records end 2019'!$G$34), AND(E14='club records end 2019'!$F$35, F14&gt;='club records end 2019'!$G$35))), "CR", " ")</f>
        <v xml:space="preserve"> </v>
      </c>
      <c r="AM14" s="12" t="str">
        <f>IF(AND(B14="shot 3", E14='club records end 2019'!$F$36, F14&gt;='club records end 2019'!$G$36), "CR", " ")</f>
        <v xml:space="preserve"> </v>
      </c>
      <c r="AN14" s="12" t="str">
        <f>IF(AND(B14="shot 4", E14='club records end 2019'!$F$37, F14&gt;='club records end 2019'!$G$37), "CR", " ")</f>
        <v xml:space="preserve"> </v>
      </c>
      <c r="AO14" s="12" t="str">
        <f>IF(AND(B14="shot 5", E14='club records end 2019'!$F$38, F14&gt;='club records end 2019'!$G$38), "CR", " ")</f>
        <v xml:space="preserve"> </v>
      </c>
      <c r="AP14" s="12" t="str">
        <f>IF(AND(B14="shot 6", E14='club records end 2019'!$F$39, F14&gt;='club records end 2019'!$G$39), "CR", " ")</f>
        <v xml:space="preserve"> </v>
      </c>
      <c r="AQ14" s="12" t="str">
        <f>IF(AND(B14="shot 7.26", E14='club records end 2019'!$F$40, F14&gt;='club records end 2019'!$G$40), "CR", " ")</f>
        <v xml:space="preserve"> </v>
      </c>
      <c r="AR14" s="12" t="str">
        <f>IF(AND(B14="60H",OR(AND(E14='club records end 2019'!$J$1,F14&lt;='club records end 2019'!$K$1),AND(E14='club records end 2019'!$J$2,F14&lt;='club records end 2019'!$K$2),AND(E14='club records end 2019'!$J$3,F14&lt;='club records end 2019'!$K$3),AND(E14='club records end 2019'!$J$4,F14&lt;='club records end 2019'!$K$4),AND(E14='club records end 2019'!$J$5,F14&lt;='club records end 2019'!$K$5))),"CR"," ")</f>
        <v xml:space="preserve"> </v>
      </c>
      <c r="AS14" s="12" t="str">
        <f>IF(AND(B14="75H", AND(E14='club records end 2019'!$J$6, F14&lt;='club records end 2019'!$K$6)), "CR", " ")</f>
        <v xml:space="preserve"> </v>
      </c>
      <c r="AT14" s="12" t="str">
        <f>IF(AND(B14="80H", AND(E14='club records end 2019'!$J$7, F14&lt;='club records end 2019'!$K$7)), "CR", " ")</f>
        <v xml:space="preserve"> </v>
      </c>
      <c r="AU14" s="12" t="str">
        <f>IF(AND(B14="100H", AND(E14='club records end 2019'!$J$8, F14&lt;='club records end 2019'!$K$8)), "CR", " ")</f>
        <v xml:space="preserve"> </v>
      </c>
      <c r="AV14" s="12" t="str">
        <f>IF(AND(B14="110H", OR(AND(E14='club records end 2019'!$J$9, F14&lt;='club records end 2019'!$K$9), AND(E14='club records end 2019'!$J$10, F14&lt;='club records end 2019'!$K$10))), "CR", " ")</f>
        <v xml:space="preserve"> </v>
      </c>
      <c r="AW14" s="12" t="str">
        <f>IF(AND(B14="400H", OR(AND(E14='club records end 2019'!$J$11, F14&lt;='club records end 2019'!$K$11), AND(E14='club records end 2019'!$J$12, F14&lt;='club records end 2019'!$K$12), AND(E14='club records end 2019'!$J$13, F14&lt;='club records end 2019'!$K$13), AND(E14='club records end 2019'!$J$14, F14&lt;='club records end 2019'!$K$14))), "CR", " ")</f>
        <v xml:space="preserve"> </v>
      </c>
      <c r="AX14" s="12" t="str">
        <f>IF(AND(B14="1500SC", AND(E14='club records end 2019'!$J$15, F14&lt;='club records end 2019'!$K$15)), "CR", " ")</f>
        <v xml:space="preserve"> </v>
      </c>
      <c r="AY14" s="12" t="str">
        <f>IF(AND(B14="2000SC", OR(AND(E14='club records end 2019'!$J$17, F14&lt;='club records end 2019'!$K$17), AND(E14='club records end 2019'!$J$18, F14&lt;='club records end 2019'!$K$18))), "CR", " ")</f>
        <v xml:space="preserve"> </v>
      </c>
      <c r="AZ14" s="12" t="str">
        <f>IF(AND(B14="3000SC", OR(AND(E14='club records end 2019'!$J$20, F14&lt;='club records end 2019'!$K$20), AND(E14='club records end 2019'!$J$21, F14&lt;='club records end 2019'!$K$21))), "CR", " ")</f>
        <v xml:space="preserve"> </v>
      </c>
      <c r="BA14" s="13" t="str">
        <f>IF(AND(B14="4x100", OR(AND(E14='club records end 2019'!$N$1, F14&lt;='club records end 2019'!$O$1), AND(E14='club records end 2019'!$N$2, F14&lt;='club records end 2019'!$O$2), AND(E14='club records end 2019'!$N$3, F14&lt;='club records end 2019'!$O$3), AND(E14='club records end 2019'!$N$4, F14&lt;='club records end 2019'!$O$4), AND(E14='club records end 2019'!$N$5, F14&lt;='club records end 2019'!$O$5))), "CR", " ")</f>
        <v xml:space="preserve"> </v>
      </c>
      <c r="BB14" s="13" t="str">
        <f>IF(AND(B14="4x200", OR(AND(E14='club records end 2019'!$N$6, F14&lt;='club records end 2019'!$O$6), AND(E14='club records end 2019'!$N$7, F14&lt;='club records end 2019'!$O$7), AND(E14='club records end 2019'!$N$8, F14&lt;='club records end 2019'!$O$8), AND(E14='club records end 2019'!$N$9, F14&lt;='club records end 2019'!$O$9), AND(E14='club records end 2019'!$N$10, F14&lt;='club records end 2019'!$O$10))), "CR", " ")</f>
        <v xml:space="preserve"> </v>
      </c>
      <c r="BC14" s="13" t="str">
        <f>IF(AND(B14="4x300", AND(E14='club records end 2019'!$N$11, F14&lt;='club records end 2019'!$O$11)), "CR", " ")</f>
        <v xml:space="preserve"> </v>
      </c>
      <c r="BD14" s="13" t="str">
        <f>IF(AND(B14="4x400", OR(AND(E14='club records end 2019'!$N$12, F14&lt;='club records end 2019'!$O$12), AND(E14='club records end 2019'!$N$13, F14&lt;='club records end 2019'!$O$13), AND(E14='club records end 2019'!$N$14, F14&lt;='club records end 2019'!$O$14), AND(E14='club records end 2019'!$N$15, F14&lt;='club records end 2019'!$O$15))), "CR", " ")</f>
        <v xml:space="preserve"> </v>
      </c>
      <c r="BE14" s="13" t="str">
        <f>IF(AND(B14="3x800", OR(AND(E14='club records end 2019'!$N$16, F14&lt;='club records end 2019'!$O$16), AND(E14='club records end 2019'!$N$17, F14&lt;='club records end 2019'!$O$17), AND(E14='club records end 2019'!$N$18, F14&lt;='club records end 2019'!$O$18))), "CR", " ")</f>
        <v xml:space="preserve"> </v>
      </c>
      <c r="BF14" s="13" t="str">
        <f>IF(AND(B14="pentathlon", OR(AND(E14='club records end 2019'!$N$21, F14&gt;='club records end 2019'!$O$21), AND(E14='club records end 2019'!$N$22, F14&gt;='club records end 2019'!$O$22),AND(E14='club records end 2019'!$N$23, F14&gt;='club records end 2019'!$O$23),AND(E14='club records end 2019'!$N$24, F14&gt;='club records end 2019'!$O$24))), "CR", " ")</f>
        <v xml:space="preserve"> </v>
      </c>
      <c r="BG14" s="13" t="str">
        <f>IF(AND(B14="heptathlon", OR(AND(E14='club records end 2019'!$N$26, F14&gt;='club records end 2019'!$O$26), AND(E14='club records end 2019'!$N$27, F14&gt;='club records end 2019'!$O$27))), "CR", " ")</f>
        <v xml:space="preserve"> </v>
      </c>
      <c r="BH14" s="13" t="str">
        <f>IF(AND(B14="decathlon", OR(AND(E14='club records end 2019'!$N$29, F14&gt;='club records end 2019'!$O$29), AND(E14='club records end 2019'!$N$30, F14&gt;='club records end 2019'!$O$30),AND(E14='club records end 2019'!$N$31, F14&gt;='club records end 2019'!$O$31))), "CR", " ")</f>
        <v xml:space="preserve"> </v>
      </c>
    </row>
    <row r="15" spans="1:60" ht="14.5" hidden="1" x14ac:dyDescent="0.35">
      <c r="A15" s="29" t="str">
        <f t="shared" si="1"/>
        <v>U13</v>
      </c>
      <c r="B15" s="2" t="s">
        <v>7</v>
      </c>
      <c r="C15" s="1" t="s">
        <v>102</v>
      </c>
      <c r="D15" s="1" t="s">
        <v>103</v>
      </c>
      <c r="E15" s="29" t="s">
        <v>13</v>
      </c>
      <c r="J15" s="13" t="str">
        <f t="shared" si="0"/>
        <v/>
      </c>
      <c r="K15" s="13" t="str">
        <f>IF(AND(B15=100, OR(AND(E15='club records end 2019'!$B$6, F15&lt;='club records end 2019'!$C$6), AND(E15='club records end 2019'!$B$7, F15&lt;='club records end 2019'!$C$7), AND(E15='club records end 2019'!$B$8, F15&lt;='club records end 2019'!$C$8), AND(E15='club records end 2019'!$B$9, F15&lt;='club records end 2019'!$C$9), AND(E15='club records end 2019'!$B$10, F15&lt;='club records end 2019'!$C$10))), "CR", " ")</f>
        <v xml:space="preserve"> </v>
      </c>
      <c r="L15" s="13" t="str">
        <f>IF(AND(B15=200, OR(AND(E15='club records end 2019'!$B$11, F15&lt;='club records end 2019'!$C$11), AND(E15='club records end 2019'!$B$12, F15&lt;='club records end 2019'!$C$12), AND(E15='club records end 2019'!$B$13, F15&lt;='club records end 2019'!$C$13), AND(E15='club records end 2019'!$B$14, F15&lt;='club records end 2019'!$C$14), AND(E15='club records end 2019'!$B$15, F15&lt;='club records end 2019'!$C$15))), "CR", " ")</f>
        <v xml:space="preserve"> </v>
      </c>
      <c r="M15" s="13" t="str">
        <f>IF(AND(B15=300, OR(AND(E15='club records end 2019'!$B$16, F15&lt;='club records end 2019'!$C$16), AND(E15='club records end 2019'!$B$17, F15&lt;='club records end 2019'!$C$17))), "CR", " ")</f>
        <v xml:space="preserve"> </v>
      </c>
      <c r="N15" s="13" t="str">
        <f>IF(AND(B15=400, OR(AND(E15='club records end 2019'!$B$18, F15&lt;='club records end 2019'!$C$18), AND(E15='club records end 2019'!$B$19, F15&lt;='club records end 2019'!$C$19), AND(E15='club records end 2019'!$B$20, F15&lt;='club records end 2019'!$C$20), AND(E15='club records end 2019'!$B$21, F15&lt;='club records end 2019'!$C$21))), "CR", " ")</f>
        <v xml:space="preserve"> </v>
      </c>
      <c r="O15" s="13" t="str">
        <f>IF(AND(B15=800, OR(AND(E15='club records end 2019'!$B$22, F15&lt;='club records end 2019'!$C$22), AND(E15='club records end 2019'!$B$23, F15&lt;='club records end 2019'!$C$23), AND(E15='club records end 2019'!$B$24, F15&lt;='club records end 2019'!$C$24), AND(E15='club records end 2019'!$B$25, F15&lt;='club records end 2019'!$C$25), AND(E15='club records end 2019'!$B$26, F15&lt;='club records end 2019'!$C$26))), "CR", " ")</f>
        <v xml:space="preserve"> </v>
      </c>
      <c r="P15" s="13" t="str">
        <f>IF(AND(B15=1000, OR(AND(E15='club records end 2019'!$B$27, F15&lt;='club records end 2019'!$C$27), AND(E15='club records end 2019'!$B$28, F15&lt;='club records end 2019'!$C$28))), "CR", " ")</f>
        <v xml:space="preserve"> </v>
      </c>
      <c r="Q15" s="13" t="str">
        <f>IF(AND(B15=1500, OR(AND(E15='club records end 2019'!$B$29, F15&lt;='club records end 2019'!$C$29), AND(E15='club records end 2019'!$B$30, F15&lt;='club records end 2019'!$C$30), AND(E15='club records end 2019'!$B$31, F15&lt;='club records end 2019'!$C$31), AND(E15='club records end 2019'!$B$32, F15&lt;='club records end 2019'!$C$32), AND(E15='club records end 2019'!$B$33, F15&lt;='club records end 2019'!$C$33))), "CR", " ")</f>
        <v xml:space="preserve"> </v>
      </c>
      <c r="R15" s="13" t="str">
        <f>IF(AND(B15="1600 (Mile)",OR(AND(E15='club records end 2019'!$B$34,F15&lt;='club records end 2019'!$C$34),AND(E15='club records end 2019'!$B$35,F15&lt;='club records end 2019'!$C$35),AND(E15='club records end 2019'!$B$36,F15&lt;='club records end 2019'!$C$36),AND(E15='club records end 2019'!$B$37,F15&lt;='club records end 2019'!$C$37))),"CR"," ")</f>
        <v xml:space="preserve"> </v>
      </c>
      <c r="S15" s="13" t="str">
        <f>IF(AND(B15=3000, OR(AND(E15='club records end 2019'!$B$38, F15&lt;='club records end 2019'!$C$38), AND(E15='club records end 2019'!$B$39, F15&lt;='club records end 2019'!$C$39), AND(E15='club records end 2019'!$B$40, F15&lt;='club records end 2019'!$C$40), AND(E15='club records end 2019'!$B$41, F15&lt;='club records end 2019'!$C$41))), "CR", " ")</f>
        <v xml:space="preserve"> </v>
      </c>
      <c r="T15" s="13" t="str">
        <f>IF(AND(B15=5000, OR(AND(E15='club records end 2019'!$B$42, F15&lt;='club records end 2019'!$C$42), AND(E15='club records end 2019'!$B$43, F15&lt;='club records end 2019'!$C$43))), "CR", " ")</f>
        <v xml:space="preserve"> </v>
      </c>
      <c r="U15" s="12" t="str">
        <f>IF(AND(B15=10000, OR(AND(E15='club records end 2019'!$B$44, F15&lt;='club records end 2019'!$C$44), AND(E15='club records end 2019'!$B$45, F15&lt;='club records end 2019'!$C$45))), "CR", " ")</f>
        <v xml:space="preserve"> </v>
      </c>
      <c r="V15" s="12" t="str">
        <f>IF(AND(B15="high jump", OR(AND(E15='club records end 2019'!$F$1, F15&gt;='club records end 2019'!$G$1), AND(E15='club records end 2019'!$F$2, F15&gt;='club records end 2019'!$G$2), AND(E15='club records end 2019'!$F$3, F15&gt;='club records end 2019'!$G$3), AND(E15='club records end 2019'!$F$4, F15&gt;='club records end 2019'!$G$4), AND(E15='club records end 2019'!$F$5, F15&gt;='club records end 2019'!$G$5))), "CR", " ")</f>
        <v xml:space="preserve"> </v>
      </c>
      <c r="W15" s="12" t="str">
        <f>IF(AND(B15="long jump", OR(AND(E15='club records end 2019'!$F$6, F15&gt;='club records end 2019'!$G$6), AND(E15='club records end 2019'!$F$7, F15&gt;='club records end 2019'!$G$7), AND(E15='club records end 2019'!$F$8, F15&gt;='club records end 2019'!$G$8), AND(E15='club records end 2019'!$F$9, F15&gt;='club records end 2019'!$G$9), AND(E15='club records end 2019'!$F$10, F15&gt;='club records end 2019'!$G$10))), "CR", " ")</f>
        <v xml:space="preserve"> </v>
      </c>
      <c r="X15" s="12" t="str">
        <f>IF(AND(B15="triple jump", OR(AND(E15='club records end 2019'!$F$11, F15&gt;='club records end 2019'!$G$11), AND(E15='club records end 2019'!$F$12, F15&gt;='club records end 2019'!$G$12), AND(E15='club records end 2019'!$F$13, F15&gt;='club records end 2019'!$G$13), AND(E15='club records end 2019'!$F$14, F15&gt;='club records end 2019'!$H$14), AND(E15='club records end 2019'!$F$15, F15&gt;='club records end 2019'!$G$15))), "CR", " ")</f>
        <v xml:space="preserve"> </v>
      </c>
      <c r="Y15" s="12" t="str">
        <f>IF(AND(B15="pole vault", OR(AND(E15='club records end 2019'!$F$16, F15&gt;='club records end 2019'!$G$16), AND(E15='club records end 2019'!$F$17, F15&gt;='club records end 2019'!$G$17), AND(E15='club records end 2019'!$F$18, F15&gt;='club records end 2019'!$G$18), AND(E15='club records end 2019'!$F$19, F15&gt;='club records end 2019'!$G$19), AND(E15='club records end 2019'!$F$20, F15&gt;='club records end 2019'!$G$20))), "CR", " ")</f>
        <v xml:space="preserve"> </v>
      </c>
      <c r="Z15" s="12" t="str">
        <f>IF(AND(B15="discus 1", E15='club records end 2019'!$F$21, F15&gt;='club records end 2019'!$G$21), "CR", " ")</f>
        <v xml:space="preserve"> </v>
      </c>
      <c r="AA15" s="12" t="str">
        <f>IF(AND(B15="discus 1.25", E15='club records end 2019'!$F$22, F15&gt;='club records end 2019'!$G$22), "CR", " ")</f>
        <v xml:space="preserve"> </v>
      </c>
      <c r="AB15" s="12" t="str">
        <f>IF(AND(B15="discus 1.5", E15='club records end 2019'!$F$23, F15&gt;='club records end 2019'!$G$23), "CR", " ")</f>
        <v xml:space="preserve"> </v>
      </c>
      <c r="AC15" s="12" t="str">
        <f>IF(AND(B15="discus 1.75", E15='club records end 2019'!$F$24, F15&gt;='club records end 2019'!$G$24), "CR", " ")</f>
        <v xml:space="preserve"> </v>
      </c>
      <c r="AD15" s="12" t="str">
        <f>IF(AND(B15="discus 2", E15='club records end 2019'!$F$25, F15&gt;='club records end 2019'!$G$25), "CR", " ")</f>
        <v xml:space="preserve"> </v>
      </c>
      <c r="AE15" s="12" t="str">
        <f>IF(AND(B15="hammer 4", E15='club records end 2019'!$F$27, F15&gt;='club records end 2019'!$G$27), "CR", " ")</f>
        <v xml:space="preserve"> </v>
      </c>
      <c r="AF15" s="12" t="str">
        <f>IF(AND(B15="hammer 5", E15='club records end 2019'!$F$28, F15&gt;='club records end 2019'!$G$28), "CR", " ")</f>
        <v xml:space="preserve"> </v>
      </c>
      <c r="AG15" s="12" t="str">
        <f>IF(AND(B15="hammer 6", E15='club records end 2019'!$F$29, F15&gt;='club records end 2019'!$G$29), "CR", " ")</f>
        <v xml:space="preserve"> </v>
      </c>
      <c r="AH15" s="12" t="str">
        <f>IF(AND(B15="hammer 7.26", E15='club records end 2019'!$F$30, F15&gt;='club records end 2019'!$G$30), "CR", " ")</f>
        <v xml:space="preserve"> </v>
      </c>
      <c r="AI15" s="12" t="str">
        <f>IF(AND(B15="javelin 400", E15='club records end 2019'!$F$31, F15&gt;='club records end 2019'!$G$31), "CR", " ")</f>
        <v xml:space="preserve"> </v>
      </c>
      <c r="AJ15" s="12" t="str">
        <f>IF(AND(B15="javelin 600", E15='club records end 2019'!$F$32, F15&gt;='club records end 2019'!$G$32), "CR", " ")</f>
        <v xml:space="preserve"> </v>
      </c>
      <c r="AK15" s="12" t="str">
        <f>IF(AND(B15="javelin 700", E15='club records end 2019'!$F$33, F15&gt;='club records end 2019'!$G$33), "CR", " ")</f>
        <v xml:space="preserve"> </v>
      </c>
      <c r="AL15" s="12" t="str">
        <f>IF(AND(B15="javelin 800", OR(AND(E15='club records end 2019'!$F$34, F15&gt;='club records end 2019'!$G$34), AND(E15='club records end 2019'!$F$35, F15&gt;='club records end 2019'!$G$35))), "CR", " ")</f>
        <v xml:space="preserve"> </v>
      </c>
      <c r="AM15" s="12" t="str">
        <f>IF(AND(B15="shot 3", E15='club records end 2019'!$F$36, F15&gt;='club records end 2019'!$G$36), "CR", " ")</f>
        <v xml:space="preserve"> </v>
      </c>
      <c r="AN15" s="12" t="str">
        <f>IF(AND(B15="shot 4", E15='club records end 2019'!$F$37, F15&gt;='club records end 2019'!$G$37), "CR", " ")</f>
        <v xml:space="preserve"> </v>
      </c>
      <c r="AO15" s="12" t="str">
        <f>IF(AND(B15="shot 5", E15='club records end 2019'!$F$38, F15&gt;='club records end 2019'!$G$38), "CR", " ")</f>
        <v xml:space="preserve"> </v>
      </c>
      <c r="AP15" s="12" t="str">
        <f>IF(AND(B15="shot 6", E15='club records end 2019'!$F$39, F15&gt;='club records end 2019'!$G$39), "CR", " ")</f>
        <v xml:space="preserve"> </v>
      </c>
      <c r="AQ15" s="12" t="str">
        <f>IF(AND(B15="shot 7.26", E15='club records end 2019'!$F$40, F15&gt;='club records end 2019'!$G$40), "CR", " ")</f>
        <v xml:space="preserve"> </v>
      </c>
      <c r="AR15" s="12" t="str">
        <f>IF(AND(B15="60H",OR(AND(E15='club records end 2019'!$J$1,F15&lt;='club records end 2019'!$K$1),AND(E15='club records end 2019'!$J$2,F15&lt;='club records end 2019'!$K$2),AND(E15='club records end 2019'!$J$3,F15&lt;='club records end 2019'!$K$3),AND(E15='club records end 2019'!$J$4,F15&lt;='club records end 2019'!$K$4),AND(E15='club records end 2019'!$J$5,F15&lt;='club records end 2019'!$K$5))),"CR"," ")</f>
        <v xml:space="preserve"> </v>
      </c>
      <c r="AS15" s="12" t="str">
        <f>IF(AND(B15="75H", AND(E15='club records end 2019'!$J$6, F15&lt;='club records end 2019'!$K$6)), "CR", " ")</f>
        <v xml:space="preserve"> </v>
      </c>
      <c r="AT15" s="12" t="str">
        <f>IF(AND(B15="80H", AND(E15='club records end 2019'!$J$7, F15&lt;='club records end 2019'!$K$7)), "CR", " ")</f>
        <v xml:space="preserve"> </v>
      </c>
      <c r="AU15" s="12" t="str">
        <f>IF(AND(B15="100H", AND(E15='club records end 2019'!$J$8, F15&lt;='club records end 2019'!$K$8)), "CR", " ")</f>
        <v xml:space="preserve"> </v>
      </c>
      <c r="AV15" s="12" t="str">
        <f>IF(AND(B15="110H", OR(AND(E15='club records end 2019'!$J$9, F15&lt;='club records end 2019'!$K$9), AND(E15='club records end 2019'!$J$10, F15&lt;='club records end 2019'!$K$10))), "CR", " ")</f>
        <v xml:space="preserve"> </v>
      </c>
      <c r="AW15" s="12" t="str">
        <f>IF(AND(B15="400H", OR(AND(E15='club records end 2019'!$J$11, F15&lt;='club records end 2019'!$K$11), AND(E15='club records end 2019'!$J$12, F15&lt;='club records end 2019'!$K$12), AND(E15='club records end 2019'!$J$13, F15&lt;='club records end 2019'!$K$13), AND(E15='club records end 2019'!$J$14, F15&lt;='club records end 2019'!$K$14))), "CR", " ")</f>
        <v xml:space="preserve"> </v>
      </c>
      <c r="AX15" s="12" t="str">
        <f>IF(AND(B15="1500SC", AND(E15='club records end 2019'!$J$15, F15&lt;='club records end 2019'!$K$15)), "CR", " ")</f>
        <v xml:space="preserve"> </v>
      </c>
      <c r="AY15" s="12" t="str">
        <f>IF(AND(B15="2000SC", OR(AND(E15='club records end 2019'!$J$17, F15&lt;='club records end 2019'!$K$17), AND(E15='club records end 2019'!$J$18, F15&lt;='club records end 2019'!$K$18))), "CR", " ")</f>
        <v xml:space="preserve"> </v>
      </c>
      <c r="AZ15" s="12" t="str">
        <f>IF(AND(B15="3000SC", OR(AND(E15='club records end 2019'!$J$20, F15&lt;='club records end 2019'!$K$20), AND(E15='club records end 2019'!$J$21, F15&lt;='club records end 2019'!$K$21))), "CR", " ")</f>
        <v xml:space="preserve"> </v>
      </c>
      <c r="BA15" s="13" t="str">
        <f>IF(AND(B15="4x100", OR(AND(E15='club records end 2019'!$N$1, F15&lt;='club records end 2019'!$O$1), AND(E15='club records end 2019'!$N$2, F15&lt;='club records end 2019'!$O$2), AND(E15='club records end 2019'!$N$3, F15&lt;='club records end 2019'!$O$3), AND(E15='club records end 2019'!$N$4, F15&lt;='club records end 2019'!$O$4), AND(E15='club records end 2019'!$N$5, F15&lt;='club records end 2019'!$O$5))), "CR", " ")</f>
        <v xml:space="preserve"> </v>
      </c>
      <c r="BB15" s="13" t="str">
        <f>IF(AND(B15="4x200", OR(AND(E15='club records end 2019'!$N$6, F15&lt;='club records end 2019'!$O$6), AND(E15='club records end 2019'!$N$7, F15&lt;='club records end 2019'!$O$7), AND(E15='club records end 2019'!$N$8, F15&lt;='club records end 2019'!$O$8), AND(E15='club records end 2019'!$N$9, F15&lt;='club records end 2019'!$O$9), AND(E15='club records end 2019'!$N$10, F15&lt;='club records end 2019'!$O$10))), "CR", " ")</f>
        <v xml:space="preserve"> </v>
      </c>
      <c r="BC15" s="13" t="str">
        <f>IF(AND(B15="4x300", AND(E15='club records end 2019'!$N$11, F15&lt;='club records end 2019'!$O$11)), "CR", " ")</f>
        <v xml:space="preserve"> </v>
      </c>
      <c r="BD15" s="13" t="str">
        <f>IF(AND(B15="4x400", OR(AND(E15='club records end 2019'!$N$12, F15&lt;='club records end 2019'!$O$12), AND(E15='club records end 2019'!$N$13, F15&lt;='club records end 2019'!$O$13), AND(E15='club records end 2019'!$N$14, F15&lt;='club records end 2019'!$O$14), AND(E15='club records end 2019'!$N$15, F15&lt;='club records end 2019'!$O$15))), "CR", " ")</f>
        <v xml:space="preserve"> </v>
      </c>
      <c r="BE15" s="13" t="str">
        <f>IF(AND(B15="3x800", OR(AND(E15='club records end 2019'!$N$16, F15&lt;='club records end 2019'!$O$16), AND(E15='club records end 2019'!$N$17, F15&lt;='club records end 2019'!$O$17), AND(E15='club records end 2019'!$N$18, F15&lt;='club records end 2019'!$O$18))), "CR", " ")</f>
        <v xml:space="preserve"> </v>
      </c>
      <c r="BF15" s="13" t="str">
        <f>IF(AND(B15="pentathlon", OR(AND(E15='club records end 2019'!$N$21, F15&gt;='club records end 2019'!$O$21), AND(E15='club records end 2019'!$N$22, F15&gt;='club records end 2019'!$O$22),AND(E15='club records end 2019'!$N$23, F15&gt;='club records end 2019'!$O$23),AND(E15='club records end 2019'!$N$24, F15&gt;='club records end 2019'!$O$24))), "CR", " ")</f>
        <v xml:space="preserve"> </v>
      </c>
      <c r="BG15" s="13" t="str">
        <f>IF(AND(B15="heptathlon", OR(AND(E15='club records end 2019'!$N$26, F15&gt;='club records end 2019'!$O$26), AND(E15='club records end 2019'!$N$27, F15&gt;='club records end 2019'!$O$27))), "CR", " ")</f>
        <v xml:space="preserve"> </v>
      </c>
      <c r="BH15" s="13" t="str">
        <f>IF(AND(B15="decathlon", OR(AND(E15='club records end 2019'!$N$29, F15&gt;='club records end 2019'!$O$29), AND(E15='club records end 2019'!$N$30, F15&gt;='club records end 2019'!$O$30),AND(E15='club records end 2019'!$N$31, F15&gt;='club records end 2019'!$O$31))), "CR", " ")</f>
        <v xml:space="preserve"> </v>
      </c>
    </row>
    <row r="16" spans="1:60" ht="14.5" hidden="1" x14ac:dyDescent="0.35">
      <c r="A16" s="1" t="s">
        <v>333</v>
      </c>
      <c r="B16" s="2" t="s">
        <v>9</v>
      </c>
      <c r="C16" s="1" t="s">
        <v>46</v>
      </c>
      <c r="D16" s="1" t="s">
        <v>47</v>
      </c>
      <c r="E16" s="17" t="s">
        <v>10</v>
      </c>
      <c r="F16" s="19"/>
      <c r="G16" s="24"/>
      <c r="J16" s="13" t="str">
        <f t="shared" si="0"/>
        <v/>
      </c>
      <c r="K16" s="13" t="str">
        <f>IF(AND(B16=100, OR(AND(E16='club records end 2019'!$B$6, F16&lt;='club records end 2019'!$C$6), AND(E16='club records end 2019'!$B$7, F16&lt;='club records end 2019'!$C$7), AND(E16='club records end 2019'!$B$8, F16&lt;='club records end 2019'!$C$8), AND(E16='club records end 2019'!$B$9, F16&lt;='club records end 2019'!$C$9), AND(E16='club records end 2019'!$B$10, F16&lt;='club records end 2019'!$C$10))), "CR", " ")</f>
        <v xml:space="preserve"> </v>
      </c>
      <c r="L16" s="13" t="str">
        <f>IF(AND(B16=200, OR(AND(E16='club records end 2019'!$B$11, F16&lt;='club records end 2019'!$C$11), AND(E16='club records end 2019'!$B$12, F16&lt;='club records end 2019'!$C$12), AND(E16='club records end 2019'!$B$13, F16&lt;='club records end 2019'!$C$13), AND(E16='club records end 2019'!$B$14, F16&lt;='club records end 2019'!$C$14), AND(E16='club records end 2019'!$B$15, F16&lt;='club records end 2019'!$C$15))), "CR", " ")</f>
        <v xml:space="preserve"> </v>
      </c>
      <c r="M16" s="13" t="str">
        <f>IF(AND(B16=300, OR(AND(E16='club records end 2019'!$B$16, F16&lt;='club records end 2019'!$C$16), AND(E16='club records end 2019'!$B$17, F16&lt;='club records end 2019'!$C$17))), "CR", " ")</f>
        <v xml:space="preserve"> </v>
      </c>
      <c r="N16" s="13" t="str">
        <f>IF(AND(B16=400, OR(AND(E16='club records end 2019'!$B$18, F16&lt;='club records end 2019'!$C$18), AND(E16='club records end 2019'!$B$19, F16&lt;='club records end 2019'!$C$19), AND(E16='club records end 2019'!$B$20, F16&lt;='club records end 2019'!$C$20), AND(E16='club records end 2019'!$B$21, F16&lt;='club records end 2019'!$C$21))), "CR", " ")</f>
        <v xml:space="preserve"> </v>
      </c>
      <c r="O16" s="13" t="str">
        <f>IF(AND(B16=800, OR(AND(E16='club records end 2019'!$B$22, F16&lt;='club records end 2019'!$C$22), AND(E16='club records end 2019'!$B$23, F16&lt;='club records end 2019'!$C$23), AND(E16='club records end 2019'!$B$24, F16&lt;='club records end 2019'!$C$24), AND(E16='club records end 2019'!$B$25, F16&lt;='club records end 2019'!$C$25), AND(E16='club records end 2019'!$B$26, F16&lt;='club records end 2019'!$C$26))), "CR", " ")</f>
        <v xml:space="preserve"> </v>
      </c>
      <c r="P16" s="13" t="str">
        <f>IF(AND(B16=1000, OR(AND(E16='club records end 2019'!$B$27, F16&lt;='club records end 2019'!$C$27), AND(E16='club records end 2019'!$B$28, F16&lt;='club records end 2019'!$C$28))), "CR", " ")</f>
        <v xml:space="preserve"> </v>
      </c>
      <c r="Q16" s="13" t="str">
        <f>IF(AND(B16=1500, OR(AND(E16='club records end 2019'!$B$29, F16&lt;='club records end 2019'!$C$29), AND(E16='club records end 2019'!$B$30, F16&lt;='club records end 2019'!$C$30), AND(E16='club records end 2019'!$B$31, F16&lt;='club records end 2019'!$C$31), AND(E16='club records end 2019'!$B$32, F16&lt;='club records end 2019'!$C$32), AND(E16='club records end 2019'!$B$33, F16&lt;='club records end 2019'!$C$33))), "CR", " ")</f>
        <v xml:space="preserve"> </v>
      </c>
      <c r="R16" s="13" t="str">
        <f>IF(AND(B16="1600 (Mile)",OR(AND(E16='club records end 2019'!$B$34,F16&lt;='club records end 2019'!$C$34),AND(E16='club records end 2019'!$B$35,F16&lt;='club records end 2019'!$C$35),AND(E16='club records end 2019'!$B$36,F16&lt;='club records end 2019'!$C$36),AND(E16='club records end 2019'!$B$37,F16&lt;='club records end 2019'!$C$37))),"CR"," ")</f>
        <v xml:space="preserve"> </v>
      </c>
      <c r="S16" s="13" t="str">
        <f>IF(AND(B16=3000, OR(AND(E16='club records end 2019'!$B$38, F16&lt;='club records end 2019'!$C$38), AND(E16='club records end 2019'!$B$39, F16&lt;='club records end 2019'!$C$39), AND(E16='club records end 2019'!$B$40, F16&lt;='club records end 2019'!$C$40), AND(E16='club records end 2019'!$B$41, F16&lt;='club records end 2019'!$C$41))), "CR", " ")</f>
        <v xml:space="preserve"> </v>
      </c>
      <c r="T16" s="13" t="str">
        <f>IF(AND(B16=5000, OR(AND(E16='club records end 2019'!$B$42, F16&lt;='club records end 2019'!$C$42), AND(E16='club records end 2019'!$B$43, F16&lt;='club records end 2019'!$C$43))), "CR", " ")</f>
        <v xml:space="preserve"> </v>
      </c>
      <c r="U16" s="12" t="str">
        <f>IF(AND(B16=10000, OR(AND(E16='club records end 2019'!$B$44, F16&lt;='club records end 2019'!$C$44), AND(E16='club records end 2019'!$B$45, F16&lt;='club records end 2019'!$C$45))), "CR", " ")</f>
        <v xml:space="preserve"> </v>
      </c>
      <c r="V16" s="12" t="str">
        <f>IF(AND(B16="high jump", OR(AND(E16='club records end 2019'!$F$1, F16&gt;='club records end 2019'!$G$1), AND(E16='club records end 2019'!$F$2, F16&gt;='club records end 2019'!$G$2), AND(E16='club records end 2019'!$F$3, F16&gt;='club records end 2019'!$G$3), AND(E16='club records end 2019'!$F$4, F16&gt;='club records end 2019'!$G$4), AND(E16='club records end 2019'!$F$5, F16&gt;='club records end 2019'!$G$5))), "CR", " ")</f>
        <v xml:space="preserve"> </v>
      </c>
      <c r="W16" s="12" t="str">
        <f>IF(AND(B16="long jump", OR(AND(E16='club records end 2019'!$F$6, F16&gt;='club records end 2019'!$G$6), AND(E16='club records end 2019'!$F$7, F16&gt;='club records end 2019'!$G$7), AND(E16='club records end 2019'!$F$8, F16&gt;='club records end 2019'!$G$8), AND(E16='club records end 2019'!$F$9, F16&gt;='club records end 2019'!$G$9), AND(E16='club records end 2019'!$F$10, F16&gt;='club records end 2019'!$G$10))), "CR", " ")</f>
        <v xml:space="preserve"> </v>
      </c>
      <c r="X16" s="12" t="str">
        <f>IF(AND(B16="triple jump", OR(AND(E16='club records end 2019'!$F$11, F16&gt;='club records end 2019'!$G$11), AND(E16='club records end 2019'!$F$12, F16&gt;='club records end 2019'!$G$12), AND(E16='club records end 2019'!$F$13, F16&gt;='club records end 2019'!$G$13), AND(E16='club records end 2019'!$F$14, F16&gt;='club records end 2019'!$H$14), AND(E16='club records end 2019'!$F$15, F16&gt;='club records end 2019'!$G$15))), "CR", " ")</f>
        <v xml:space="preserve"> </v>
      </c>
      <c r="Y16" s="12" t="str">
        <f>IF(AND(B16="pole vault", OR(AND(E16='club records end 2019'!$F$16, F16&gt;='club records end 2019'!$G$16), AND(E16='club records end 2019'!$F$17, F16&gt;='club records end 2019'!$G$17), AND(E16='club records end 2019'!$F$18, F16&gt;='club records end 2019'!$G$18), AND(E16='club records end 2019'!$F$19, F16&gt;='club records end 2019'!$G$19), AND(E16='club records end 2019'!$F$20, F16&gt;='club records end 2019'!$G$20))), "CR", " ")</f>
        <v xml:space="preserve"> </v>
      </c>
      <c r="Z16" s="12" t="str">
        <f>IF(AND(B16="discus 1", E16='club records end 2019'!$F$21, F16&gt;='club records end 2019'!$G$21), "CR", " ")</f>
        <v xml:space="preserve"> </v>
      </c>
      <c r="AA16" s="12" t="str">
        <f>IF(AND(B16="discus 1.25", E16='club records end 2019'!$F$22, F16&gt;='club records end 2019'!$G$22), "CR", " ")</f>
        <v xml:space="preserve"> </v>
      </c>
      <c r="AB16" s="12" t="str">
        <f>IF(AND(B16="discus 1.5", E16='club records end 2019'!$F$23, F16&gt;='club records end 2019'!$G$23), "CR", " ")</f>
        <v xml:space="preserve"> </v>
      </c>
      <c r="AC16" s="12" t="str">
        <f>IF(AND(B16="discus 1.75", E16='club records end 2019'!$F$24, F16&gt;='club records end 2019'!$G$24), "CR", " ")</f>
        <v xml:space="preserve"> </v>
      </c>
      <c r="AD16" s="12" t="str">
        <f>IF(AND(B16="discus 2", E16='club records end 2019'!$F$25, F16&gt;='club records end 2019'!$G$25), "CR", " ")</f>
        <v xml:space="preserve"> </v>
      </c>
      <c r="AE16" s="12" t="str">
        <f>IF(AND(B16="hammer 4", E16='club records end 2019'!$F$27, F16&gt;='club records end 2019'!$G$27), "CR", " ")</f>
        <v xml:space="preserve"> </v>
      </c>
      <c r="AF16" s="12" t="str">
        <f>IF(AND(B16="hammer 5", E16='club records end 2019'!$F$28, F16&gt;='club records end 2019'!$G$28), "CR", " ")</f>
        <v xml:space="preserve"> </v>
      </c>
      <c r="AG16" s="12" t="str">
        <f>IF(AND(B16="hammer 6", E16='club records end 2019'!$F$29, F16&gt;='club records end 2019'!$G$29), "CR", " ")</f>
        <v xml:space="preserve"> </v>
      </c>
      <c r="AH16" s="12" t="str">
        <f>IF(AND(B16="hammer 7.26", E16='club records end 2019'!$F$30, F16&gt;='club records end 2019'!$G$30), "CR", " ")</f>
        <v xml:space="preserve"> </v>
      </c>
      <c r="AI16" s="12" t="str">
        <f>IF(AND(B16="javelin 400", E16='club records end 2019'!$F$31, F16&gt;='club records end 2019'!$G$31), "CR", " ")</f>
        <v xml:space="preserve"> </v>
      </c>
      <c r="AJ16" s="12" t="str">
        <f>IF(AND(B16="javelin 600", E16='club records end 2019'!$F$32, F16&gt;='club records end 2019'!$G$32), "CR", " ")</f>
        <v xml:space="preserve"> </v>
      </c>
      <c r="AK16" s="12" t="str">
        <f>IF(AND(B16="javelin 700", E16='club records end 2019'!$F$33, F16&gt;='club records end 2019'!$G$33), "CR", " ")</f>
        <v xml:space="preserve"> </v>
      </c>
      <c r="AL16" s="12" t="str">
        <f>IF(AND(B16="javelin 800", OR(AND(E16='club records end 2019'!$F$34, F16&gt;='club records end 2019'!$G$34), AND(E16='club records end 2019'!$F$35, F16&gt;='club records end 2019'!$G$35))), "CR", " ")</f>
        <v xml:space="preserve"> </v>
      </c>
      <c r="AM16" s="12" t="str">
        <f>IF(AND(B16="shot 3", E16='club records end 2019'!$F$36, F16&gt;='club records end 2019'!$G$36), "CR", " ")</f>
        <v xml:space="preserve"> </v>
      </c>
      <c r="AN16" s="12" t="str">
        <f>IF(AND(B16="shot 4", E16='club records end 2019'!$F$37, F16&gt;='club records end 2019'!$G$37), "CR", " ")</f>
        <v xml:space="preserve"> </v>
      </c>
      <c r="AO16" s="12" t="str">
        <f>IF(AND(B16="shot 5", E16='club records end 2019'!$F$38, F16&gt;='club records end 2019'!$G$38), "CR", " ")</f>
        <v xml:space="preserve"> </v>
      </c>
      <c r="AP16" s="12" t="str">
        <f>IF(AND(B16="shot 6", E16='club records end 2019'!$F$39, F16&gt;='club records end 2019'!$G$39), "CR", " ")</f>
        <v xml:space="preserve"> </v>
      </c>
      <c r="AQ16" s="12" t="str">
        <f>IF(AND(B16="shot 7.26", E16='club records end 2019'!$F$40, F16&gt;='club records end 2019'!$G$40), "CR", " ")</f>
        <v xml:space="preserve"> </v>
      </c>
      <c r="AR16" s="12" t="str">
        <f>IF(AND(B16="60H",OR(AND(E16='club records end 2019'!$J$1,F16&lt;='club records end 2019'!$K$1),AND(E16='club records end 2019'!$J$2,F16&lt;='club records end 2019'!$K$2),AND(E16='club records end 2019'!$J$3,F16&lt;='club records end 2019'!$K$3),AND(E16='club records end 2019'!$J$4,F16&lt;='club records end 2019'!$K$4),AND(E16='club records end 2019'!$J$5,F16&lt;='club records end 2019'!$K$5))),"CR"," ")</f>
        <v xml:space="preserve"> </v>
      </c>
      <c r="AS16" s="12" t="str">
        <f>IF(AND(B16="75H", AND(E16='club records end 2019'!$J$6, F16&lt;='club records end 2019'!$K$6)), "CR", " ")</f>
        <v xml:space="preserve"> </v>
      </c>
      <c r="AT16" s="12" t="str">
        <f>IF(AND(B16="80H", AND(E16='club records end 2019'!$J$7, F16&lt;='club records end 2019'!$K$7)), "CR", " ")</f>
        <v xml:space="preserve"> </v>
      </c>
      <c r="AU16" s="12" t="str">
        <f>IF(AND(B16="100H", AND(E16='club records end 2019'!$J$8, F16&lt;='club records end 2019'!$K$8)), "CR", " ")</f>
        <v xml:space="preserve"> </v>
      </c>
      <c r="AV16" s="12" t="str">
        <f>IF(AND(B16="110H", OR(AND(E16='club records end 2019'!$J$9, F16&lt;='club records end 2019'!$K$9), AND(E16='club records end 2019'!$J$10, F16&lt;='club records end 2019'!$K$10))), "CR", " ")</f>
        <v xml:space="preserve"> </v>
      </c>
      <c r="AW16" s="12" t="str">
        <f>IF(AND(B16="400H", OR(AND(E16='club records end 2019'!$J$11, F16&lt;='club records end 2019'!$K$11), AND(E16='club records end 2019'!$J$12, F16&lt;='club records end 2019'!$K$12), AND(E16='club records end 2019'!$J$13, F16&lt;='club records end 2019'!$K$13), AND(E16='club records end 2019'!$J$14, F16&lt;='club records end 2019'!$K$14))), "CR", " ")</f>
        <v xml:space="preserve"> </v>
      </c>
      <c r="AX16" s="12" t="str">
        <f>IF(AND(B16="1500SC", AND(E16='club records end 2019'!$J$15, F16&lt;='club records end 2019'!$K$15)), "CR", " ")</f>
        <v xml:space="preserve"> </v>
      </c>
      <c r="AY16" s="12" t="str">
        <f>IF(AND(B16="2000SC", OR(AND(E16='club records end 2019'!$J$17, F16&lt;='club records end 2019'!$K$17), AND(E16='club records end 2019'!$J$18, F16&lt;='club records end 2019'!$K$18))), "CR", " ")</f>
        <v xml:space="preserve"> </v>
      </c>
      <c r="AZ16" s="12" t="str">
        <f>IF(AND(B16="3000SC", OR(AND(E16='club records end 2019'!$J$20, F16&lt;='club records end 2019'!$K$20), AND(E16='club records end 2019'!$J$21, F16&lt;='club records end 2019'!$K$21))), "CR", " ")</f>
        <v xml:space="preserve"> </v>
      </c>
      <c r="BA16" s="13" t="str">
        <f>IF(AND(B16="4x100", OR(AND(E16='club records end 2019'!$N$1, F16&lt;='club records end 2019'!$O$1), AND(E16='club records end 2019'!$N$2, F16&lt;='club records end 2019'!$O$2), AND(E16='club records end 2019'!$N$3, F16&lt;='club records end 2019'!$O$3), AND(E16='club records end 2019'!$N$4, F16&lt;='club records end 2019'!$O$4), AND(E16='club records end 2019'!$N$5, F16&lt;='club records end 2019'!$O$5))), "CR", " ")</f>
        <v xml:space="preserve"> </v>
      </c>
      <c r="BB16" s="13" t="str">
        <f>IF(AND(B16="4x200", OR(AND(E16='club records end 2019'!$N$6, F16&lt;='club records end 2019'!$O$6), AND(E16='club records end 2019'!$N$7, F16&lt;='club records end 2019'!$O$7), AND(E16='club records end 2019'!$N$8, F16&lt;='club records end 2019'!$O$8), AND(E16='club records end 2019'!$N$9, F16&lt;='club records end 2019'!$O$9), AND(E16='club records end 2019'!$N$10, F16&lt;='club records end 2019'!$O$10))), "CR", " ")</f>
        <v xml:space="preserve"> </v>
      </c>
      <c r="BC16" s="13" t="str">
        <f>IF(AND(B16="4x300", AND(E16='club records end 2019'!$N$11, F16&lt;='club records end 2019'!$O$11)), "CR", " ")</f>
        <v xml:space="preserve"> </v>
      </c>
      <c r="BD16" s="13" t="str">
        <f>IF(AND(B16="4x400", OR(AND(E16='club records end 2019'!$N$12, F16&lt;='club records end 2019'!$O$12), AND(E16='club records end 2019'!$N$13, F16&lt;='club records end 2019'!$O$13), AND(E16='club records end 2019'!$N$14, F16&lt;='club records end 2019'!$O$14), AND(E16='club records end 2019'!$N$15, F16&lt;='club records end 2019'!$O$15))), "CR", " ")</f>
        <v xml:space="preserve"> </v>
      </c>
      <c r="BE16" s="13" t="str">
        <f>IF(AND(B16="3x800", OR(AND(E16='club records end 2019'!$N$16, F16&lt;='club records end 2019'!$O$16), AND(E16='club records end 2019'!$N$17, F16&lt;='club records end 2019'!$O$17), AND(E16='club records end 2019'!$N$18, F16&lt;='club records end 2019'!$O$18))), "CR", " ")</f>
        <v xml:space="preserve"> </v>
      </c>
      <c r="BF16" s="13" t="str">
        <f>IF(AND(B16="pentathlon", OR(AND(E16='club records end 2019'!$N$21, F16&gt;='club records end 2019'!$O$21), AND(E16='club records end 2019'!$N$22, F16&gt;='club records end 2019'!$O$22),AND(E16='club records end 2019'!$N$23, F16&gt;='club records end 2019'!$O$23),AND(E16='club records end 2019'!$N$24, F16&gt;='club records end 2019'!$O$24))), "CR", " ")</f>
        <v xml:space="preserve"> </v>
      </c>
      <c r="BG16" s="13" t="str">
        <f>IF(AND(B16="heptathlon", OR(AND(E16='club records end 2019'!$N$26, F16&gt;='club records end 2019'!$O$26), AND(E16='club records end 2019'!$N$27, F16&gt;='club records end 2019'!$O$27))), "CR", " ")</f>
        <v xml:space="preserve"> </v>
      </c>
      <c r="BH16" s="13" t="str">
        <f>IF(AND(B16="decathlon", OR(AND(E16='club records end 2019'!$N$29, F16&gt;='club records end 2019'!$O$29), AND(E16='club records end 2019'!$N$30, F16&gt;='club records end 2019'!$O$30),AND(E16='club records end 2019'!$N$31, F16&gt;='club records end 2019'!$O$31))), "CR", " ")</f>
        <v xml:space="preserve"> </v>
      </c>
    </row>
    <row r="17" spans="1:60" ht="14.5" x14ac:dyDescent="0.35">
      <c r="A17" s="17" t="str">
        <f t="shared" ref="A17:A27" si="2">IF(OR(E17="Sen", E17="V35", E17="V40", E17="V45", E17="V50", E17="V55", E17="V60", E17="V65", E17="V70", E17="V75"), "V", E17)</f>
        <v>U17</v>
      </c>
      <c r="B17" s="2">
        <v>100</v>
      </c>
      <c r="C17" s="1" t="s">
        <v>72</v>
      </c>
      <c r="D17" s="1" t="s">
        <v>73</v>
      </c>
      <c r="E17" s="17" t="s">
        <v>14</v>
      </c>
      <c r="F17" s="18">
        <v>12.41</v>
      </c>
      <c r="G17" s="24">
        <v>44087</v>
      </c>
      <c r="H17" s="1" t="s">
        <v>242</v>
      </c>
      <c r="J17" s="4" t="str">
        <f t="shared" si="0"/>
        <v/>
      </c>
      <c r="K17" s="13" t="str">
        <f>IF(AND(B17=100, OR(AND(E17='club records end 2019'!$B$6, F17&lt;='club records end 2019'!$C$6), AND(E17='club records end 2019'!$B$7, F17&lt;='club records end 2019'!$C$7), AND(E17='club records end 2019'!$B$8, F17&lt;='club records end 2019'!$C$8), AND(E17='club records end 2019'!$B$9, F17&lt;='club records end 2019'!$C$9), AND(E17='club records end 2019'!$B$10, F17&lt;='club records end 2019'!$C$10))), "CR", " ")</f>
        <v xml:space="preserve"> </v>
      </c>
      <c r="L17" s="13" t="str">
        <f>IF(AND(B17=200, OR(AND(E17='club records end 2019'!$B$11, F17&lt;='club records end 2019'!$C$11), AND(E17='club records end 2019'!$B$12, F17&lt;='club records end 2019'!$C$12), AND(E17='club records end 2019'!$B$13, F17&lt;='club records end 2019'!$C$13), AND(E17='club records end 2019'!$B$14, F17&lt;='club records end 2019'!$C$14), AND(E17='club records end 2019'!$B$15, F17&lt;='club records end 2019'!$C$15))), "CR", " ")</f>
        <v xml:space="preserve"> </v>
      </c>
      <c r="M17" s="13" t="str">
        <f>IF(AND(B17=300, OR(AND(E17='club records end 2019'!$B$16, F17&lt;='club records end 2019'!$C$16), AND(E17='club records end 2019'!$B$17, F17&lt;='club records end 2019'!$C$17))), "CR", " ")</f>
        <v xml:space="preserve"> </v>
      </c>
      <c r="N17" s="13" t="str">
        <f>IF(AND(B17=400, OR(AND(E17='club records end 2019'!$B$18, F17&lt;='club records end 2019'!$C$18), AND(E17='club records end 2019'!$B$19, F17&lt;='club records end 2019'!$C$19), AND(E17='club records end 2019'!$B$20, F17&lt;='club records end 2019'!$C$20), AND(E17='club records end 2019'!$B$21, F17&lt;='club records end 2019'!$C$21))), "CR", " ")</f>
        <v xml:space="preserve"> </v>
      </c>
      <c r="O17" s="13" t="str">
        <f>IF(AND(B17=800, OR(AND(E17='club records end 2019'!$B$22, F17&lt;='club records end 2019'!$C$22), AND(E17='club records end 2019'!$B$23, F17&lt;='club records end 2019'!$C$23), AND(E17='club records end 2019'!$B$24, F17&lt;='club records end 2019'!$C$24), AND(E17='club records end 2019'!$B$25, F17&lt;='club records end 2019'!$C$25), AND(E17='club records end 2019'!$B$26, F17&lt;='club records end 2019'!$C$26))), "CR", " ")</f>
        <v xml:space="preserve"> </v>
      </c>
      <c r="P17" s="13" t="str">
        <f>IF(AND(B17=1000, OR(AND(E17='club records end 2019'!$B$27, F17&lt;='club records end 2019'!$C$27), AND(E17='club records end 2019'!$B$28, F17&lt;='club records end 2019'!$C$28))), "CR", " ")</f>
        <v xml:space="preserve"> </v>
      </c>
      <c r="Q17" s="13" t="str">
        <f>IF(AND(B17=1500, OR(AND(E17='club records end 2019'!$B$29, F17&lt;='club records end 2019'!$C$29), AND(E17='club records end 2019'!$B$30, F17&lt;='club records end 2019'!$C$30), AND(E17='club records end 2019'!$B$31, F17&lt;='club records end 2019'!$C$31), AND(E17='club records end 2019'!$B$32, F17&lt;='club records end 2019'!$C$32), AND(E17='club records end 2019'!$B$33, F17&lt;='club records end 2019'!$C$33))), "CR", " ")</f>
        <v xml:space="preserve"> </v>
      </c>
      <c r="R17" s="13" t="str">
        <f>IF(AND(B17="1600 (Mile)",OR(AND(E17='club records end 2019'!$B$34,F17&lt;='club records end 2019'!$C$34),AND(E17='club records end 2019'!$B$35,F17&lt;='club records end 2019'!$C$35),AND(E17='club records end 2019'!$B$36,F17&lt;='club records end 2019'!$C$36),AND(E17='club records end 2019'!$B$37,F17&lt;='club records end 2019'!$C$37))),"CR"," ")</f>
        <v xml:space="preserve"> </v>
      </c>
      <c r="S17" s="13" t="str">
        <f>IF(AND(B17=3000, OR(AND(E17='club records end 2019'!$B$38, F17&lt;='club records end 2019'!$C$38), AND(E17='club records end 2019'!$B$39, F17&lt;='club records end 2019'!$C$39), AND(E17='club records end 2019'!$B$40, F17&lt;='club records end 2019'!$C$40), AND(E17='club records end 2019'!$B$41, F17&lt;='club records end 2019'!$C$41))), "CR", " ")</f>
        <v xml:space="preserve"> </v>
      </c>
      <c r="T17" s="13" t="str">
        <f>IF(AND(B17=5000, OR(AND(E17='club records end 2019'!$B$42, F17&lt;='club records end 2019'!$C$42), AND(E17='club records end 2019'!$B$43, F17&lt;='club records end 2019'!$C$43))), "CR", " ")</f>
        <v xml:space="preserve"> </v>
      </c>
      <c r="U17" s="12" t="str">
        <f>IF(AND(B17=10000, OR(AND(E17='club records end 2019'!$B$44, F17&lt;='club records end 2019'!$C$44), AND(E17='club records end 2019'!$B$45, F17&lt;='club records end 2019'!$C$45))), "CR", " ")</f>
        <v xml:space="preserve"> </v>
      </c>
      <c r="V17" s="12" t="str">
        <f>IF(AND(B17="high jump", OR(AND(E17='club records end 2019'!$F$1, F17&gt;='club records end 2019'!$G$1), AND(E17='club records end 2019'!$F$2, F17&gt;='club records end 2019'!$G$2), AND(E17='club records end 2019'!$F$3, F17&gt;='club records end 2019'!$G$3), AND(E17='club records end 2019'!$F$4, F17&gt;='club records end 2019'!$G$4), AND(E17='club records end 2019'!$F$5, F17&gt;='club records end 2019'!$G$5))), "CR", " ")</f>
        <v xml:space="preserve"> </v>
      </c>
      <c r="W17" s="12" t="str">
        <f>IF(AND(B17="long jump", OR(AND(E17='club records end 2019'!$F$6, F17&gt;='club records end 2019'!$G$6), AND(E17='club records end 2019'!$F$7, F17&gt;='club records end 2019'!$G$7), AND(E17='club records end 2019'!$F$8, F17&gt;='club records end 2019'!$G$8), AND(E17='club records end 2019'!$F$9, F17&gt;='club records end 2019'!$G$9), AND(E17='club records end 2019'!$F$10, F17&gt;='club records end 2019'!$G$10))), "CR", " ")</f>
        <v xml:space="preserve"> </v>
      </c>
      <c r="X17" s="12" t="str">
        <f>IF(AND(B17="triple jump", OR(AND(E17='club records end 2019'!$F$11, F17&gt;='club records end 2019'!$G$11), AND(E17='club records end 2019'!$F$12, F17&gt;='club records end 2019'!$G$12), AND(E17='club records end 2019'!$F$13, F17&gt;='club records end 2019'!$G$13), AND(E17='club records end 2019'!$F$14, F17&gt;='club records end 2019'!$G$14), AND(E17='club records end 2019'!$F$15, F17&gt;='club records end 2019'!$G$15))), "CR", " ")</f>
        <v xml:space="preserve"> </v>
      </c>
      <c r="Y17" s="12" t="str">
        <f>IF(AND(B17="pole vault", OR(AND(E17='club records end 2019'!$F$16, F17&gt;='club records end 2019'!$G$16), AND(E17='club records end 2019'!$F$17, F17&gt;='club records end 2019'!$G$17), AND(E17='club records end 2019'!$F$18, F17&gt;='club records end 2019'!$G$18), AND(E17='club records end 2019'!$F$19, F17&gt;='club records end 2019'!$G$19), AND(E17='club records end 2019'!$F$20, F17&gt;='club records end 2019'!$G$20))), "CR", " ")</f>
        <v xml:space="preserve"> </v>
      </c>
      <c r="Z17" s="12" t="str">
        <f>IF(AND(B17="discus 1", E17='club records end 2019'!$F$21, F17&gt;='club records end 2019'!$G$21), "CR", " ")</f>
        <v xml:space="preserve"> </v>
      </c>
      <c r="AA17" s="12" t="str">
        <f>IF(AND(B17="discus 1.25", E17='club records end 2019'!$F$22, F17&gt;='club records end 2019'!$G$22), "CR", " ")</f>
        <v xml:space="preserve"> </v>
      </c>
      <c r="AB17" s="12" t="str">
        <f>IF(AND(B17="discus 1.5", E17='club records end 2019'!$F$23, F17&gt;='club records end 2019'!$G$23), "CR", " ")</f>
        <v xml:space="preserve"> </v>
      </c>
      <c r="AC17" s="12" t="str">
        <f>IF(AND(B17="discus 1.75", E17='club records end 2019'!$F$24, F17&gt;='club records end 2019'!$G$24), "CR", " ")</f>
        <v xml:space="preserve"> </v>
      </c>
      <c r="AD17" s="12" t="str">
        <f>IF(AND(B17="discus 2", E17='club records end 2019'!$F$25, F17&gt;='club records end 2019'!$G$25), "CR", " ")</f>
        <v xml:space="preserve"> </v>
      </c>
      <c r="AE17" s="12" t="str">
        <f>IF(AND(B17="hammer 4", E17='club records end 2019'!$F$27, F17&gt;='club records end 2019'!$G$27), "CR", " ")</f>
        <v xml:space="preserve"> </v>
      </c>
      <c r="AF17" s="12" t="str">
        <f>IF(AND(B17="hammer 5", E17='club records end 2019'!$F$28, F17&gt;='club records end 2019'!$G$28), "CR", " ")</f>
        <v xml:space="preserve"> </v>
      </c>
      <c r="AG17" s="12" t="str">
        <f>IF(AND(B17="hammer 6", E17='club records end 2019'!$F$29, F17&gt;='club records end 2019'!$G$29), "CR", " ")</f>
        <v xml:space="preserve"> </v>
      </c>
      <c r="AH17" s="12" t="str">
        <f>IF(AND(B17="hammer 7.26", E17='club records end 2019'!$F$30, F17&gt;='club records end 2019'!$G$30), "CR", " ")</f>
        <v xml:space="preserve"> </v>
      </c>
      <c r="AI17" s="12" t="str">
        <f>IF(AND(B17="javelin 400", E17='club records end 2019'!$F$31, F17&gt;='club records end 2019'!$G$31), "CR", " ")</f>
        <v xml:space="preserve"> </v>
      </c>
      <c r="AJ17" s="12" t="str">
        <f>IF(AND(B17="javelin 600", E17='club records end 2019'!$F$32, F17&gt;='club records end 2019'!$G$32), "CR", " ")</f>
        <v xml:space="preserve"> </v>
      </c>
      <c r="AK17" s="12" t="str">
        <f>IF(AND(B17="javelin 700", E17='club records end 2019'!$F$33, F17&gt;='club records end 2019'!$G$33), "CR", " ")</f>
        <v xml:space="preserve"> </v>
      </c>
      <c r="AL17" s="12" t="str">
        <f>IF(AND(B17="javelin 800", OR(AND(E17='club records end 2019'!$F$34, F17&gt;='club records end 2019'!$G$34), AND(E17='club records end 2019'!$F$35, F17&gt;='club records end 2019'!$G$35))), "CR", " ")</f>
        <v xml:space="preserve"> </v>
      </c>
      <c r="AM17" s="12" t="str">
        <f>IF(AND(B17="shot 3", E17='club records end 2019'!$F$36, F17&gt;='club records end 2019'!$G$36), "CR", " ")</f>
        <v xml:space="preserve"> </v>
      </c>
      <c r="AN17" s="12" t="str">
        <f>IF(AND(B17="shot 4", E17='club records end 2019'!$F$37, F17&gt;='club records end 2019'!$G$37), "CR", " ")</f>
        <v xml:space="preserve"> </v>
      </c>
      <c r="AO17" s="12" t="str">
        <f>IF(AND(B17="shot 5", E17='club records end 2019'!$F$38, F17&gt;='club records end 2019'!$G$38), "CR", " ")</f>
        <v xml:space="preserve"> </v>
      </c>
      <c r="AP17" s="12" t="str">
        <f>IF(AND(B17="shot 6", E17='club records end 2019'!$F$39, F17&gt;='club records end 2019'!$G$39), "CR", " ")</f>
        <v xml:space="preserve"> </v>
      </c>
      <c r="AQ17" s="12" t="str">
        <f>IF(AND(B17="shot 7.26", E17='club records end 2019'!$F$40, F17&gt;='club records end 2019'!$G$40), "CR", " ")</f>
        <v xml:space="preserve"> </v>
      </c>
      <c r="AR17" s="12" t="str">
        <f>IF(AND(B17="60H",OR(AND(E17='club records end 2019'!$J$1,F17&lt;='club records end 2019'!$K$1),AND(E17='club records end 2019'!$J$2,F17&lt;='club records end 2019'!$K$2),AND(E17='club records end 2019'!$J$3,F17&lt;='club records end 2019'!$K$3),AND(E17='club records end 2019'!$J$4,F17&lt;='club records end 2019'!$K$4),AND(E17='club records end 2019'!$J$5,F17&lt;='club records end 2019'!$K$5))),"CR"," ")</f>
        <v xml:space="preserve"> </v>
      </c>
      <c r="AS17" s="12" t="str">
        <f>IF(AND(B17="75H", AND(E17='club records end 2019'!$J$6, F17&lt;='club records end 2019'!$K$6)), "CR", " ")</f>
        <v xml:space="preserve"> </v>
      </c>
      <c r="AT17" s="12" t="str">
        <f>IF(AND(B17="80H", AND(E17='club records end 2019'!$J$7, F17&lt;='club records end 2019'!$K$7)), "CR", " ")</f>
        <v xml:space="preserve"> </v>
      </c>
      <c r="AU17" s="12" t="str">
        <f>IF(AND(B17="100H", AND(E17='club records end 2019'!$J$8, F17&lt;='club records end 2019'!$K$8)), "CR", " ")</f>
        <v xml:space="preserve"> </v>
      </c>
      <c r="AV17" s="12" t="str">
        <f>IF(AND(B17="110H", OR(AND(E17='club records end 2019'!$J$9, F17&lt;='club records end 2019'!$K$9), AND(E17='club records end 2019'!$J$10, F17&lt;='club records end 2019'!$K$10))), "CR", " ")</f>
        <v xml:space="preserve"> </v>
      </c>
      <c r="AW17" s="12" t="str">
        <f>IF(AND(B17="400H", OR(AND(E17='club records end 2019'!$J$11, F17&lt;='club records end 2019'!$K$11), AND(E17='club records end 2019'!$J$12, F17&lt;='club records end 2019'!$K$12), AND(E17='club records end 2019'!$J$13, F17&lt;='club records end 2019'!$K$13), AND(E17='club records end 2019'!$J$14, F17&lt;='club records end 2019'!$K$14))), "CR", " ")</f>
        <v xml:space="preserve"> </v>
      </c>
      <c r="AX17" s="12" t="str">
        <f>IF(AND(B17="1500SC", AND(E17='club records end 2019'!$J$15, F17&lt;='club records end 2019'!$K$15)), "CR", " ")</f>
        <v xml:space="preserve"> </v>
      </c>
      <c r="AY17" s="12" t="str">
        <f>IF(AND(B17="2000SC", OR(AND(E17='club records end 2019'!$J$17, F17&lt;='club records end 2019'!$K$17), AND(E17='club records end 2019'!$J$18, F17&lt;='club records end 2019'!$K$18))), "CR", " ")</f>
        <v xml:space="preserve"> </v>
      </c>
      <c r="AZ17" s="12" t="str">
        <f>IF(AND(B17="3000SC", OR(AND(E17='club records end 2019'!$J$20, F17&lt;='club records end 2019'!$K$20), AND(E17='club records end 2019'!$J$21, F17&lt;='club records end 2019'!$K$21))), "CR", " ")</f>
        <v xml:space="preserve"> </v>
      </c>
      <c r="BA17" s="13" t="str">
        <f>IF(AND(B17="4x100", OR(AND(E17='club records end 2019'!$N$1, F17&lt;='club records end 2019'!$O$1), AND(E17='club records end 2019'!$N$2, F17&lt;='club records end 2019'!$O$2), AND(E17='club records end 2019'!$N$3, F17&lt;='club records end 2019'!$O$3), AND(E17='club records end 2019'!$N$4, F17&lt;='club records end 2019'!$O$4), AND(E17='club records end 2019'!$N$5, F17&lt;='club records end 2019'!$O$5))), "CR", " ")</f>
        <v xml:space="preserve"> </v>
      </c>
      <c r="BB17" s="13" t="str">
        <f>IF(AND(B17="4x200", OR(AND(E17='club records end 2019'!$N$6, F17&lt;='club records end 2019'!$O$6), AND(E17='club records end 2019'!$N$7, F17&lt;='club records end 2019'!$O$7), AND(E17='club records end 2019'!$N$8, F17&lt;='club records end 2019'!$O$8), AND(E17='club records end 2019'!$N$9, F17&lt;='club records end 2019'!$O$9), AND(E17='club records end 2019'!$N$10, F17&lt;='club records end 2019'!$O$10))), "CR", " ")</f>
        <v xml:space="preserve"> </v>
      </c>
      <c r="BC17" s="13" t="str">
        <f>IF(AND(B17="4x300", AND(E17='club records end 2019'!$N$11, F17&lt;='club records end 2019'!$O$11)), "CR", " ")</f>
        <v xml:space="preserve"> </v>
      </c>
      <c r="BD17" s="13" t="str">
        <f>IF(AND(B17="4x400", OR(AND(E17='club records end 2019'!$N$12, F17&lt;='club records end 2019'!$O$12), AND(E17='club records end 2019'!$N$13, F17&lt;='club records end 2019'!$O$13), AND(E17='club records end 2019'!$N$14, F17&lt;='club records end 2019'!$O$14), AND(E17='club records end 2019'!$N$15, F17&lt;='club records end 2019'!$O$15))), "CR", " ")</f>
        <v xml:space="preserve"> </v>
      </c>
      <c r="BE17" s="13" t="str">
        <f>IF(AND(B17="3x800", OR(AND(E17='club records end 2019'!$N$16, F17&lt;='club records end 2019'!$O$16), AND(E17='club records end 2019'!$N$17, F17&lt;='club records end 2019'!$O$17), AND(E17='club records end 2019'!$N$18, F17&lt;='club records end 2019'!$O$18))), "CR", " ")</f>
        <v xml:space="preserve"> </v>
      </c>
      <c r="BF17" s="13" t="str">
        <f>IF(AND(B17="pentathlon", OR(AND(E17='club records end 2019'!$N$21, F17&gt;='club records end 2019'!$O$21), AND(E17='club records end 2019'!$N$22, F17&gt;='club records end 2019'!$O$22),AND(E17='club records end 2019'!$N$23, F17&gt;='club records end 2019'!$O$23),AND(E17='club records end 2019'!$N$24, F17&gt;='club records end 2019'!$O$24))), "CR", " ")</f>
        <v xml:space="preserve"> </v>
      </c>
      <c r="BG17" s="13" t="str">
        <f>IF(AND(B17="heptathlon", OR(AND(E17='club records end 2019'!$N$26, F17&gt;='club records end 2019'!$O$26), AND(E17='club records end 2019'!$N$27, F17&gt;='club records end 2019'!$O$27))), "CR", " ")</f>
        <v xml:space="preserve"> </v>
      </c>
      <c r="BH17" s="13" t="str">
        <f>IF(AND(B17="decathlon", OR(AND(E17='club records end 2019'!$N$29, F17&gt;='club records end 2019'!$O$29), AND(E17='club records end 2019'!$N$30, F17&gt;='club records end 2019'!$O$30),AND(E17='club records end 2019'!$N$31, F17&gt;='club records end 2019'!$O$31))), "CR", " ")</f>
        <v xml:space="preserve"> </v>
      </c>
    </row>
    <row r="18" spans="1:60" ht="14.5" x14ac:dyDescent="0.35">
      <c r="A18" s="17" t="str">
        <f t="shared" si="2"/>
        <v>U15</v>
      </c>
      <c r="B18" s="2">
        <v>100</v>
      </c>
      <c r="C18" s="1" t="s">
        <v>181</v>
      </c>
      <c r="D18" s="1" t="s">
        <v>366</v>
      </c>
      <c r="E18" s="17" t="s">
        <v>11</v>
      </c>
      <c r="F18" s="19">
        <v>12.89</v>
      </c>
      <c r="G18" s="24">
        <v>44087</v>
      </c>
      <c r="H18" s="1" t="s">
        <v>242</v>
      </c>
      <c r="J18" s="4" t="str">
        <f t="shared" si="0"/>
        <v/>
      </c>
      <c r="K18" s="13" t="str">
        <f>IF(AND(B18=100, OR(AND(E18='club records end 2019'!$B$6, F18&lt;='club records end 2019'!$C$6), AND(E18='club records end 2019'!$B$7, F18&lt;='club records end 2019'!$C$7), AND(E18='club records end 2019'!$B$8, F18&lt;='club records end 2019'!$C$8), AND(E18='club records end 2019'!$B$9, F18&lt;='club records end 2019'!$C$9), AND(E18='club records end 2019'!$B$10, F18&lt;='club records end 2019'!$C$10))), "CR", " ")</f>
        <v xml:space="preserve"> </v>
      </c>
      <c r="L18" s="13" t="str">
        <f>IF(AND(B18=200, OR(AND(E18='club records end 2019'!$B$11, F18&lt;='club records end 2019'!$C$11), AND(E18='club records end 2019'!$B$12, F18&lt;='club records end 2019'!$C$12), AND(E18='club records end 2019'!$B$13, F18&lt;='club records end 2019'!$C$13), AND(E18='club records end 2019'!$B$14, F18&lt;='club records end 2019'!$C$14), AND(E18='club records end 2019'!$B$15, F18&lt;='club records end 2019'!$C$15))), "CR", " ")</f>
        <v xml:space="preserve"> </v>
      </c>
      <c r="M18" s="13" t="str">
        <f>IF(AND(B18=300, OR(AND(E18='club records end 2019'!$B$16, F18&lt;='club records end 2019'!$C$16), AND(E18='club records end 2019'!$B$17, F18&lt;='club records end 2019'!$C$17))), "CR", " ")</f>
        <v xml:space="preserve"> </v>
      </c>
      <c r="N18" s="13" t="str">
        <f>IF(AND(B18=400, OR(AND(E18='club records end 2019'!$B$18, F18&lt;='club records end 2019'!$C$18), AND(E18='club records end 2019'!$B$19, F18&lt;='club records end 2019'!$C$19), AND(E18='club records end 2019'!$B$20, F18&lt;='club records end 2019'!$C$20), AND(E18='club records end 2019'!$B$21, F18&lt;='club records end 2019'!$C$21))), "CR", " ")</f>
        <v xml:space="preserve"> </v>
      </c>
      <c r="O18" s="13" t="str">
        <f>IF(AND(B18=800, OR(AND(E18='club records end 2019'!$B$22, F18&lt;='club records end 2019'!$C$22), AND(E18='club records end 2019'!$B$23, F18&lt;='club records end 2019'!$C$23), AND(E18='club records end 2019'!$B$24, F18&lt;='club records end 2019'!$C$24), AND(E18='club records end 2019'!$B$25, F18&lt;='club records end 2019'!$C$25), AND(E18='club records end 2019'!$B$26, F18&lt;='club records end 2019'!$C$26))), "CR", " ")</f>
        <v xml:space="preserve"> </v>
      </c>
      <c r="P18" s="13" t="str">
        <f>IF(AND(B18=1000, OR(AND(E18='club records end 2019'!$B$27, F18&lt;='club records end 2019'!$C$27), AND(E18='club records end 2019'!$B$28, F18&lt;='club records end 2019'!$C$28))), "CR", " ")</f>
        <v xml:space="preserve"> </v>
      </c>
      <c r="Q18" s="13" t="str">
        <f>IF(AND(B18=1500, OR(AND(E18='club records end 2019'!$B$29, F18&lt;='club records end 2019'!$C$29), AND(E18='club records end 2019'!$B$30, F18&lt;='club records end 2019'!$C$30), AND(E18='club records end 2019'!$B$31, F18&lt;='club records end 2019'!$C$31), AND(E18='club records end 2019'!$B$32, F18&lt;='club records end 2019'!$C$32), AND(E18='club records end 2019'!$B$33, F18&lt;='club records end 2019'!$C$33))), "CR", " ")</f>
        <v xml:space="preserve"> </v>
      </c>
      <c r="R18" s="13" t="str">
        <f>IF(AND(B18="1600 (Mile)",OR(AND(E18='club records end 2019'!$B$34,F18&lt;='club records end 2019'!$C$34),AND(E18='club records end 2019'!$B$35,F18&lt;='club records end 2019'!$C$35),AND(E18='club records end 2019'!$B$36,F18&lt;='club records end 2019'!$C$36),AND(E18='club records end 2019'!$B$37,F18&lt;='club records end 2019'!$C$37))),"CR"," ")</f>
        <v xml:space="preserve"> </v>
      </c>
      <c r="S18" s="13" t="str">
        <f>IF(AND(B18=3000, OR(AND(E18='club records end 2019'!$B$38, F18&lt;='club records end 2019'!$C$38), AND(E18='club records end 2019'!$B$39, F18&lt;='club records end 2019'!$C$39), AND(E18='club records end 2019'!$B$40, F18&lt;='club records end 2019'!$C$40), AND(E18='club records end 2019'!$B$41, F18&lt;='club records end 2019'!$C$41))), "CR", " ")</f>
        <v xml:space="preserve"> </v>
      </c>
      <c r="T18" s="13" t="str">
        <f>IF(AND(B18=5000, OR(AND(E18='club records end 2019'!$B$42, F18&lt;='club records end 2019'!$C$42), AND(E18='club records end 2019'!$B$43, F18&lt;='club records end 2019'!$C$43))), "CR", " ")</f>
        <v xml:space="preserve"> </v>
      </c>
      <c r="U18" s="12" t="str">
        <f>IF(AND(B18=10000, OR(AND(E18='club records end 2019'!$B$44, F18&lt;='club records end 2019'!$C$44), AND(E18='club records end 2019'!$B$45, F18&lt;='club records end 2019'!$C$45))), "CR", " ")</f>
        <v xml:space="preserve"> </v>
      </c>
      <c r="V18" s="12" t="str">
        <f>IF(AND(B18="high jump", OR(AND(E18='club records end 2019'!$F$1, F18&gt;='club records end 2019'!$G$1), AND(E18='club records end 2019'!$F$2, F18&gt;='club records end 2019'!$G$2), AND(E18='club records end 2019'!$F$3, F18&gt;='club records end 2019'!$G$3), AND(E18='club records end 2019'!$F$4, F18&gt;='club records end 2019'!$G$4), AND(E18='club records end 2019'!$F$5, F18&gt;='club records end 2019'!$G$5))), "CR", " ")</f>
        <v xml:space="preserve"> </v>
      </c>
      <c r="W18" s="12" t="str">
        <f>IF(AND(B18="long jump", OR(AND(E18='club records end 2019'!$F$6, F18&gt;='club records end 2019'!$G$6), AND(E18='club records end 2019'!$F$7, F18&gt;='club records end 2019'!$G$7), AND(E18='club records end 2019'!$F$8, F18&gt;='club records end 2019'!$G$8), AND(E18='club records end 2019'!$F$9, F18&gt;='club records end 2019'!$G$9), AND(E18='club records end 2019'!$F$10, F18&gt;='club records end 2019'!$G$10))), "CR", " ")</f>
        <v xml:space="preserve"> </v>
      </c>
      <c r="X18" s="12" t="str">
        <f>IF(AND(B18="triple jump", OR(AND(E18='club records end 2019'!$F$11, F18&gt;='club records end 2019'!$G$11), AND(E18='club records end 2019'!$F$12, F18&gt;='club records end 2019'!$G$12), AND(E18='club records end 2019'!$F$13, F18&gt;='club records end 2019'!$G$13), AND(E18='club records end 2019'!$F$14, F18&gt;='club records end 2019'!$G$14), AND(E18='club records end 2019'!$F$15, F18&gt;='club records end 2019'!$G$15))), "CR", " ")</f>
        <v xml:space="preserve"> </v>
      </c>
      <c r="Y18" s="12" t="str">
        <f>IF(AND(B18="pole vault", OR(AND(E18='club records end 2019'!$F$16, F18&gt;='club records end 2019'!$G$16), AND(E18='club records end 2019'!$F$17, F18&gt;='club records end 2019'!$G$17), AND(E18='club records end 2019'!$F$18, F18&gt;='club records end 2019'!$G$18), AND(E18='club records end 2019'!$F$19, F18&gt;='club records end 2019'!$G$19), AND(E18='club records end 2019'!$F$20, F18&gt;='club records end 2019'!$G$20))), "CR", " ")</f>
        <v xml:space="preserve"> </v>
      </c>
      <c r="Z18" s="12" t="str">
        <f>IF(AND(B18="discus 1", E18='club records end 2019'!$F$21, F18&gt;='club records end 2019'!$G$21), "CR", " ")</f>
        <v xml:space="preserve"> </v>
      </c>
      <c r="AA18" s="12" t="str">
        <f>IF(AND(B18="discus 1.25", E18='club records end 2019'!$F$22, F18&gt;='club records end 2019'!$G$22), "CR", " ")</f>
        <v xml:space="preserve"> </v>
      </c>
      <c r="AB18" s="12" t="str">
        <f>IF(AND(B18="discus 1.5", E18='club records end 2019'!$F$23, F18&gt;='club records end 2019'!$G$23), "CR", " ")</f>
        <v xml:space="preserve"> </v>
      </c>
      <c r="AC18" s="12" t="str">
        <f>IF(AND(B18="discus 1.75", E18='club records end 2019'!$F$24, F18&gt;='club records end 2019'!$G$24), "CR", " ")</f>
        <v xml:space="preserve"> </v>
      </c>
      <c r="AD18" s="12" t="str">
        <f>IF(AND(B18="discus 2", E18='club records end 2019'!$F$25, F18&gt;='club records end 2019'!$G$25), "CR", " ")</f>
        <v xml:space="preserve"> </v>
      </c>
      <c r="AE18" s="12" t="str">
        <f>IF(AND(B18="hammer 4", E18='club records end 2019'!$F$27, F18&gt;='club records end 2019'!$G$27), "CR", " ")</f>
        <v xml:space="preserve"> </v>
      </c>
      <c r="AF18" s="12" t="str">
        <f>IF(AND(B18="hammer 5", E18='club records end 2019'!$F$28, F18&gt;='club records end 2019'!$G$28), "CR", " ")</f>
        <v xml:space="preserve"> </v>
      </c>
      <c r="AG18" s="12" t="str">
        <f>IF(AND(B18="hammer 6", E18='club records end 2019'!$F$29, F18&gt;='club records end 2019'!$G$29), "CR", " ")</f>
        <v xml:space="preserve"> </v>
      </c>
      <c r="AH18" s="12" t="str">
        <f>IF(AND(B18="hammer 7.26", E18='club records end 2019'!$F$30, F18&gt;='club records end 2019'!$G$30), "CR", " ")</f>
        <v xml:space="preserve"> </v>
      </c>
      <c r="AI18" s="12" t="str">
        <f>IF(AND(B18="javelin 400", E18='club records end 2019'!$F$31, F18&gt;='club records end 2019'!$G$31), "CR", " ")</f>
        <v xml:space="preserve"> </v>
      </c>
      <c r="AJ18" s="12" t="str">
        <f>IF(AND(B18="javelin 600", E18='club records end 2019'!$F$32, F18&gt;='club records end 2019'!$G$32), "CR", " ")</f>
        <v xml:space="preserve"> </v>
      </c>
      <c r="AK18" s="12" t="str">
        <f>IF(AND(B18="javelin 700", E18='club records end 2019'!$F$33, F18&gt;='club records end 2019'!$G$33), "CR", " ")</f>
        <v xml:space="preserve"> </v>
      </c>
      <c r="AL18" s="12" t="str">
        <f>IF(AND(B18="javelin 800", OR(AND(E18='club records end 2019'!$F$34, F18&gt;='club records end 2019'!$G$34), AND(E18='club records end 2019'!$F$35, F18&gt;='club records end 2019'!$G$35))), "CR", " ")</f>
        <v xml:space="preserve"> </v>
      </c>
      <c r="AM18" s="12" t="str">
        <f>IF(AND(B18="shot 3", E18='club records end 2019'!$F$36, F18&gt;='club records end 2019'!$G$36), "CR", " ")</f>
        <v xml:space="preserve"> </v>
      </c>
      <c r="AN18" s="12" t="str">
        <f>IF(AND(B18="shot 4", E18='club records end 2019'!$F$37, F18&gt;='club records end 2019'!$G$37), "CR", " ")</f>
        <v xml:space="preserve"> </v>
      </c>
      <c r="AO18" s="12" t="str">
        <f>IF(AND(B18="shot 5", E18='club records end 2019'!$F$38, F18&gt;='club records end 2019'!$G$38), "CR", " ")</f>
        <v xml:space="preserve"> </v>
      </c>
      <c r="AP18" s="12" t="str">
        <f>IF(AND(B18="shot 6", E18='club records end 2019'!$F$39, F18&gt;='club records end 2019'!$G$39), "CR", " ")</f>
        <v xml:space="preserve"> </v>
      </c>
      <c r="AQ18" s="12" t="str">
        <f>IF(AND(B18="shot 7.26", E18='club records end 2019'!$F$40, F18&gt;='club records end 2019'!$G$40), "CR", " ")</f>
        <v xml:space="preserve"> </v>
      </c>
      <c r="AR18" s="12" t="str">
        <f>IF(AND(B18="60H",OR(AND(E18='club records end 2019'!$J$1,F18&lt;='club records end 2019'!$K$1),AND(E18='club records end 2019'!$J$2,F18&lt;='club records end 2019'!$K$2),AND(E18='club records end 2019'!$J$3,F18&lt;='club records end 2019'!$K$3),AND(E18='club records end 2019'!$J$4,F18&lt;='club records end 2019'!$K$4),AND(E18='club records end 2019'!$J$5,F18&lt;='club records end 2019'!$K$5))),"CR"," ")</f>
        <v xml:space="preserve"> </v>
      </c>
      <c r="AS18" s="12" t="str">
        <f>IF(AND(B18="75H", AND(E18='club records end 2019'!$J$6, F18&lt;='club records end 2019'!$K$6)), "CR", " ")</f>
        <v xml:space="preserve"> </v>
      </c>
      <c r="AT18" s="12" t="str">
        <f>IF(AND(B18="80H", AND(E18='club records end 2019'!$J$7, F18&lt;='club records end 2019'!$K$7)), "CR", " ")</f>
        <v xml:space="preserve"> </v>
      </c>
      <c r="AU18" s="12" t="str">
        <f>IF(AND(B18="100H", AND(E18='club records end 2019'!$J$8, F18&lt;='club records end 2019'!$K$8)), "CR", " ")</f>
        <v xml:space="preserve"> </v>
      </c>
      <c r="AV18" s="12" t="str">
        <f>IF(AND(B18="110H", OR(AND(E18='club records end 2019'!$J$9, F18&lt;='club records end 2019'!$K$9), AND(E18='club records end 2019'!$J$10, F18&lt;='club records end 2019'!$K$10))), "CR", " ")</f>
        <v xml:space="preserve"> </v>
      </c>
      <c r="AW18" s="12" t="str">
        <f>IF(AND(B18="400H", OR(AND(E18='club records end 2019'!$J$11, F18&lt;='club records end 2019'!$K$11), AND(E18='club records end 2019'!$J$12, F18&lt;='club records end 2019'!$K$12), AND(E18='club records end 2019'!$J$13, F18&lt;='club records end 2019'!$K$13), AND(E18='club records end 2019'!$J$14, F18&lt;='club records end 2019'!$K$14))), "CR", " ")</f>
        <v xml:space="preserve"> </v>
      </c>
      <c r="AX18" s="12" t="str">
        <f>IF(AND(B18="1500SC", AND(E18='club records end 2019'!$J$15, F18&lt;='club records end 2019'!$K$15)), "CR", " ")</f>
        <v xml:space="preserve"> </v>
      </c>
      <c r="AY18" s="12" t="str">
        <f>IF(AND(B18="2000SC", OR(AND(E18='club records end 2019'!$J$17, F18&lt;='club records end 2019'!$K$17), AND(E18='club records end 2019'!$J$18, F18&lt;='club records end 2019'!$K$18))), "CR", " ")</f>
        <v xml:space="preserve"> </v>
      </c>
      <c r="AZ18" s="12" t="str">
        <f>IF(AND(B18="3000SC", OR(AND(E18='club records end 2019'!$J$20, F18&lt;='club records end 2019'!$K$20), AND(E18='club records end 2019'!$J$21, F18&lt;='club records end 2019'!$K$21))), "CR", " ")</f>
        <v xml:space="preserve"> </v>
      </c>
      <c r="BA18" s="13" t="str">
        <f>IF(AND(B18="4x100", OR(AND(E18='club records end 2019'!$N$1, F18&lt;='club records end 2019'!$O$1), AND(E18='club records end 2019'!$N$2, F18&lt;='club records end 2019'!$O$2), AND(E18='club records end 2019'!$N$3, F18&lt;='club records end 2019'!$O$3), AND(E18='club records end 2019'!$N$4, F18&lt;='club records end 2019'!$O$4), AND(E18='club records end 2019'!$N$5, F18&lt;='club records end 2019'!$O$5))), "CR", " ")</f>
        <v xml:space="preserve"> </v>
      </c>
      <c r="BB18" s="13" t="str">
        <f>IF(AND(B18="4x200", OR(AND(E18='club records end 2019'!$N$6, F18&lt;='club records end 2019'!$O$6), AND(E18='club records end 2019'!$N$7, F18&lt;='club records end 2019'!$O$7), AND(E18='club records end 2019'!$N$8, F18&lt;='club records end 2019'!$O$8), AND(E18='club records end 2019'!$N$9, F18&lt;='club records end 2019'!$O$9), AND(E18='club records end 2019'!$N$10, F18&lt;='club records end 2019'!$O$10))), "CR", " ")</f>
        <v xml:space="preserve"> </v>
      </c>
      <c r="BC18" s="13" t="str">
        <f>IF(AND(B18="4x300", AND(E18='club records end 2019'!$N$11, F18&lt;='club records end 2019'!$O$11)), "CR", " ")</f>
        <v xml:space="preserve"> </v>
      </c>
      <c r="BD18" s="13" t="str">
        <f>IF(AND(B18="4x400", OR(AND(E18='club records end 2019'!$N$12, F18&lt;='club records end 2019'!$O$12), AND(E18='club records end 2019'!$N$13, F18&lt;='club records end 2019'!$O$13), AND(E18='club records end 2019'!$N$14, F18&lt;='club records end 2019'!$O$14), AND(E18='club records end 2019'!$N$15, F18&lt;='club records end 2019'!$O$15))), "CR", " ")</f>
        <v xml:space="preserve"> </v>
      </c>
      <c r="BE18" s="13" t="str">
        <f>IF(AND(B18="3x800", OR(AND(E18='club records end 2019'!$N$16, F18&lt;='club records end 2019'!$O$16), AND(E18='club records end 2019'!$N$17, F18&lt;='club records end 2019'!$O$17), AND(E18='club records end 2019'!$N$18, F18&lt;='club records end 2019'!$O$18))), "CR", " ")</f>
        <v xml:space="preserve"> </v>
      </c>
      <c r="BF18" s="13" t="str">
        <f>IF(AND(B18="pentathlon", OR(AND(E18='club records end 2019'!$N$21, F18&gt;='club records end 2019'!$O$21), AND(E18='club records end 2019'!$N$22, F18&gt;='club records end 2019'!$O$22),AND(E18='club records end 2019'!$N$23, F18&gt;='club records end 2019'!$O$23),AND(E18='club records end 2019'!$N$24, F18&gt;='club records end 2019'!$O$24))), "CR", " ")</f>
        <v xml:space="preserve"> </v>
      </c>
      <c r="BG18" s="13" t="str">
        <f>IF(AND(B18="heptathlon", OR(AND(E18='club records end 2019'!$N$26, F18&gt;='club records end 2019'!$O$26), AND(E18='club records end 2019'!$N$27, F18&gt;='club records end 2019'!$O$27))), "CR", " ")</f>
        <v xml:space="preserve"> </v>
      </c>
      <c r="BH18" s="13" t="str">
        <f>IF(AND(B18="decathlon", OR(AND(E18='club records end 2019'!$N$29, F18&gt;='club records end 2019'!$O$29), AND(E18='club records end 2019'!$N$30, F18&gt;='club records end 2019'!$O$30),AND(E18='club records end 2019'!$N$31, F18&gt;='club records end 2019'!$O$31))), "CR", " ")</f>
        <v xml:space="preserve"> </v>
      </c>
    </row>
    <row r="19" spans="1:60" ht="14.5" x14ac:dyDescent="0.35">
      <c r="A19" s="17" t="str">
        <f t="shared" si="2"/>
        <v>U15</v>
      </c>
      <c r="B19" s="2">
        <v>100</v>
      </c>
      <c r="C19" s="1" t="s">
        <v>367</v>
      </c>
      <c r="D19" s="1" t="s">
        <v>368</v>
      </c>
      <c r="E19" s="17" t="s">
        <v>11</v>
      </c>
      <c r="F19" s="19">
        <v>12.96</v>
      </c>
      <c r="G19" s="24">
        <v>44087</v>
      </c>
      <c r="H19" s="1" t="s">
        <v>242</v>
      </c>
      <c r="J19" s="4" t="str">
        <f t="shared" si="0"/>
        <v/>
      </c>
      <c r="K19" s="13" t="str">
        <f>IF(AND(B19=100, OR(AND(E19='club records end 2019'!$B$6, F19&lt;='club records end 2019'!$C$6), AND(E19='club records end 2019'!$B$7, F19&lt;='club records end 2019'!$C$7), AND(E19='club records end 2019'!$B$8, F19&lt;='club records end 2019'!$C$8), AND(E19='club records end 2019'!$B$9, F19&lt;='club records end 2019'!$C$9), AND(E19='club records end 2019'!$B$10, F19&lt;='club records end 2019'!$C$10))), "CR", " ")</f>
        <v xml:space="preserve"> </v>
      </c>
      <c r="L19" s="13" t="str">
        <f>IF(AND(B19=200, OR(AND(E19='club records end 2019'!$B$11, F19&lt;='club records end 2019'!$C$11), AND(E19='club records end 2019'!$B$12, F19&lt;='club records end 2019'!$C$12), AND(E19='club records end 2019'!$B$13, F19&lt;='club records end 2019'!$C$13), AND(E19='club records end 2019'!$B$14, F19&lt;='club records end 2019'!$C$14), AND(E19='club records end 2019'!$B$15, F19&lt;='club records end 2019'!$C$15))), "CR", " ")</f>
        <v xml:space="preserve"> </v>
      </c>
      <c r="M19" s="13" t="str">
        <f>IF(AND(B19=300, OR(AND(E19='club records end 2019'!$B$16, F19&lt;='club records end 2019'!$C$16), AND(E19='club records end 2019'!$B$17, F19&lt;='club records end 2019'!$C$17))), "CR", " ")</f>
        <v xml:space="preserve"> </v>
      </c>
      <c r="N19" s="13" t="str">
        <f>IF(AND(B19=400, OR(AND(E19='club records end 2019'!$B$18, F19&lt;='club records end 2019'!$C$18), AND(E19='club records end 2019'!$B$19, F19&lt;='club records end 2019'!$C$19), AND(E19='club records end 2019'!$B$20, F19&lt;='club records end 2019'!$C$20), AND(E19='club records end 2019'!$B$21, F19&lt;='club records end 2019'!$C$21))), "CR", " ")</f>
        <v xml:space="preserve"> </v>
      </c>
      <c r="O19" s="13" t="str">
        <f>IF(AND(B19=800, OR(AND(E19='club records end 2019'!$B$22, F19&lt;='club records end 2019'!$C$22), AND(E19='club records end 2019'!$B$23, F19&lt;='club records end 2019'!$C$23), AND(E19='club records end 2019'!$B$24, F19&lt;='club records end 2019'!$C$24), AND(E19='club records end 2019'!$B$25, F19&lt;='club records end 2019'!$C$25), AND(E19='club records end 2019'!$B$26, F19&lt;='club records end 2019'!$C$26))), "CR", " ")</f>
        <v xml:space="preserve"> </v>
      </c>
      <c r="P19" s="13" t="str">
        <f>IF(AND(B19=1000, OR(AND(E19='club records end 2019'!$B$27, F19&lt;='club records end 2019'!$C$27), AND(E19='club records end 2019'!$B$28, F19&lt;='club records end 2019'!$C$28))), "CR", " ")</f>
        <v xml:space="preserve"> </v>
      </c>
      <c r="Q19" s="13" t="str">
        <f>IF(AND(B19=1500, OR(AND(E19='club records end 2019'!$B$29, F19&lt;='club records end 2019'!$C$29), AND(E19='club records end 2019'!$B$30, F19&lt;='club records end 2019'!$C$30), AND(E19='club records end 2019'!$B$31, F19&lt;='club records end 2019'!$C$31), AND(E19='club records end 2019'!$B$32, F19&lt;='club records end 2019'!$C$32), AND(E19='club records end 2019'!$B$33, F19&lt;='club records end 2019'!$C$33))), "CR", " ")</f>
        <v xml:space="preserve"> </v>
      </c>
      <c r="R19" s="13" t="str">
        <f>IF(AND(B19="1600 (Mile)",OR(AND(E19='club records end 2019'!$B$34,F19&lt;='club records end 2019'!$C$34),AND(E19='club records end 2019'!$B$35,F19&lt;='club records end 2019'!$C$35),AND(E19='club records end 2019'!$B$36,F19&lt;='club records end 2019'!$C$36),AND(E19='club records end 2019'!$B$37,F19&lt;='club records end 2019'!$C$37))),"CR"," ")</f>
        <v xml:space="preserve"> </v>
      </c>
      <c r="S19" s="13" t="str">
        <f>IF(AND(B19=3000, OR(AND(E19='club records end 2019'!$B$38, F19&lt;='club records end 2019'!$C$38), AND(E19='club records end 2019'!$B$39, F19&lt;='club records end 2019'!$C$39), AND(E19='club records end 2019'!$B$40, F19&lt;='club records end 2019'!$C$40), AND(E19='club records end 2019'!$B$41, F19&lt;='club records end 2019'!$C$41))), "CR", " ")</f>
        <v xml:space="preserve"> </v>
      </c>
      <c r="T19" s="13" t="str">
        <f>IF(AND(B19=5000, OR(AND(E19='club records end 2019'!$B$42, F19&lt;='club records end 2019'!$C$42), AND(E19='club records end 2019'!$B$43, F19&lt;='club records end 2019'!$C$43))), "CR", " ")</f>
        <v xml:space="preserve"> </v>
      </c>
      <c r="U19" s="12" t="str">
        <f>IF(AND(B19=10000, OR(AND(E19='club records end 2019'!$B$44, F19&lt;='club records end 2019'!$C$44), AND(E19='club records end 2019'!$B$45, F19&lt;='club records end 2019'!$C$45))), "CR", " ")</f>
        <v xml:space="preserve"> </v>
      </c>
      <c r="V19" s="12" t="str">
        <f>IF(AND(B19="high jump", OR(AND(E19='club records end 2019'!$F$1, F19&gt;='club records end 2019'!$G$1), AND(E19='club records end 2019'!$F$2, F19&gt;='club records end 2019'!$G$2), AND(E19='club records end 2019'!$F$3, F19&gt;='club records end 2019'!$G$3), AND(E19='club records end 2019'!$F$4, F19&gt;='club records end 2019'!$G$4), AND(E19='club records end 2019'!$F$5, F19&gt;='club records end 2019'!$G$5))), "CR", " ")</f>
        <v xml:space="preserve"> </v>
      </c>
      <c r="W19" s="12" t="str">
        <f>IF(AND(B19="long jump", OR(AND(E19='club records end 2019'!$F$6, F19&gt;='club records end 2019'!$G$6), AND(E19='club records end 2019'!$F$7, F19&gt;='club records end 2019'!$G$7), AND(E19='club records end 2019'!$F$8, F19&gt;='club records end 2019'!$G$8), AND(E19='club records end 2019'!$F$9, F19&gt;='club records end 2019'!$G$9), AND(E19='club records end 2019'!$F$10, F19&gt;='club records end 2019'!$G$10))), "CR", " ")</f>
        <v xml:space="preserve"> </v>
      </c>
      <c r="X19" s="12" t="str">
        <f>IF(AND(B19="triple jump", OR(AND(E19='club records end 2019'!$F$11, F19&gt;='club records end 2019'!$G$11), AND(E19='club records end 2019'!$F$12, F19&gt;='club records end 2019'!$G$12), AND(E19='club records end 2019'!$F$13, F19&gt;='club records end 2019'!$G$13), AND(E19='club records end 2019'!$F$14, F19&gt;='club records end 2019'!$G$14), AND(E19='club records end 2019'!$F$15, F19&gt;='club records end 2019'!$G$15))), "CR", " ")</f>
        <v xml:space="preserve"> </v>
      </c>
      <c r="Y19" s="12" t="str">
        <f>IF(AND(B19="pole vault", OR(AND(E19='club records end 2019'!$F$16, F19&gt;='club records end 2019'!$G$16), AND(E19='club records end 2019'!$F$17, F19&gt;='club records end 2019'!$G$17), AND(E19='club records end 2019'!$F$18, F19&gt;='club records end 2019'!$G$18), AND(E19='club records end 2019'!$F$19, F19&gt;='club records end 2019'!$G$19), AND(E19='club records end 2019'!$F$20, F19&gt;='club records end 2019'!$G$20))), "CR", " ")</f>
        <v xml:space="preserve"> </v>
      </c>
      <c r="Z19" s="12" t="str">
        <f>IF(AND(B19="discus 1", E19='club records end 2019'!$F$21, F19&gt;='club records end 2019'!$G$21), "CR", " ")</f>
        <v xml:space="preserve"> </v>
      </c>
      <c r="AA19" s="12" t="str">
        <f>IF(AND(B19="discus 1.25", E19='club records end 2019'!$F$22, F19&gt;='club records end 2019'!$G$22), "CR", " ")</f>
        <v xml:space="preserve"> </v>
      </c>
      <c r="AB19" s="12" t="str">
        <f>IF(AND(B19="discus 1.5", E19='club records end 2019'!$F$23, F19&gt;='club records end 2019'!$G$23), "CR", " ")</f>
        <v xml:space="preserve"> </v>
      </c>
      <c r="AC19" s="12" t="str">
        <f>IF(AND(B19="discus 1.75", E19='club records end 2019'!$F$24, F19&gt;='club records end 2019'!$G$24), "CR", " ")</f>
        <v xml:space="preserve"> </v>
      </c>
      <c r="AD19" s="12" t="str">
        <f>IF(AND(B19="discus 2", E19='club records end 2019'!$F$25, F19&gt;='club records end 2019'!$G$25), "CR", " ")</f>
        <v xml:space="preserve"> </v>
      </c>
      <c r="AE19" s="12" t="str">
        <f>IF(AND(B19="hammer 4", E19='club records end 2019'!$F$27, F19&gt;='club records end 2019'!$G$27), "CR", " ")</f>
        <v xml:space="preserve"> </v>
      </c>
      <c r="AF19" s="12" t="str">
        <f>IF(AND(B19="hammer 5", E19='club records end 2019'!$F$28, F19&gt;='club records end 2019'!$G$28), "CR", " ")</f>
        <v xml:space="preserve"> </v>
      </c>
      <c r="AG19" s="12" t="str">
        <f>IF(AND(B19="hammer 6", E19='club records end 2019'!$F$29, F19&gt;='club records end 2019'!$G$29), "CR", " ")</f>
        <v xml:space="preserve"> </v>
      </c>
      <c r="AH19" s="12" t="str">
        <f>IF(AND(B19="hammer 7.26", E19='club records end 2019'!$F$30, F19&gt;='club records end 2019'!$G$30), "CR", " ")</f>
        <v xml:space="preserve"> </v>
      </c>
      <c r="AI19" s="12" t="str">
        <f>IF(AND(B19="javelin 400", E19='club records end 2019'!$F$31, F19&gt;='club records end 2019'!$G$31), "CR", " ")</f>
        <v xml:space="preserve"> </v>
      </c>
      <c r="AJ19" s="12" t="str">
        <f>IF(AND(B19="javelin 600", E19='club records end 2019'!$F$32, F19&gt;='club records end 2019'!$G$32), "CR", " ")</f>
        <v xml:space="preserve"> </v>
      </c>
      <c r="AK19" s="12" t="str">
        <f>IF(AND(B19="javelin 700", E19='club records end 2019'!$F$33, F19&gt;='club records end 2019'!$G$33), "CR", " ")</f>
        <v xml:space="preserve"> </v>
      </c>
      <c r="AL19" s="12" t="str">
        <f>IF(AND(B19="javelin 800", OR(AND(E19='club records end 2019'!$F$34, F19&gt;='club records end 2019'!$G$34), AND(E19='club records end 2019'!$F$35, F19&gt;='club records end 2019'!$G$35))), "CR", " ")</f>
        <v xml:space="preserve"> </v>
      </c>
      <c r="AM19" s="12" t="str">
        <f>IF(AND(B19="shot 3", E19='club records end 2019'!$F$36, F19&gt;='club records end 2019'!$G$36), "CR", " ")</f>
        <v xml:space="preserve"> </v>
      </c>
      <c r="AN19" s="12" t="str">
        <f>IF(AND(B19="shot 4", E19='club records end 2019'!$F$37, F19&gt;='club records end 2019'!$G$37), "CR", " ")</f>
        <v xml:space="preserve"> </v>
      </c>
      <c r="AO19" s="12" t="str">
        <f>IF(AND(B19="shot 5", E19='club records end 2019'!$F$38, F19&gt;='club records end 2019'!$G$38), "CR", " ")</f>
        <v xml:space="preserve"> </v>
      </c>
      <c r="AP19" s="12" t="str">
        <f>IF(AND(B19="shot 6", E19='club records end 2019'!$F$39, F19&gt;='club records end 2019'!$G$39), "CR", " ")</f>
        <v xml:space="preserve"> </v>
      </c>
      <c r="AQ19" s="12" t="str">
        <f>IF(AND(B19="shot 7.26", E19='club records end 2019'!$F$40, F19&gt;='club records end 2019'!$G$40), "CR", " ")</f>
        <v xml:space="preserve"> </v>
      </c>
      <c r="AR19" s="12" t="str">
        <f>IF(AND(B19="60H",OR(AND(E19='club records end 2019'!$J$1,F19&lt;='club records end 2019'!$K$1),AND(E19='club records end 2019'!$J$2,F19&lt;='club records end 2019'!$K$2),AND(E19='club records end 2019'!$J$3,F19&lt;='club records end 2019'!$K$3),AND(E19='club records end 2019'!$J$4,F19&lt;='club records end 2019'!$K$4),AND(E19='club records end 2019'!$J$5,F19&lt;='club records end 2019'!$K$5))),"CR"," ")</f>
        <v xml:space="preserve"> </v>
      </c>
      <c r="AS19" s="12" t="str">
        <f>IF(AND(B19="75H", AND(E19='club records end 2019'!$J$6, F19&lt;='club records end 2019'!$K$6)), "CR", " ")</f>
        <v xml:space="preserve"> </v>
      </c>
      <c r="AT19" s="12" t="str">
        <f>IF(AND(B19="80H", AND(E19='club records end 2019'!$J$7, F19&lt;='club records end 2019'!$K$7)), "CR", " ")</f>
        <v xml:space="preserve"> </v>
      </c>
      <c r="AU19" s="12" t="str">
        <f>IF(AND(B19="100H", AND(E19='club records end 2019'!$J$8, F19&lt;='club records end 2019'!$K$8)), "CR", " ")</f>
        <v xml:space="preserve"> </v>
      </c>
      <c r="AV19" s="12" t="str">
        <f>IF(AND(B19="110H", OR(AND(E19='club records end 2019'!$J$9, F19&lt;='club records end 2019'!$K$9), AND(E19='club records end 2019'!$J$10, F19&lt;='club records end 2019'!$K$10))), "CR", " ")</f>
        <v xml:space="preserve"> </v>
      </c>
      <c r="AW19" s="12" t="str">
        <f>IF(AND(B19="400H", OR(AND(E19='club records end 2019'!$J$11, F19&lt;='club records end 2019'!$K$11), AND(E19='club records end 2019'!$J$12, F19&lt;='club records end 2019'!$K$12), AND(E19='club records end 2019'!$J$13, F19&lt;='club records end 2019'!$K$13), AND(E19='club records end 2019'!$J$14, F19&lt;='club records end 2019'!$K$14))), "CR", " ")</f>
        <v xml:space="preserve"> </v>
      </c>
      <c r="AX19" s="12" t="str">
        <f>IF(AND(B19="1500SC", AND(E19='club records end 2019'!$J$15, F19&lt;='club records end 2019'!$K$15)), "CR", " ")</f>
        <v xml:space="preserve"> </v>
      </c>
      <c r="AY19" s="12" t="str">
        <f>IF(AND(B19="2000SC", OR(AND(E19='club records end 2019'!$J$17, F19&lt;='club records end 2019'!$K$17), AND(E19='club records end 2019'!$J$18, F19&lt;='club records end 2019'!$K$18))), "CR", " ")</f>
        <v xml:space="preserve"> </v>
      </c>
      <c r="AZ19" s="12" t="str">
        <f>IF(AND(B19="3000SC", OR(AND(E19='club records end 2019'!$J$20, F19&lt;='club records end 2019'!$K$20), AND(E19='club records end 2019'!$J$21, F19&lt;='club records end 2019'!$K$21))), "CR", " ")</f>
        <v xml:space="preserve"> </v>
      </c>
      <c r="BA19" s="13" t="str">
        <f>IF(AND(B19="4x100", OR(AND(E19='club records end 2019'!$N$1, F19&lt;='club records end 2019'!$O$1), AND(E19='club records end 2019'!$N$2, F19&lt;='club records end 2019'!$O$2), AND(E19='club records end 2019'!$N$3, F19&lt;='club records end 2019'!$O$3), AND(E19='club records end 2019'!$N$4, F19&lt;='club records end 2019'!$O$4), AND(E19='club records end 2019'!$N$5, F19&lt;='club records end 2019'!$O$5))), "CR", " ")</f>
        <v xml:space="preserve"> </v>
      </c>
      <c r="BB19" s="13" t="str">
        <f>IF(AND(B19="4x200", OR(AND(E19='club records end 2019'!$N$6, F19&lt;='club records end 2019'!$O$6), AND(E19='club records end 2019'!$N$7, F19&lt;='club records end 2019'!$O$7), AND(E19='club records end 2019'!$N$8, F19&lt;='club records end 2019'!$O$8), AND(E19='club records end 2019'!$N$9, F19&lt;='club records end 2019'!$O$9), AND(E19='club records end 2019'!$N$10, F19&lt;='club records end 2019'!$O$10))), "CR", " ")</f>
        <v xml:space="preserve"> </v>
      </c>
      <c r="BC19" s="13" t="str">
        <f>IF(AND(B19="4x300", AND(E19='club records end 2019'!$N$11, F19&lt;='club records end 2019'!$O$11)), "CR", " ")</f>
        <v xml:space="preserve"> </v>
      </c>
      <c r="BD19" s="13" t="str">
        <f>IF(AND(B19="4x400", OR(AND(E19='club records end 2019'!$N$12, F19&lt;='club records end 2019'!$O$12), AND(E19='club records end 2019'!$N$13, F19&lt;='club records end 2019'!$O$13), AND(E19='club records end 2019'!$N$14, F19&lt;='club records end 2019'!$O$14), AND(E19='club records end 2019'!$N$15, F19&lt;='club records end 2019'!$O$15))), "CR", " ")</f>
        <v xml:space="preserve"> </v>
      </c>
      <c r="BE19" s="13" t="str">
        <f>IF(AND(B19="3x800", OR(AND(E19='club records end 2019'!$N$16, F19&lt;='club records end 2019'!$O$16), AND(E19='club records end 2019'!$N$17, F19&lt;='club records end 2019'!$O$17), AND(E19='club records end 2019'!$N$18, F19&lt;='club records end 2019'!$O$18))), "CR", " ")</f>
        <v xml:space="preserve"> </v>
      </c>
      <c r="BF19" s="13" t="str">
        <f>IF(AND(B19="pentathlon", OR(AND(E19='club records end 2019'!$N$21, F19&gt;='club records end 2019'!$O$21), AND(E19='club records end 2019'!$N$22, F19&gt;='club records end 2019'!$O$22),AND(E19='club records end 2019'!$N$23, F19&gt;='club records end 2019'!$O$23),AND(E19='club records end 2019'!$N$24, F19&gt;='club records end 2019'!$O$24))), "CR", " ")</f>
        <v xml:space="preserve"> </v>
      </c>
      <c r="BG19" s="13" t="str">
        <f>IF(AND(B19="heptathlon", OR(AND(E19='club records end 2019'!$N$26, F19&gt;='club records end 2019'!$O$26), AND(E19='club records end 2019'!$N$27, F19&gt;='club records end 2019'!$O$27))), "CR", " ")</f>
        <v xml:space="preserve"> </v>
      </c>
      <c r="BH19" s="13" t="str">
        <f>IF(AND(B19="decathlon", OR(AND(E19='club records end 2019'!$N$29, F19&gt;='club records end 2019'!$O$29), AND(E19='club records end 2019'!$N$30, F19&gt;='club records end 2019'!$O$30),AND(E19='club records end 2019'!$N$31, F19&gt;='club records end 2019'!$O$31))), "CR", " ")</f>
        <v xml:space="preserve"> </v>
      </c>
    </row>
    <row r="20" spans="1:60" ht="14.5" hidden="1" x14ac:dyDescent="0.35">
      <c r="A20" s="29" t="str">
        <f t="shared" si="2"/>
        <v>U13</v>
      </c>
      <c r="B20" s="2" t="s">
        <v>7</v>
      </c>
      <c r="C20" s="1" t="s">
        <v>181</v>
      </c>
      <c r="D20" s="1" t="s">
        <v>47</v>
      </c>
      <c r="E20" s="33" t="s">
        <v>13</v>
      </c>
      <c r="J20" s="13" t="str">
        <f t="shared" si="0"/>
        <v/>
      </c>
      <c r="K20" s="13" t="str">
        <f>IF(AND(B20=100, OR(AND(E20='club records end 2019'!$B$6, F20&lt;='club records end 2019'!$C$6), AND(E20='club records end 2019'!$B$7, F20&lt;='club records end 2019'!$C$7), AND(E20='club records end 2019'!$B$8, F20&lt;='club records end 2019'!$C$8), AND(E20='club records end 2019'!$B$9, F20&lt;='club records end 2019'!$C$9), AND(E20='club records end 2019'!$B$10, F20&lt;='club records end 2019'!$C$10))), "CR", " ")</f>
        <v xml:space="preserve"> </v>
      </c>
      <c r="L20" s="13" t="str">
        <f>IF(AND(B20=200, OR(AND(E20='club records end 2019'!$B$11, F20&lt;='club records end 2019'!$C$11), AND(E20='club records end 2019'!$B$12, F20&lt;='club records end 2019'!$C$12), AND(E20='club records end 2019'!$B$13, F20&lt;='club records end 2019'!$C$13), AND(E20='club records end 2019'!$B$14, F20&lt;='club records end 2019'!$C$14), AND(E20='club records end 2019'!$B$15, F20&lt;='club records end 2019'!$C$15))), "CR", " ")</f>
        <v xml:space="preserve"> </v>
      </c>
      <c r="M20" s="13" t="str">
        <f>IF(AND(B20=300, OR(AND(E20='club records end 2019'!$B$16, F20&lt;='club records end 2019'!$C$16), AND(E20='club records end 2019'!$B$17, F20&lt;='club records end 2019'!$C$17))), "CR", " ")</f>
        <v xml:space="preserve"> </v>
      </c>
      <c r="N20" s="13" t="str">
        <f>IF(AND(B20=400, OR(AND(E20='club records end 2019'!$B$18, F20&lt;='club records end 2019'!$C$18), AND(E20='club records end 2019'!$B$19, F20&lt;='club records end 2019'!$C$19), AND(E20='club records end 2019'!$B$20, F20&lt;='club records end 2019'!$C$20), AND(E20='club records end 2019'!$B$21, F20&lt;='club records end 2019'!$C$21))), "CR", " ")</f>
        <v xml:space="preserve"> </v>
      </c>
      <c r="O20" s="13" t="str">
        <f>IF(AND(B20=800, OR(AND(E20='club records end 2019'!$B$22, F20&lt;='club records end 2019'!$C$22), AND(E20='club records end 2019'!$B$23, F20&lt;='club records end 2019'!$C$23), AND(E20='club records end 2019'!$B$24, F20&lt;='club records end 2019'!$C$24), AND(E20='club records end 2019'!$B$25, F20&lt;='club records end 2019'!$C$25), AND(E20='club records end 2019'!$B$26, F20&lt;='club records end 2019'!$C$26))), "CR", " ")</f>
        <v xml:space="preserve"> </v>
      </c>
      <c r="P20" s="13" t="str">
        <f>IF(AND(B20=1000, OR(AND(E20='club records end 2019'!$B$27, F20&lt;='club records end 2019'!$C$27), AND(E20='club records end 2019'!$B$28, F20&lt;='club records end 2019'!$C$28))), "CR", " ")</f>
        <v xml:space="preserve"> </v>
      </c>
      <c r="Q20" s="13" t="str">
        <f>IF(AND(B20=1500, OR(AND(E20='club records end 2019'!$B$29, F20&lt;='club records end 2019'!$C$29), AND(E20='club records end 2019'!$B$30, F20&lt;='club records end 2019'!$C$30), AND(E20='club records end 2019'!$B$31, F20&lt;='club records end 2019'!$C$31), AND(E20='club records end 2019'!$B$32, F20&lt;='club records end 2019'!$C$32), AND(E20='club records end 2019'!$B$33, F20&lt;='club records end 2019'!$C$33))), "CR", " ")</f>
        <v xml:space="preserve"> </v>
      </c>
      <c r="R20" s="13" t="str">
        <f>IF(AND(B20="1600 (Mile)",OR(AND(E20='club records end 2019'!$B$34,F20&lt;='club records end 2019'!$C$34),AND(E20='club records end 2019'!$B$35,F20&lt;='club records end 2019'!$C$35),AND(E20='club records end 2019'!$B$36,F20&lt;='club records end 2019'!$C$36),AND(E20='club records end 2019'!$B$37,F20&lt;='club records end 2019'!$C$37))),"CR"," ")</f>
        <v xml:space="preserve"> </v>
      </c>
      <c r="S20" s="13" t="str">
        <f>IF(AND(B20=3000, OR(AND(E20='club records end 2019'!$B$38, F20&lt;='club records end 2019'!$C$38), AND(E20='club records end 2019'!$B$39, F20&lt;='club records end 2019'!$C$39), AND(E20='club records end 2019'!$B$40, F20&lt;='club records end 2019'!$C$40), AND(E20='club records end 2019'!$B$41, F20&lt;='club records end 2019'!$C$41))), "CR", " ")</f>
        <v xml:space="preserve"> </v>
      </c>
      <c r="T20" s="13" t="str">
        <f>IF(AND(B20=5000, OR(AND(E20='club records end 2019'!$B$42, F20&lt;='club records end 2019'!$C$42), AND(E20='club records end 2019'!$B$43, F20&lt;='club records end 2019'!$C$43))), "CR", " ")</f>
        <v xml:space="preserve"> </v>
      </c>
      <c r="U20" s="12" t="str">
        <f>IF(AND(B20=10000, OR(AND(E20='club records end 2019'!$B$44, F20&lt;='club records end 2019'!$C$44), AND(E20='club records end 2019'!$B$45, F20&lt;='club records end 2019'!$C$45))), "CR", " ")</f>
        <v xml:space="preserve"> </v>
      </c>
      <c r="V20" s="12" t="str">
        <f>IF(AND(B20="high jump", OR(AND(E20='club records end 2019'!$F$1, F20&gt;='club records end 2019'!$G$1), AND(E20='club records end 2019'!$F$2, F20&gt;='club records end 2019'!$G$2), AND(E20='club records end 2019'!$F$3, F20&gt;='club records end 2019'!$G$3), AND(E20='club records end 2019'!$F$4, F20&gt;='club records end 2019'!$G$4), AND(E20='club records end 2019'!$F$5, F20&gt;='club records end 2019'!$G$5))), "CR", " ")</f>
        <v xml:space="preserve"> </v>
      </c>
      <c r="W20" s="12" t="str">
        <f>IF(AND(B20="long jump", OR(AND(E20='club records end 2019'!$F$6, F20&gt;='club records end 2019'!$G$6), AND(E20='club records end 2019'!$F$7, F20&gt;='club records end 2019'!$G$7), AND(E20='club records end 2019'!$F$8, F20&gt;='club records end 2019'!$G$8), AND(E20='club records end 2019'!$F$9, F20&gt;='club records end 2019'!$G$9), AND(E20='club records end 2019'!$F$10, F20&gt;='club records end 2019'!$G$10))), "CR", " ")</f>
        <v xml:space="preserve"> </v>
      </c>
      <c r="X20" s="12" t="str">
        <f>IF(AND(B20="triple jump", OR(AND(E20='club records end 2019'!$F$11, F20&gt;='club records end 2019'!$G$11), AND(E20='club records end 2019'!$F$12, F20&gt;='club records end 2019'!$G$12), AND(E20='club records end 2019'!$F$13, F20&gt;='club records end 2019'!$G$13), AND(E20='club records end 2019'!$F$14, F20&gt;='club records end 2019'!$H$14), AND(E20='club records end 2019'!$F$15, F20&gt;='club records end 2019'!$G$15))), "CR", " ")</f>
        <v xml:space="preserve"> </v>
      </c>
      <c r="Y20" s="12" t="str">
        <f>IF(AND(B20="pole vault", OR(AND(E20='club records end 2019'!$F$16, F20&gt;='club records end 2019'!$G$16), AND(E20='club records end 2019'!$F$17, F20&gt;='club records end 2019'!$G$17), AND(E20='club records end 2019'!$F$18, F20&gt;='club records end 2019'!$G$18), AND(E20='club records end 2019'!$F$19, F20&gt;='club records end 2019'!$G$19), AND(E20='club records end 2019'!$F$20, F20&gt;='club records end 2019'!$G$20))), "CR", " ")</f>
        <v xml:space="preserve"> </v>
      </c>
      <c r="Z20" s="12" t="str">
        <f>IF(AND(B20="discus 1", E20='club records end 2019'!$F$21, F20&gt;='club records end 2019'!$G$21), "CR", " ")</f>
        <v xml:space="preserve"> </v>
      </c>
      <c r="AA20" s="12" t="str">
        <f>IF(AND(B20="discus 1.25", E20='club records end 2019'!$F$22, F20&gt;='club records end 2019'!$G$22), "CR", " ")</f>
        <v xml:space="preserve"> </v>
      </c>
      <c r="AB20" s="12" t="str">
        <f>IF(AND(B20="discus 1.5", E20='club records end 2019'!$F$23, F20&gt;='club records end 2019'!$G$23), "CR", " ")</f>
        <v xml:space="preserve"> </v>
      </c>
      <c r="AC20" s="12" t="str">
        <f>IF(AND(B20="discus 1.75", E20='club records end 2019'!$F$24, F20&gt;='club records end 2019'!$G$24), "CR", " ")</f>
        <v xml:space="preserve"> </v>
      </c>
      <c r="AD20" s="12" t="str">
        <f>IF(AND(B20="discus 2", E20='club records end 2019'!$F$25, F20&gt;='club records end 2019'!$G$25), "CR", " ")</f>
        <v xml:space="preserve"> </v>
      </c>
      <c r="AE20" s="12" t="str">
        <f>IF(AND(B20="hammer 4", E20='club records end 2019'!$F$27, F20&gt;='club records end 2019'!$G$27), "CR", " ")</f>
        <v xml:space="preserve"> </v>
      </c>
      <c r="AF20" s="12" t="str">
        <f>IF(AND(B20="hammer 5", E20='club records end 2019'!$F$28, F20&gt;='club records end 2019'!$G$28), "CR", " ")</f>
        <v xml:space="preserve"> </v>
      </c>
      <c r="AG20" s="12" t="str">
        <f>IF(AND(B20="hammer 6", E20='club records end 2019'!$F$29, F20&gt;='club records end 2019'!$G$29), "CR", " ")</f>
        <v xml:space="preserve"> </v>
      </c>
      <c r="AH20" s="12" t="str">
        <f>IF(AND(B20="hammer 7.26", E20='club records end 2019'!$F$30, F20&gt;='club records end 2019'!$G$30), "CR", " ")</f>
        <v xml:space="preserve"> </v>
      </c>
      <c r="AI20" s="12" t="str">
        <f>IF(AND(B20="javelin 400", E20='club records end 2019'!$F$31, F20&gt;='club records end 2019'!$G$31), "CR", " ")</f>
        <v xml:space="preserve"> </v>
      </c>
      <c r="AJ20" s="12" t="str">
        <f>IF(AND(B20="javelin 600", E20='club records end 2019'!$F$32, F20&gt;='club records end 2019'!$G$32), "CR", " ")</f>
        <v xml:space="preserve"> </v>
      </c>
      <c r="AK20" s="12" t="str">
        <f>IF(AND(B20="javelin 700", E20='club records end 2019'!$F$33, F20&gt;='club records end 2019'!$G$33), "CR", " ")</f>
        <v xml:space="preserve"> </v>
      </c>
      <c r="AL20" s="12" t="str">
        <f>IF(AND(B20="javelin 800", OR(AND(E20='club records end 2019'!$F$34, F20&gt;='club records end 2019'!$G$34), AND(E20='club records end 2019'!$F$35, F20&gt;='club records end 2019'!$G$35))), "CR", " ")</f>
        <v xml:space="preserve"> </v>
      </c>
      <c r="AM20" s="12" t="str">
        <f>IF(AND(B20="shot 3", E20='club records end 2019'!$F$36, F20&gt;='club records end 2019'!$G$36), "CR", " ")</f>
        <v xml:space="preserve"> </v>
      </c>
      <c r="AN20" s="12" t="str">
        <f>IF(AND(B20="shot 4", E20='club records end 2019'!$F$37, F20&gt;='club records end 2019'!$G$37), "CR", " ")</f>
        <v xml:space="preserve"> </v>
      </c>
      <c r="AO20" s="12" t="str">
        <f>IF(AND(B20="shot 5", E20='club records end 2019'!$F$38, F20&gt;='club records end 2019'!$G$38), "CR", " ")</f>
        <v xml:space="preserve"> </v>
      </c>
      <c r="AP20" s="12" t="str">
        <f>IF(AND(B20="shot 6", E20='club records end 2019'!$F$39, F20&gt;='club records end 2019'!$G$39), "CR", " ")</f>
        <v xml:space="preserve"> </v>
      </c>
      <c r="AQ20" s="12" t="str">
        <f>IF(AND(B20="shot 7.26", E20='club records end 2019'!$F$40, F20&gt;='club records end 2019'!$G$40), "CR", " ")</f>
        <v xml:space="preserve"> </v>
      </c>
      <c r="AR20" s="12" t="str">
        <f>IF(AND(B20="60H",OR(AND(E20='club records end 2019'!$J$1,F20&lt;='club records end 2019'!$K$1),AND(E20='club records end 2019'!$J$2,F20&lt;='club records end 2019'!$K$2),AND(E20='club records end 2019'!$J$3,F20&lt;='club records end 2019'!$K$3),AND(E20='club records end 2019'!$J$4,F20&lt;='club records end 2019'!$K$4),AND(E20='club records end 2019'!$J$5,F20&lt;='club records end 2019'!$K$5))),"CR"," ")</f>
        <v xml:space="preserve"> </v>
      </c>
      <c r="AS20" s="12" t="str">
        <f>IF(AND(B20="75H", AND(E20='club records end 2019'!$J$6, F20&lt;='club records end 2019'!$K$6)), "CR", " ")</f>
        <v xml:space="preserve"> </v>
      </c>
      <c r="AT20" s="12" t="str">
        <f>IF(AND(B20="80H", AND(E20='club records end 2019'!$J$7, F20&lt;='club records end 2019'!$K$7)), "CR", " ")</f>
        <v xml:space="preserve"> </v>
      </c>
      <c r="AU20" s="12" t="str">
        <f>IF(AND(B20="100H", AND(E20='club records end 2019'!$J$8, F20&lt;='club records end 2019'!$K$8)), "CR", " ")</f>
        <v xml:space="preserve"> </v>
      </c>
      <c r="AV20" s="12" t="str">
        <f>IF(AND(B20="110H", OR(AND(E20='club records end 2019'!$J$9, F20&lt;='club records end 2019'!$K$9), AND(E20='club records end 2019'!$J$10, F20&lt;='club records end 2019'!$K$10))), "CR", " ")</f>
        <v xml:space="preserve"> </v>
      </c>
      <c r="AW20" s="12" t="str">
        <f>IF(AND(B20="400H", OR(AND(E20='club records end 2019'!$J$11, F20&lt;='club records end 2019'!$K$11), AND(E20='club records end 2019'!$J$12, F20&lt;='club records end 2019'!$K$12), AND(E20='club records end 2019'!$J$13, F20&lt;='club records end 2019'!$K$13), AND(E20='club records end 2019'!$J$14, F20&lt;='club records end 2019'!$K$14))), "CR", " ")</f>
        <v xml:space="preserve"> </v>
      </c>
      <c r="AX20" s="12" t="str">
        <f>IF(AND(B20="1500SC", AND(E20='club records end 2019'!$J$15, F20&lt;='club records end 2019'!$K$15)), "CR", " ")</f>
        <v xml:space="preserve"> </v>
      </c>
      <c r="AY20" s="12" t="str">
        <f>IF(AND(B20="2000SC", OR(AND(E20='club records end 2019'!$J$17, F20&lt;='club records end 2019'!$K$17), AND(E20='club records end 2019'!$J$18, F20&lt;='club records end 2019'!$K$18))), "CR", " ")</f>
        <v xml:space="preserve"> </v>
      </c>
      <c r="AZ20" s="12" t="str">
        <f>IF(AND(B20="3000SC", OR(AND(E20='club records end 2019'!$J$20, F20&lt;='club records end 2019'!$K$20), AND(E20='club records end 2019'!$J$21, F20&lt;='club records end 2019'!$K$21))), "CR", " ")</f>
        <v xml:space="preserve"> </v>
      </c>
      <c r="BA20" s="13" t="str">
        <f>IF(AND(B20="4x100", OR(AND(E20='club records end 2019'!$N$1, F20&lt;='club records end 2019'!$O$1), AND(E20='club records end 2019'!$N$2, F20&lt;='club records end 2019'!$O$2), AND(E20='club records end 2019'!$N$3, F20&lt;='club records end 2019'!$O$3), AND(E20='club records end 2019'!$N$4, F20&lt;='club records end 2019'!$O$4), AND(E20='club records end 2019'!$N$5, F20&lt;='club records end 2019'!$O$5))), "CR", " ")</f>
        <v xml:space="preserve"> </v>
      </c>
      <c r="BB20" s="13" t="str">
        <f>IF(AND(B20="4x200", OR(AND(E20='club records end 2019'!$N$6, F20&lt;='club records end 2019'!$O$6), AND(E20='club records end 2019'!$N$7, F20&lt;='club records end 2019'!$O$7), AND(E20='club records end 2019'!$N$8, F20&lt;='club records end 2019'!$O$8), AND(E20='club records end 2019'!$N$9, F20&lt;='club records end 2019'!$O$9), AND(E20='club records end 2019'!$N$10, F20&lt;='club records end 2019'!$O$10))), "CR", " ")</f>
        <v xml:space="preserve"> </v>
      </c>
      <c r="BC20" s="13" t="str">
        <f>IF(AND(B20="4x300", AND(E20='club records end 2019'!$N$11, F20&lt;='club records end 2019'!$O$11)), "CR", " ")</f>
        <v xml:space="preserve"> </v>
      </c>
      <c r="BD20" s="13" t="str">
        <f>IF(AND(B20="4x400", OR(AND(E20='club records end 2019'!$N$12, F20&lt;='club records end 2019'!$O$12), AND(E20='club records end 2019'!$N$13, F20&lt;='club records end 2019'!$O$13), AND(E20='club records end 2019'!$N$14, F20&lt;='club records end 2019'!$O$14), AND(E20='club records end 2019'!$N$15, F20&lt;='club records end 2019'!$O$15))), "CR", " ")</f>
        <v xml:space="preserve"> </v>
      </c>
      <c r="BE20" s="13" t="str">
        <f>IF(AND(B20="3x800", OR(AND(E20='club records end 2019'!$N$16, F20&lt;='club records end 2019'!$O$16), AND(E20='club records end 2019'!$N$17, F20&lt;='club records end 2019'!$O$17), AND(E20='club records end 2019'!$N$18, F20&lt;='club records end 2019'!$O$18))), "CR", " ")</f>
        <v xml:space="preserve"> </v>
      </c>
      <c r="BF20" s="13" t="str">
        <f>IF(AND(B20="pentathlon", OR(AND(E20='club records end 2019'!$N$21, F20&gt;='club records end 2019'!$O$21), AND(E20='club records end 2019'!$N$22, F20&gt;='club records end 2019'!$O$22),AND(E20='club records end 2019'!$N$23, F20&gt;='club records end 2019'!$O$23),AND(E20='club records end 2019'!$N$24, F20&gt;='club records end 2019'!$O$24))), "CR", " ")</f>
        <v xml:space="preserve"> </v>
      </c>
      <c r="BG20" s="13" t="str">
        <f>IF(AND(B20="heptathlon", OR(AND(E20='club records end 2019'!$N$26, F20&gt;='club records end 2019'!$O$26), AND(E20='club records end 2019'!$N$27, F20&gt;='club records end 2019'!$O$27))), "CR", " ")</f>
        <v xml:space="preserve"> </v>
      </c>
      <c r="BH20" s="13" t="str">
        <f>IF(AND(B20="decathlon", OR(AND(E20='club records end 2019'!$N$29, F20&gt;='club records end 2019'!$O$29), AND(E20='club records end 2019'!$N$30, F20&gt;='club records end 2019'!$O$30),AND(E20='club records end 2019'!$N$31, F20&gt;='club records end 2019'!$O$31))), "CR", " ")</f>
        <v xml:space="preserve"> </v>
      </c>
    </row>
    <row r="21" spans="1:60" ht="14.5" hidden="1" x14ac:dyDescent="0.35">
      <c r="A21" s="29" t="str">
        <f t="shared" si="2"/>
        <v>U15</v>
      </c>
      <c r="B21" s="2">
        <v>100</v>
      </c>
      <c r="C21" s="1" t="s">
        <v>350</v>
      </c>
      <c r="D21" s="1" t="s">
        <v>351</v>
      </c>
      <c r="E21" s="29" t="s">
        <v>11</v>
      </c>
      <c r="F21" s="19"/>
      <c r="J21" s="13" t="str">
        <f t="shared" si="0"/>
        <v>***CLUB RECORD***</v>
      </c>
      <c r="K21" s="13" t="str">
        <f>IF(AND(B21=100, OR(AND(E21='club records end 2019'!$B$6, F21&lt;='club records end 2019'!$C$6), AND(E21='club records end 2019'!$B$7, F21&lt;='club records end 2019'!$C$7), AND(E21='club records end 2019'!$B$8, F21&lt;='club records end 2019'!$C$8), AND(E21='club records end 2019'!$B$9, F21&lt;='club records end 2019'!$C$9), AND(E21='club records end 2019'!$B$10, F21&lt;='club records end 2019'!$C$10))), "CR", " ")</f>
        <v>CR</v>
      </c>
      <c r="L21" s="13" t="str">
        <f>IF(AND(B21=200, OR(AND(E21='club records end 2019'!$B$11, F21&lt;='club records end 2019'!$C$11), AND(E21='club records end 2019'!$B$12, F21&lt;='club records end 2019'!$C$12), AND(E21='club records end 2019'!$B$13, F21&lt;='club records end 2019'!$C$13), AND(E21='club records end 2019'!$B$14, F21&lt;='club records end 2019'!$C$14), AND(E21='club records end 2019'!$B$15, F21&lt;='club records end 2019'!$C$15))), "CR", " ")</f>
        <v xml:space="preserve"> </v>
      </c>
      <c r="M21" s="13" t="str">
        <f>IF(AND(B21=300, OR(AND(E21='club records end 2019'!$B$16, F21&lt;='club records end 2019'!$C$16), AND(E21='club records end 2019'!$B$17, F21&lt;='club records end 2019'!$C$17))), "CR", " ")</f>
        <v xml:space="preserve"> </v>
      </c>
      <c r="N21" s="13" t="str">
        <f>IF(AND(B21=400, OR(AND(E21='club records end 2019'!$B$18, F21&lt;='club records end 2019'!$C$18), AND(E21='club records end 2019'!$B$19, F21&lt;='club records end 2019'!$C$19), AND(E21='club records end 2019'!$B$20, F21&lt;='club records end 2019'!$C$20), AND(E21='club records end 2019'!$B$21, F21&lt;='club records end 2019'!$C$21))), "CR", " ")</f>
        <v xml:space="preserve"> </v>
      </c>
      <c r="O21" s="13" t="str">
        <f>IF(AND(B21=800, OR(AND(E21='club records end 2019'!$B$22, F21&lt;='club records end 2019'!$C$22), AND(E21='club records end 2019'!$B$23, F21&lt;='club records end 2019'!$C$23), AND(E21='club records end 2019'!$B$24, F21&lt;='club records end 2019'!$C$24), AND(E21='club records end 2019'!$B$25, F21&lt;='club records end 2019'!$C$25), AND(E21='club records end 2019'!$B$26, F21&lt;='club records end 2019'!$C$26))), "CR", " ")</f>
        <v xml:space="preserve"> </v>
      </c>
      <c r="P21" s="13" t="str">
        <f>IF(AND(B21=1000, OR(AND(E21='club records end 2019'!$B$27, F21&lt;='club records end 2019'!$C$27), AND(E21='club records end 2019'!$B$28, F21&lt;='club records end 2019'!$C$28))), "CR", " ")</f>
        <v xml:space="preserve"> </v>
      </c>
      <c r="Q21" s="13" t="str">
        <f>IF(AND(B21=1500, OR(AND(E21='club records end 2019'!$B$29, F21&lt;='club records end 2019'!$C$29), AND(E21='club records end 2019'!$B$30, F21&lt;='club records end 2019'!$C$30), AND(E21='club records end 2019'!$B$31, F21&lt;='club records end 2019'!$C$31), AND(E21='club records end 2019'!$B$32, F21&lt;='club records end 2019'!$C$32), AND(E21='club records end 2019'!$B$33, F21&lt;='club records end 2019'!$C$33))), "CR", " ")</f>
        <v xml:space="preserve"> </v>
      </c>
      <c r="R21" s="13" t="str">
        <f>IF(AND(B21="1600 (Mile)",OR(AND(E21='club records end 2019'!$B$34,F21&lt;='club records end 2019'!$C$34),AND(E21='club records end 2019'!$B$35,F21&lt;='club records end 2019'!$C$35),AND(E21='club records end 2019'!$B$36,F21&lt;='club records end 2019'!$C$36),AND(E21='club records end 2019'!$B$37,F21&lt;='club records end 2019'!$C$37))),"CR"," ")</f>
        <v xml:space="preserve"> </v>
      </c>
      <c r="S21" s="13" t="str">
        <f>IF(AND(B21=3000, OR(AND(E21='club records end 2019'!$B$38, F21&lt;='club records end 2019'!$C$38), AND(E21='club records end 2019'!$B$39, F21&lt;='club records end 2019'!$C$39), AND(E21='club records end 2019'!$B$40, F21&lt;='club records end 2019'!$C$40), AND(E21='club records end 2019'!$B$41, F21&lt;='club records end 2019'!$C$41))), "CR", " ")</f>
        <v xml:space="preserve"> </v>
      </c>
      <c r="T21" s="13" t="str">
        <f>IF(AND(B21=5000, OR(AND(E21='club records end 2019'!$B$42, F21&lt;='club records end 2019'!$C$42), AND(E21='club records end 2019'!$B$43, F21&lt;='club records end 2019'!$C$43))), "CR", " ")</f>
        <v xml:space="preserve"> </v>
      </c>
      <c r="U21" s="12" t="str">
        <f>IF(AND(B21=10000, OR(AND(E21='club records end 2019'!$B$44, F21&lt;='club records end 2019'!$C$44), AND(E21='club records end 2019'!$B$45, F21&lt;='club records end 2019'!$C$45))), "CR", " ")</f>
        <v xml:space="preserve"> </v>
      </c>
      <c r="V21" s="12" t="str">
        <f>IF(AND(B21="high jump", OR(AND(E21='club records end 2019'!$F$1, F21&gt;='club records end 2019'!$G$1), AND(E21='club records end 2019'!$F$2, F21&gt;='club records end 2019'!$G$2), AND(E21='club records end 2019'!$F$3, F21&gt;='club records end 2019'!$G$3), AND(E21='club records end 2019'!$F$4, F21&gt;='club records end 2019'!$G$4), AND(E21='club records end 2019'!$F$5, F21&gt;='club records end 2019'!$G$5))), "CR", " ")</f>
        <v xml:space="preserve"> </v>
      </c>
      <c r="W21" s="12" t="str">
        <f>IF(AND(B21="long jump", OR(AND(E21='club records end 2019'!$F$6, F21&gt;='club records end 2019'!$G$6), AND(E21='club records end 2019'!$F$7, F21&gt;='club records end 2019'!$G$7), AND(E21='club records end 2019'!$F$8, F21&gt;='club records end 2019'!$G$8), AND(E21='club records end 2019'!$F$9, F21&gt;='club records end 2019'!$G$9), AND(E21='club records end 2019'!$F$10, F21&gt;='club records end 2019'!$G$10))), "CR", " ")</f>
        <v xml:space="preserve"> </v>
      </c>
      <c r="X21" s="12" t="str">
        <f>IF(AND(B21="triple jump", OR(AND(E21='club records end 2019'!$F$11, F21&gt;='club records end 2019'!$G$11), AND(E21='club records end 2019'!$F$12, F21&gt;='club records end 2019'!$G$12), AND(E21='club records end 2019'!$F$13, F21&gt;='club records end 2019'!$G$13), AND(E21='club records end 2019'!$F$14, F21&gt;='club records end 2019'!$H$14), AND(E21='club records end 2019'!$F$15, F21&gt;='club records end 2019'!$G$15))), "CR", " ")</f>
        <v xml:space="preserve"> </v>
      </c>
      <c r="Y21" s="12" t="str">
        <f>IF(AND(B21="pole vault", OR(AND(E21='club records end 2019'!$F$16, F21&gt;='club records end 2019'!$G$16), AND(E21='club records end 2019'!$F$17, F21&gt;='club records end 2019'!$G$17), AND(E21='club records end 2019'!$F$18, F21&gt;='club records end 2019'!$G$18), AND(E21='club records end 2019'!$F$19, F21&gt;='club records end 2019'!$G$19), AND(E21='club records end 2019'!$F$20, F21&gt;='club records end 2019'!$G$20))), "CR", " ")</f>
        <v xml:space="preserve"> </v>
      </c>
      <c r="Z21" s="12" t="str">
        <f>IF(AND(B21="discus 1", E21='club records end 2019'!$F$21, F21&gt;='club records end 2019'!$G$21), "CR", " ")</f>
        <v xml:space="preserve"> </v>
      </c>
      <c r="AA21" s="12" t="str">
        <f>IF(AND(B21="discus 1.25", E21='club records end 2019'!$F$22, F21&gt;='club records end 2019'!$G$22), "CR", " ")</f>
        <v xml:space="preserve"> </v>
      </c>
      <c r="AB21" s="12" t="str">
        <f>IF(AND(B21="discus 1.5", E21='club records end 2019'!$F$23, F21&gt;='club records end 2019'!$G$23), "CR", " ")</f>
        <v xml:space="preserve"> </v>
      </c>
      <c r="AC21" s="12" t="str">
        <f>IF(AND(B21="discus 1.75", E21='club records end 2019'!$F$24, F21&gt;='club records end 2019'!$G$24), "CR", " ")</f>
        <v xml:space="preserve"> </v>
      </c>
      <c r="AD21" s="12" t="str">
        <f>IF(AND(B21="discus 2", E21='club records end 2019'!$F$25, F21&gt;='club records end 2019'!$G$25), "CR", " ")</f>
        <v xml:space="preserve"> </v>
      </c>
      <c r="AE21" s="12" t="str">
        <f>IF(AND(B21="hammer 4", E21='club records end 2019'!$F$27, F21&gt;='club records end 2019'!$G$27), "CR", " ")</f>
        <v xml:space="preserve"> </v>
      </c>
      <c r="AF21" s="12" t="str">
        <f>IF(AND(B21="hammer 5", E21='club records end 2019'!$F$28, F21&gt;='club records end 2019'!$G$28), "CR", " ")</f>
        <v xml:space="preserve"> </v>
      </c>
      <c r="AG21" s="12" t="str">
        <f>IF(AND(B21="hammer 6", E21='club records end 2019'!$F$29, F21&gt;='club records end 2019'!$G$29), "CR", " ")</f>
        <v xml:space="preserve"> </v>
      </c>
      <c r="AH21" s="12" t="str">
        <f>IF(AND(B21="hammer 7.26", E21='club records end 2019'!$F$30, F21&gt;='club records end 2019'!$G$30), "CR", " ")</f>
        <v xml:space="preserve"> </v>
      </c>
      <c r="AI21" s="12" t="str">
        <f>IF(AND(B21="javelin 400", E21='club records end 2019'!$F$31, F21&gt;='club records end 2019'!$G$31), "CR", " ")</f>
        <v xml:space="preserve"> </v>
      </c>
      <c r="AJ21" s="12" t="str">
        <f>IF(AND(B21="javelin 600", E21='club records end 2019'!$F$32, F21&gt;='club records end 2019'!$G$32), "CR", " ")</f>
        <v xml:space="preserve"> </v>
      </c>
      <c r="AK21" s="12" t="str">
        <f>IF(AND(B21="javelin 700", E21='club records end 2019'!$F$33, F21&gt;='club records end 2019'!$G$33), "CR", " ")</f>
        <v xml:space="preserve"> </v>
      </c>
      <c r="AL21" s="12" t="str">
        <f>IF(AND(B21="javelin 800", OR(AND(E21='club records end 2019'!$F$34, F21&gt;='club records end 2019'!$G$34), AND(E21='club records end 2019'!$F$35, F21&gt;='club records end 2019'!$G$35))), "CR", " ")</f>
        <v xml:space="preserve"> </v>
      </c>
      <c r="AM21" s="12" t="str">
        <f>IF(AND(B21="shot 3", E21='club records end 2019'!$F$36, F21&gt;='club records end 2019'!$G$36), "CR", " ")</f>
        <v xml:space="preserve"> </v>
      </c>
      <c r="AN21" s="12" t="str">
        <f>IF(AND(B21="shot 4", E21='club records end 2019'!$F$37, F21&gt;='club records end 2019'!$G$37), "CR", " ")</f>
        <v xml:space="preserve"> </v>
      </c>
      <c r="AO21" s="12" t="str">
        <f>IF(AND(B21="shot 5", E21='club records end 2019'!$F$38, F21&gt;='club records end 2019'!$G$38), "CR", " ")</f>
        <v xml:space="preserve"> </v>
      </c>
      <c r="AP21" s="12" t="str">
        <f>IF(AND(B21="shot 6", E21='club records end 2019'!$F$39, F21&gt;='club records end 2019'!$G$39), "CR", " ")</f>
        <v xml:space="preserve"> </v>
      </c>
      <c r="AQ21" s="12" t="str">
        <f>IF(AND(B21="shot 7.26", E21='club records end 2019'!$F$40, F21&gt;='club records end 2019'!$G$40), "CR", " ")</f>
        <v xml:space="preserve"> </v>
      </c>
      <c r="AR21" s="12" t="str">
        <f>IF(AND(B21="60H",OR(AND(E21='club records end 2019'!$J$1,F21&lt;='club records end 2019'!$K$1),AND(E21='club records end 2019'!$J$2,F21&lt;='club records end 2019'!$K$2),AND(E21='club records end 2019'!$J$3,F21&lt;='club records end 2019'!$K$3),AND(E21='club records end 2019'!$J$4,F21&lt;='club records end 2019'!$K$4),AND(E21='club records end 2019'!$J$5,F21&lt;='club records end 2019'!$K$5))),"CR"," ")</f>
        <v xml:space="preserve"> </v>
      </c>
      <c r="AS21" s="12" t="str">
        <f>IF(AND(B21="75H", AND(E21='club records end 2019'!$J$6, F21&lt;='club records end 2019'!$K$6)), "CR", " ")</f>
        <v xml:space="preserve"> </v>
      </c>
      <c r="AT21" s="12" t="str">
        <f>IF(AND(B21="80H", AND(E21='club records end 2019'!$J$7, F21&lt;='club records end 2019'!$K$7)), "CR", " ")</f>
        <v xml:space="preserve"> </v>
      </c>
      <c r="AU21" s="12" t="str">
        <f>IF(AND(B21="100H", AND(E21='club records end 2019'!$J$8, F21&lt;='club records end 2019'!$K$8)), "CR", " ")</f>
        <v xml:space="preserve"> </v>
      </c>
      <c r="AV21" s="12" t="str">
        <f>IF(AND(B21="110H", OR(AND(E21='club records end 2019'!$J$9, F21&lt;='club records end 2019'!$K$9), AND(E21='club records end 2019'!$J$10, F21&lt;='club records end 2019'!$K$10))), "CR", " ")</f>
        <v xml:space="preserve"> </v>
      </c>
      <c r="AW21" s="12" t="str">
        <f>IF(AND(B21="400H", OR(AND(E21='club records end 2019'!$J$11, F21&lt;='club records end 2019'!$K$11), AND(E21='club records end 2019'!$J$12, F21&lt;='club records end 2019'!$K$12), AND(E21='club records end 2019'!$J$13, F21&lt;='club records end 2019'!$K$13), AND(E21='club records end 2019'!$J$14, F21&lt;='club records end 2019'!$K$14))), "CR", " ")</f>
        <v xml:space="preserve"> </v>
      </c>
      <c r="AX21" s="12" t="str">
        <f>IF(AND(B21="1500SC", AND(E21='club records end 2019'!$J$15, F21&lt;='club records end 2019'!$K$15)), "CR", " ")</f>
        <v xml:space="preserve"> </v>
      </c>
      <c r="AY21" s="12" t="str">
        <f>IF(AND(B21="2000SC", OR(AND(E21='club records end 2019'!$J$17, F21&lt;='club records end 2019'!$K$17), AND(E21='club records end 2019'!$J$18, F21&lt;='club records end 2019'!$K$18))), "CR", " ")</f>
        <v xml:space="preserve"> </v>
      </c>
      <c r="AZ21" s="12" t="str">
        <f>IF(AND(B21="3000SC", OR(AND(E21='club records end 2019'!$J$20, F21&lt;='club records end 2019'!$K$20), AND(E21='club records end 2019'!$J$21, F21&lt;='club records end 2019'!$K$21))), "CR", " ")</f>
        <v xml:space="preserve"> </v>
      </c>
      <c r="BA21" s="13" t="str">
        <f>IF(AND(B21="4x100", OR(AND(E21='club records end 2019'!$N$1, F21&lt;='club records end 2019'!$O$1), AND(E21='club records end 2019'!$N$2, F21&lt;='club records end 2019'!$O$2), AND(E21='club records end 2019'!$N$3, F21&lt;='club records end 2019'!$O$3), AND(E21='club records end 2019'!$N$4, F21&lt;='club records end 2019'!$O$4), AND(E21='club records end 2019'!$N$5, F21&lt;='club records end 2019'!$O$5))), "CR", " ")</f>
        <v xml:space="preserve"> </v>
      </c>
      <c r="BB21" s="13" t="str">
        <f>IF(AND(B21="4x200", OR(AND(E21='club records end 2019'!$N$6, F21&lt;='club records end 2019'!$O$6), AND(E21='club records end 2019'!$N$7, F21&lt;='club records end 2019'!$O$7), AND(E21='club records end 2019'!$N$8, F21&lt;='club records end 2019'!$O$8), AND(E21='club records end 2019'!$N$9, F21&lt;='club records end 2019'!$O$9), AND(E21='club records end 2019'!$N$10, F21&lt;='club records end 2019'!$O$10))), "CR", " ")</f>
        <v xml:space="preserve"> </v>
      </c>
      <c r="BC21" s="13" t="str">
        <f>IF(AND(B21="4x300", AND(E21='club records end 2019'!$N$11, F21&lt;='club records end 2019'!$O$11)), "CR", " ")</f>
        <v xml:space="preserve"> </v>
      </c>
      <c r="BD21" s="13" t="str">
        <f>IF(AND(B21="4x400", OR(AND(E21='club records end 2019'!$N$12, F21&lt;='club records end 2019'!$O$12), AND(E21='club records end 2019'!$N$13, F21&lt;='club records end 2019'!$O$13), AND(E21='club records end 2019'!$N$14, F21&lt;='club records end 2019'!$O$14), AND(E21='club records end 2019'!$N$15, F21&lt;='club records end 2019'!$O$15))), "CR", " ")</f>
        <v xml:space="preserve"> </v>
      </c>
      <c r="BE21" s="13" t="str">
        <f>IF(AND(B21="3x800", OR(AND(E21='club records end 2019'!$N$16, F21&lt;='club records end 2019'!$O$16), AND(E21='club records end 2019'!$N$17, F21&lt;='club records end 2019'!$O$17), AND(E21='club records end 2019'!$N$18, F21&lt;='club records end 2019'!$O$18))), "CR", " ")</f>
        <v xml:space="preserve"> </v>
      </c>
      <c r="BF21" s="13" t="str">
        <f>IF(AND(B21="pentathlon", OR(AND(E21='club records end 2019'!$N$21, F21&gt;='club records end 2019'!$O$21), AND(E21='club records end 2019'!$N$22, F21&gt;='club records end 2019'!$O$22),AND(E21='club records end 2019'!$N$23, F21&gt;='club records end 2019'!$O$23),AND(E21='club records end 2019'!$N$24, F21&gt;='club records end 2019'!$O$24))), "CR", " ")</f>
        <v xml:space="preserve"> </v>
      </c>
      <c r="BG21" s="13" t="str">
        <f>IF(AND(B21="heptathlon", OR(AND(E21='club records end 2019'!$N$26, F21&gt;='club records end 2019'!$O$26), AND(E21='club records end 2019'!$N$27, F21&gt;='club records end 2019'!$O$27))), "CR", " ")</f>
        <v xml:space="preserve"> </v>
      </c>
      <c r="BH21" s="13" t="str">
        <f>IF(AND(B21="decathlon", OR(AND(E21='club records end 2019'!$N$29, F21&gt;='club records end 2019'!$O$29), AND(E21='club records end 2019'!$N$30, F21&gt;='club records end 2019'!$O$30),AND(E21='club records end 2019'!$N$31, F21&gt;='club records end 2019'!$O$31))), "CR", " ")</f>
        <v xml:space="preserve"> </v>
      </c>
    </row>
    <row r="22" spans="1:60" ht="14.5" hidden="1" x14ac:dyDescent="0.35">
      <c r="A22" s="29" t="str">
        <f t="shared" si="2"/>
        <v>U15</v>
      </c>
      <c r="B22" s="2">
        <v>100</v>
      </c>
      <c r="C22" s="1" t="s">
        <v>143</v>
      </c>
      <c r="D22" s="1" t="s">
        <v>250</v>
      </c>
      <c r="E22" s="29" t="s">
        <v>11</v>
      </c>
      <c r="J22" s="13" t="str">
        <f t="shared" si="0"/>
        <v>***CLUB RECORD***</v>
      </c>
      <c r="K22" s="13" t="str">
        <f>IF(AND(B22=100, OR(AND(E22='club records end 2019'!$B$6, F22&lt;='club records end 2019'!$C$6), AND(E22='club records end 2019'!$B$7, F22&lt;='club records end 2019'!$C$7), AND(E22='club records end 2019'!$B$8, F22&lt;='club records end 2019'!$C$8), AND(E22='club records end 2019'!$B$9, F22&lt;='club records end 2019'!$C$9), AND(E22='club records end 2019'!$B$10, F22&lt;='club records end 2019'!$C$10))), "CR", " ")</f>
        <v>CR</v>
      </c>
      <c r="L22" s="13" t="str">
        <f>IF(AND(B22=200, OR(AND(E22='club records end 2019'!$B$11, F22&lt;='club records end 2019'!$C$11), AND(E22='club records end 2019'!$B$12, F22&lt;='club records end 2019'!$C$12), AND(E22='club records end 2019'!$B$13, F22&lt;='club records end 2019'!$C$13), AND(E22='club records end 2019'!$B$14, F22&lt;='club records end 2019'!$C$14), AND(E22='club records end 2019'!$B$15, F22&lt;='club records end 2019'!$C$15))), "CR", " ")</f>
        <v xml:space="preserve"> </v>
      </c>
      <c r="M22" s="13" t="str">
        <f>IF(AND(B22=300, OR(AND(E22='club records end 2019'!$B$16, F22&lt;='club records end 2019'!$C$16), AND(E22='club records end 2019'!$B$17, F22&lt;='club records end 2019'!$C$17))), "CR", " ")</f>
        <v xml:space="preserve"> </v>
      </c>
      <c r="N22" s="13" t="str">
        <f>IF(AND(B22=400, OR(AND(E22='club records end 2019'!$B$18, F22&lt;='club records end 2019'!$C$18), AND(E22='club records end 2019'!$B$19, F22&lt;='club records end 2019'!$C$19), AND(E22='club records end 2019'!$B$20, F22&lt;='club records end 2019'!$C$20), AND(E22='club records end 2019'!$B$21, F22&lt;='club records end 2019'!$C$21))), "CR", " ")</f>
        <v xml:space="preserve"> </v>
      </c>
      <c r="O22" s="13" t="str">
        <f>IF(AND(B22=800, OR(AND(E22='club records end 2019'!$B$22, F22&lt;='club records end 2019'!$C$22), AND(E22='club records end 2019'!$B$23, F22&lt;='club records end 2019'!$C$23), AND(E22='club records end 2019'!$B$24, F22&lt;='club records end 2019'!$C$24), AND(E22='club records end 2019'!$B$25, F22&lt;='club records end 2019'!$C$25), AND(E22='club records end 2019'!$B$26, F22&lt;='club records end 2019'!$C$26))), "CR", " ")</f>
        <v xml:space="preserve"> </v>
      </c>
      <c r="P22" s="13" t="str">
        <f>IF(AND(B22=1000, OR(AND(E22='club records end 2019'!$B$27, F22&lt;='club records end 2019'!$C$27), AND(E22='club records end 2019'!$B$28, F22&lt;='club records end 2019'!$C$28))), "CR", " ")</f>
        <v xml:space="preserve"> </v>
      </c>
      <c r="Q22" s="13" t="str">
        <f>IF(AND(B22=1500, OR(AND(E22='club records end 2019'!$B$29, F22&lt;='club records end 2019'!$C$29), AND(E22='club records end 2019'!$B$30, F22&lt;='club records end 2019'!$C$30), AND(E22='club records end 2019'!$B$31, F22&lt;='club records end 2019'!$C$31), AND(E22='club records end 2019'!$B$32, F22&lt;='club records end 2019'!$C$32), AND(E22='club records end 2019'!$B$33, F22&lt;='club records end 2019'!$C$33))), "CR", " ")</f>
        <v xml:space="preserve"> </v>
      </c>
      <c r="R22" s="13" t="str">
        <f>IF(AND(B22="1600 (Mile)",OR(AND(E22='club records end 2019'!$B$34,F22&lt;='club records end 2019'!$C$34),AND(E22='club records end 2019'!$B$35,F22&lt;='club records end 2019'!$C$35),AND(E22='club records end 2019'!$B$36,F22&lt;='club records end 2019'!$C$36),AND(E22='club records end 2019'!$B$37,F22&lt;='club records end 2019'!$C$37))),"CR"," ")</f>
        <v xml:space="preserve"> </v>
      </c>
      <c r="S22" s="13" t="str">
        <f>IF(AND(B22=3000, OR(AND(E22='club records end 2019'!$B$38, F22&lt;='club records end 2019'!$C$38), AND(E22='club records end 2019'!$B$39, F22&lt;='club records end 2019'!$C$39), AND(E22='club records end 2019'!$B$40, F22&lt;='club records end 2019'!$C$40), AND(E22='club records end 2019'!$B$41, F22&lt;='club records end 2019'!$C$41))), "CR", " ")</f>
        <v xml:space="preserve"> </v>
      </c>
      <c r="T22" s="13" t="str">
        <f>IF(AND(B22=5000, OR(AND(E22='club records end 2019'!$B$42, F22&lt;='club records end 2019'!$C$42), AND(E22='club records end 2019'!$B$43, F22&lt;='club records end 2019'!$C$43))), "CR", " ")</f>
        <v xml:space="preserve"> </v>
      </c>
      <c r="U22" s="12" t="str">
        <f>IF(AND(B22=10000, OR(AND(E22='club records end 2019'!$B$44, F22&lt;='club records end 2019'!$C$44), AND(E22='club records end 2019'!$B$45, F22&lt;='club records end 2019'!$C$45))), "CR", " ")</f>
        <v xml:space="preserve"> </v>
      </c>
      <c r="V22" s="12" t="str">
        <f>IF(AND(B22="high jump", OR(AND(E22='club records end 2019'!$F$1, F22&gt;='club records end 2019'!$G$1), AND(E22='club records end 2019'!$F$2, F22&gt;='club records end 2019'!$G$2), AND(E22='club records end 2019'!$F$3, F22&gt;='club records end 2019'!$G$3), AND(E22='club records end 2019'!$F$4, F22&gt;='club records end 2019'!$G$4), AND(E22='club records end 2019'!$F$5, F22&gt;='club records end 2019'!$G$5))), "CR", " ")</f>
        <v xml:space="preserve"> </v>
      </c>
      <c r="W22" s="12" t="str">
        <f>IF(AND(B22="long jump", OR(AND(E22='club records end 2019'!$F$6, F22&gt;='club records end 2019'!$G$6), AND(E22='club records end 2019'!$F$7, F22&gt;='club records end 2019'!$G$7), AND(E22='club records end 2019'!$F$8, F22&gt;='club records end 2019'!$G$8), AND(E22='club records end 2019'!$F$9, F22&gt;='club records end 2019'!$G$9), AND(E22='club records end 2019'!$F$10, F22&gt;='club records end 2019'!$G$10))), "CR", " ")</f>
        <v xml:space="preserve"> </v>
      </c>
      <c r="X22" s="12" t="str">
        <f>IF(AND(B22="triple jump", OR(AND(E22='club records end 2019'!$F$11, F22&gt;='club records end 2019'!$G$11), AND(E22='club records end 2019'!$F$12, F22&gt;='club records end 2019'!$G$12), AND(E22='club records end 2019'!$F$13, F22&gt;='club records end 2019'!$G$13), AND(E22='club records end 2019'!$F$14, F22&gt;='club records end 2019'!$H$14), AND(E22='club records end 2019'!$F$15, F22&gt;='club records end 2019'!$G$15))), "CR", " ")</f>
        <v xml:space="preserve"> </v>
      </c>
      <c r="Y22" s="12" t="str">
        <f>IF(AND(B22="pole vault", OR(AND(E22='club records end 2019'!$F$16, F22&gt;='club records end 2019'!$G$16), AND(E22='club records end 2019'!$F$17, F22&gt;='club records end 2019'!$G$17), AND(E22='club records end 2019'!$F$18, F22&gt;='club records end 2019'!$G$18), AND(E22='club records end 2019'!$F$19, F22&gt;='club records end 2019'!$G$19), AND(E22='club records end 2019'!$F$20, F22&gt;='club records end 2019'!$G$20))), "CR", " ")</f>
        <v xml:space="preserve"> </v>
      </c>
      <c r="Z22" s="12" t="str">
        <f>IF(AND(B22="discus 1", E22='club records end 2019'!$F$21, F22&gt;='club records end 2019'!$G$21), "CR", " ")</f>
        <v xml:space="preserve"> </v>
      </c>
      <c r="AA22" s="12" t="str">
        <f>IF(AND(B22="discus 1.25", E22='club records end 2019'!$F$22, F22&gt;='club records end 2019'!$G$22), "CR", " ")</f>
        <v xml:space="preserve"> </v>
      </c>
      <c r="AB22" s="12" t="str">
        <f>IF(AND(B22="discus 1.5", E22='club records end 2019'!$F$23, F22&gt;='club records end 2019'!$G$23), "CR", " ")</f>
        <v xml:space="preserve"> </v>
      </c>
      <c r="AC22" s="12" t="str">
        <f>IF(AND(B22="discus 1.75", E22='club records end 2019'!$F$24, F22&gt;='club records end 2019'!$G$24), "CR", " ")</f>
        <v xml:space="preserve"> </v>
      </c>
      <c r="AD22" s="12" t="str">
        <f>IF(AND(B22="discus 2", E22='club records end 2019'!$F$25, F22&gt;='club records end 2019'!$G$25), "CR", " ")</f>
        <v xml:space="preserve"> </v>
      </c>
      <c r="AE22" s="12" t="str">
        <f>IF(AND(B22="hammer 4", E22='club records end 2019'!$F$27, F22&gt;='club records end 2019'!$G$27), "CR", " ")</f>
        <v xml:space="preserve"> </v>
      </c>
      <c r="AF22" s="12" t="str">
        <f>IF(AND(B22="hammer 5", E22='club records end 2019'!$F$28, F22&gt;='club records end 2019'!$G$28), "CR", " ")</f>
        <v xml:space="preserve"> </v>
      </c>
      <c r="AG22" s="12" t="str">
        <f>IF(AND(B22="hammer 6", E22='club records end 2019'!$F$29, F22&gt;='club records end 2019'!$G$29), "CR", " ")</f>
        <v xml:space="preserve"> </v>
      </c>
      <c r="AH22" s="12" t="str">
        <f>IF(AND(B22="hammer 7.26", E22='club records end 2019'!$F$30, F22&gt;='club records end 2019'!$G$30), "CR", " ")</f>
        <v xml:space="preserve"> </v>
      </c>
      <c r="AI22" s="12" t="str">
        <f>IF(AND(B22="javelin 400", E22='club records end 2019'!$F$31, F22&gt;='club records end 2019'!$G$31), "CR", " ")</f>
        <v xml:space="preserve"> </v>
      </c>
      <c r="AJ22" s="12" t="str">
        <f>IF(AND(B22="javelin 600", E22='club records end 2019'!$F$32, F22&gt;='club records end 2019'!$G$32), "CR", " ")</f>
        <v xml:space="preserve"> </v>
      </c>
      <c r="AK22" s="12" t="str">
        <f>IF(AND(B22="javelin 700", E22='club records end 2019'!$F$33, F22&gt;='club records end 2019'!$G$33), "CR", " ")</f>
        <v xml:space="preserve"> </v>
      </c>
      <c r="AL22" s="12" t="str">
        <f>IF(AND(B22="javelin 800", OR(AND(E22='club records end 2019'!$F$34, F22&gt;='club records end 2019'!$G$34), AND(E22='club records end 2019'!$F$35, F22&gt;='club records end 2019'!$G$35))), "CR", " ")</f>
        <v xml:space="preserve"> </v>
      </c>
      <c r="AM22" s="12" t="str">
        <f>IF(AND(B22="shot 3", E22='club records end 2019'!$F$36, F22&gt;='club records end 2019'!$G$36), "CR", " ")</f>
        <v xml:space="preserve"> </v>
      </c>
      <c r="AN22" s="12" t="str">
        <f>IF(AND(B22="shot 4", E22='club records end 2019'!$F$37, F22&gt;='club records end 2019'!$G$37), "CR", " ")</f>
        <v xml:space="preserve"> </v>
      </c>
      <c r="AO22" s="12" t="str">
        <f>IF(AND(B22="shot 5", E22='club records end 2019'!$F$38, F22&gt;='club records end 2019'!$G$38), "CR", " ")</f>
        <v xml:space="preserve"> </v>
      </c>
      <c r="AP22" s="12" t="str">
        <f>IF(AND(B22="shot 6", E22='club records end 2019'!$F$39, F22&gt;='club records end 2019'!$G$39), "CR", " ")</f>
        <v xml:space="preserve"> </v>
      </c>
      <c r="AQ22" s="12" t="str">
        <f>IF(AND(B22="shot 7.26", E22='club records end 2019'!$F$40, F22&gt;='club records end 2019'!$G$40), "CR", " ")</f>
        <v xml:space="preserve"> </v>
      </c>
      <c r="AR22" s="12" t="str">
        <f>IF(AND(B22="60H",OR(AND(E22='club records end 2019'!$J$1,F22&lt;='club records end 2019'!$K$1),AND(E22='club records end 2019'!$J$2,F22&lt;='club records end 2019'!$K$2),AND(E22='club records end 2019'!$J$3,F22&lt;='club records end 2019'!$K$3),AND(E22='club records end 2019'!$J$4,F22&lt;='club records end 2019'!$K$4),AND(E22='club records end 2019'!$J$5,F22&lt;='club records end 2019'!$K$5))),"CR"," ")</f>
        <v xml:space="preserve"> </v>
      </c>
      <c r="AS22" s="12" t="str">
        <f>IF(AND(B22="75H", AND(E22='club records end 2019'!$J$6, F22&lt;='club records end 2019'!$K$6)), "CR", " ")</f>
        <v xml:space="preserve"> </v>
      </c>
      <c r="AT22" s="12" t="str">
        <f>IF(AND(B22="80H", AND(E22='club records end 2019'!$J$7, F22&lt;='club records end 2019'!$K$7)), "CR", " ")</f>
        <v xml:space="preserve"> </v>
      </c>
      <c r="AU22" s="12" t="str">
        <f>IF(AND(B22="100H", AND(E22='club records end 2019'!$J$8, F22&lt;='club records end 2019'!$K$8)), "CR", " ")</f>
        <v xml:space="preserve"> </v>
      </c>
      <c r="AV22" s="12" t="str">
        <f>IF(AND(B22="110H", OR(AND(E22='club records end 2019'!$J$9, F22&lt;='club records end 2019'!$K$9), AND(E22='club records end 2019'!$J$10, F22&lt;='club records end 2019'!$K$10))), "CR", " ")</f>
        <v xml:space="preserve"> </v>
      </c>
      <c r="AW22" s="12" t="str">
        <f>IF(AND(B22="400H", OR(AND(E22='club records end 2019'!$J$11, F22&lt;='club records end 2019'!$K$11), AND(E22='club records end 2019'!$J$12, F22&lt;='club records end 2019'!$K$12), AND(E22='club records end 2019'!$J$13, F22&lt;='club records end 2019'!$K$13), AND(E22='club records end 2019'!$J$14, F22&lt;='club records end 2019'!$K$14))), "CR", " ")</f>
        <v xml:space="preserve"> </v>
      </c>
      <c r="AX22" s="12" t="str">
        <f>IF(AND(B22="1500SC", AND(E22='club records end 2019'!$J$15, F22&lt;='club records end 2019'!$K$15)), "CR", " ")</f>
        <v xml:space="preserve"> </v>
      </c>
      <c r="AY22" s="12" t="str">
        <f>IF(AND(B22="2000SC", OR(AND(E22='club records end 2019'!$J$17, F22&lt;='club records end 2019'!$K$17), AND(E22='club records end 2019'!$J$18, F22&lt;='club records end 2019'!$K$18))), "CR", " ")</f>
        <v xml:space="preserve"> </v>
      </c>
      <c r="AZ22" s="12" t="str">
        <f>IF(AND(B22="3000SC", OR(AND(E22='club records end 2019'!$J$20, F22&lt;='club records end 2019'!$K$20), AND(E22='club records end 2019'!$J$21, F22&lt;='club records end 2019'!$K$21))), "CR", " ")</f>
        <v xml:space="preserve"> </v>
      </c>
      <c r="BA22" s="13" t="str">
        <f>IF(AND(B22="4x100", OR(AND(E22='club records end 2019'!$N$1, F22&lt;='club records end 2019'!$O$1), AND(E22='club records end 2019'!$N$2, F22&lt;='club records end 2019'!$O$2), AND(E22='club records end 2019'!$N$3, F22&lt;='club records end 2019'!$O$3), AND(E22='club records end 2019'!$N$4, F22&lt;='club records end 2019'!$O$4), AND(E22='club records end 2019'!$N$5, F22&lt;='club records end 2019'!$O$5))), "CR", " ")</f>
        <v xml:space="preserve"> </v>
      </c>
      <c r="BB22" s="13" t="str">
        <f>IF(AND(B22="4x200", OR(AND(E22='club records end 2019'!$N$6, F22&lt;='club records end 2019'!$O$6), AND(E22='club records end 2019'!$N$7, F22&lt;='club records end 2019'!$O$7), AND(E22='club records end 2019'!$N$8, F22&lt;='club records end 2019'!$O$8), AND(E22='club records end 2019'!$N$9, F22&lt;='club records end 2019'!$O$9), AND(E22='club records end 2019'!$N$10, F22&lt;='club records end 2019'!$O$10))), "CR", " ")</f>
        <v xml:space="preserve"> </v>
      </c>
      <c r="BC22" s="13" t="str">
        <f>IF(AND(B22="4x300", AND(E22='club records end 2019'!$N$11, F22&lt;='club records end 2019'!$O$11)), "CR", " ")</f>
        <v xml:space="preserve"> </v>
      </c>
      <c r="BD22" s="13" t="str">
        <f>IF(AND(B22="4x400", OR(AND(E22='club records end 2019'!$N$12, F22&lt;='club records end 2019'!$O$12), AND(E22='club records end 2019'!$N$13, F22&lt;='club records end 2019'!$O$13), AND(E22='club records end 2019'!$N$14, F22&lt;='club records end 2019'!$O$14), AND(E22='club records end 2019'!$N$15, F22&lt;='club records end 2019'!$O$15))), "CR", " ")</f>
        <v xml:space="preserve"> </v>
      </c>
      <c r="BE22" s="13" t="str">
        <f>IF(AND(B22="3x800", OR(AND(E22='club records end 2019'!$N$16, F22&lt;='club records end 2019'!$O$16), AND(E22='club records end 2019'!$N$17, F22&lt;='club records end 2019'!$O$17), AND(E22='club records end 2019'!$N$18, F22&lt;='club records end 2019'!$O$18))), "CR", " ")</f>
        <v xml:space="preserve"> </v>
      </c>
      <c r="BF22" s="13" t="str">
        <f>IF(AND(B22="pentathlon", OR(AND(E22='club records end 2019'!$N$21, F22&gt;='club records end 2019'!$O$21), AND(E22='club records end 2019'!$N$22, F22&gt;='club records end 2019'!$O$22),AND(E22='club records end 2019'!$N$23, F22&gt;='club records end 2019'!$O$23),AND(E22='club records end 2019'!$N$24, F22&gt;='club records end 2019'!$O$24))), "CR", " ")</f>
        <v xml:space="preserve"> </v>
      </c>
      <c r="BG22" s="13" t="str">
        <f>IF(AND(B22="heptathlon", OR(AND(E22='club records end 2019'!$N$26, F22&gt;='club records end 2019'!$O$26), AND(E22='club records end 2019'!$N$27, F22&gt;='club records end 2019'!$O$27))), "CR", " ")</f>
        <v xml:space="preserve"> </v>
      </c>
      <c r="BH22" s="13" t="str">
        <f>IF(AND(B22="decathlon", OR(AND(E22='club records end 2019'!$N$29, F22&gt;='club records end 2019'!$O$29), AND(E22='club records end 2019'!$N$30, F22&gt;='club records end 2019'!$O$30),AND(E22='club records end 2019'!$N$31, F22&gt;='club records end 2019'!$O$31))), "CR", " ")</f>
        <v xml:space="preserve"> </v>
      </c>
    </row>
    <row r="23" spans="1:60" ht="14.5" hidden="1" x14ac:dyDescent="0.35">
      <c r="A23" s="29" t="str">
        <f t="shared" si="2"/>
        <v>U13</v>
      </c>
      <c r="B23" s="2" t="s">
        <v>316</v>
      </c>
      <c r="C23" s="1" t="s">
        <v>79</v>
      </c>
      <c r="D23" s="1" t="s">
        <v>262</v>
      </c>
      <c r="E23" s="29" t="s">
        <v>13</v>
      </c>
      <c r="J23" s="13" t="str">
        <f t="shared" si="0"/>
        <v/>
      </c>
      <c r="K23" s="13" t="str">
        <f>IF(AND(B23=100, OR(AND(E23='club records end 2019'!$B$6, F23&lt;='club records end 2019'!$C$6), AND(E23='club records end 2019'!$B$7, F23&lt;='club records end 2019'!$C$7), AND(E23='club records end 2019'!$B$8, F23&lt;='club records end 2019'!$C$8), AND(E23='club records end 2019'!$B$9, F23&lt;='club records end 2019'!$C$9), AND(E23='club records end 2019'!$B$10, F23&lt;='club records end 2019'!$C$10))), "CR", " ")</f>
        <v xml:space="preserve"> </v>
      </c>
      <c r="L23" s="13" t="str">
        <f>IF(AND(B23=200, OR(AND(E23='club records end 2019'!$B$11, F23&lt;='club records end 2019'!$C$11), AND(E23='club records end 2019'!$B$12, F23&lt;='club records end 2019'!$C$12), AND(E23='club records end 2019'!$B$13, F23&lt;='club records end 2019'!$C$13), AND(E23='club records end 2019'!$B$14, F23&lt;='club records end 2019'!$C$14), AND(E23='club records end 2019'!$B$15, F23&lt;='club records end 2019'!$C$15))), "CR", " ")</f>
        <v xml:space="preserve"> </v>
      </c>
      <c r="M23" s="13" t="str">
        <f>IF(AND(B23=300, OR(AND(E23='club records end 2019'!$B$16, F23&lt;='club records end 2019'!$C$16), AND(E23='club records end 2019'!$B$17, F23&lt;='club records end 2019'!$C$17))), "CR", " ")</f>
        <v xml:space="preserve"> </v>
      </c>
      <c r="N23" s="13" t="str">
        <f>IF(AND(B23=400, OR(AND(E23='club records end 2019'!$B$18, F23&lt;='club records end 2019'!$C$18), AND(E23='club records end 2019'!$B$19, F23&lt;='club records end 2019'!$C$19), AND(E23='club records end 2019'!$B$20, F23&lt;='club records end 2019'!$C$20), AND(E23='club records end 2019'!$B$21, F23&lt;='club records end 2019'!$C$21))), "CR", " ")</f>
        <v xml:space="preserve"> </v>
      </c>
      <c r="O23" s="13" t="str">
        <f>IF(AND(B23=800, OR(AND(E23='club records end 2019'!$B$22, F23&lt;='club records end 2019'!$C$22), AND(E23='club records end 2019'!$B$23, F23&lt;='club records end 2019'!$C$23), AND(E23='club records end 2019'!$B$24, F23&lt;='club records end 2019'!$C$24), AND(E23='club records end 2019'!$B$25, F23&lt;='club records end 2019'!$C$25), AND(E23='club records end 2019'!$B$26, F23&lt;='club records end 2019'!$C$26))), "CR", " ")</f>
        <v xml:space="preserve"> </v>
      </c>
      <c r="P23" s="13" t="str">
        <f>IF(AND(B23=1000, OR(AND(E23='club records end 2019'!$B$27, F23&lt;='club records end 2019'!$C$27), AND(E23='club records end 2019'!$B$28, F23&lt;='club records end 2019'!$C$28))), "CR", " ")</f>
        <v xml:space="preserve"> </v>
      </c>
      <c r="Q23" s="13" t="str">
        <f>IF(AND(B23=1500, OR(AND(E23='club records end 2019'!$B$29, F23&lt;='club records end 2019'!$C$29), AND(E23='club records end 2019'!$B$30, F23&lt;='club records end 2019'!$C$30), AND(E23='club records end 2019'!$B$31, F23&lt;='club records end 2019'!$C$31), AND(E23='club records end 2019'!$B$32, F23&lt;='club records end 2019'!$C$32), AND(E23='club records end 2019'!$B$33, F23&lt;='club records end 2019'!$C$33))), "CR", " ")</f>
        <v xml:space="preserve"> </v>
      </c>
      <c r="R23" s="13" t="str">
        <f>IF(AND(B23="1600 (Mile)",OR(AND(E23='club records end 2019'!$B$34,F23&lt;='club records end 2019'!$C$34),AND(E23='club records end 2019'!$B$35,F23&lt;='club records end 2019'!$C$35),AND(E23='club records end 2019'!$B$36,F23&lt;='club records end 2019'!$C$36),AND(E23='club records end 2019'!$B$37,F23&lt;='club records end 2019'!$C$37))),"CR"," ")</f>
        <v xml:space="preserve"> </v>
      </c>
      <c r="S23" s="13" t="str">
        <f>IF(AND(B23=3000, OR(AND(E23='club records end 2019'!$B$38, F23&lt;='club records end 2019'!$C$38), AND(E23='club records end 2019'!$B$39, F23&lt;='club records end 2019'!$C$39), AND(E23='club records end 2019'!$B$40, F23&lt;='club records end 2019'!$C$40), AND(E23='club records end 2019'!$B$41, F23&lt;='club records end 2019'!$C$41))), "CR", " ")</f>
        <v xml:space="preserve"> </v>
      </c>
      <c r="T23" s="13" t="str">
        <f>IF(AND(B23=5000, OR(AND(E23='club records end 2019'!$B$42, F23&lt;='club records end 2019'!$C$42), AND(E23='club records end 2019'!$B$43, F23&lt;='club records end 2019'!$C$43))), "CR", " ")</f>
        <v xml:space="preserve"> </v>
      </c>
      <c r="U23" s="12" t="str">
        <f>IF(AND(B23=10000, OR(AND(E23='club records end 2019'!$B$44, F23&lt;='club records end 2019'!$C$44), AND(E23='club records end 2019'!$B$45, F23&lt;='club records end 2019'!$C$45))), "CR", " ")</f>
        <v xml:space="preserve"> </v>
      </c>
      <c r="V23" s="12" t="str">
        <f>IF(AND(B23="high jump", OR(AND(E23='club records end 2019'!$F$1, F23&gt;='club records end 2019'!$G$1), AND(E23='club records end 2019'!$F$2, F23&gt;='club records end 2019'!$G$2), AND(E23='club records end 2019'!$F$3, F23&gt;='club records end 2019'!$G$3), AND(E23='club records end 2019'!$F$4, F23&gt;='club records end 2019'!$G$4), AND(E23='club records end 2019'!$F$5, F23&gt;='club records end 2019'!$G$5))), "CR", " ")</f>
        <v xml:space="preserve"> </v>
      </c>
      <c r="W23" s="12" t="str">
        <f>IF(AND(B23="long jump", OR(AND(E23='club records end 2019'!$F$6, F23&gt;='club records end 2019'!$G$6), AND(E23='club records end 2019'!$F$7, F23&gt;='club records end 2019'!$G$7), AND(E23='club records end 2019'!$F$8, F23&gt;='club records end 2019'!$G$8), AND(E23='club records end 2019'!$F$9, F23&gt;='club records end 2019'!$G$9), AND(E23='club records end 2019'!$F$10, F23&gt;='club records end 2019'!$G$10))), "CR", " ")</f>
        <v xml:space="preserve"> </v>
      </c>
      <c r="X23" s="12" t="str">
        <f>IF(AND(B23="triple jump", OR(AND(E23='club records end 2019'!$F$11, F23&gt;='club records end 2019'!$G$11), AND(E23='club records end 2019'!$F$12, F23&gt;='club records end 2019'!$G$12), AND(E23='club records end 2019'!$F$13, F23&gt;='club records end 2019'!$G$13), AND(E23='club records end 2019'!$F$14, F23&gt;='club records end 2019'!$H$14), AND(E23='club records end 2019'!$F$15, F23&gt;='club records end 2019'!$G$15))), "CR", " ")</f>
        <v xml:space="preserve"> </v>
      </c>
      <c r="Y23" s="12" t="str">
        <f>IF(AND(B23="pole vault", OR(AND(E23='club records end 2019'!$F$16, F23&gt;='club records end 2019'!$G$16), AND(E23='club records end 2019'!$F$17, F23&gt;='club records end 2019'!$G$17), AND(E23='club records end 2019'!$F$18, F23&gt;='club records end 2019'!$G$18), AND(E23='club records end 2019'!$F$19, F23&gt;='club records end 2019'!$G$19), AND(E23='club records end 2019'!$F$20, F23&gt;='club records end 2019'!$G$20))), "CR", " ")</f>
        <v xml:space="preserve"> </v>
      </c>
      <c r="Z23" s="12" t="str">
        <f>IF(AND(B23="discus 1", E23='club records end 2019'!$F$21, F23&gt;='club records end 2019'!$G$21), "CR", " ")</f>
        <v xml:space="preserve"> </v>
      </c>
      <c r="AA23" s="12" t="str">
        <f>IF(AND(B23="discus 1.25", E23='club records end 2019'!$F$22, F23&gt;='club records end 2019'!$G$22), "CR", " ")</f>
        <v xml:space="preserve"> </v>
      </c>
      <c r="AB23" s="12" t="str">
        <f>IF(AND(B23="discus 1.5", E23='club records end 2019'!$F$23, F23&gt;='club records end 2019'!$G$23), "CR", " ")</f>
        <v xml:space="preserve"> </v>
      </c>
      <c r="AC23" s="12" t="str">
        <f>IF(AND(B23="discus 1.75", E23='club records end 2019'!$F$24, F23&gt;='club records end 2019'!$G$24), "CR", " ")</f>
        <v xml:space="preserve"> </v>
      </c>
      <c r="AD23" s="12" t="str">
        <f>IF(AND(B23="discus 2", E23='club records end 2019'!$F$25, F23&gt;='club records end 2019'!$G$25), "CR", " ")</f>
        <v xml:space="preserve"> </v>
      </c>
      <c r="AE23" s="12" t="str">
        <f>IF(AND(B23="hammer 4", E23='club records end 2019'!$F$27, F23&gt;='club records end 2019'!$G$27), "CR", " ")</f>
        <v xml:space="preserve"> </v>
      </c>
      <c r="AF23" s="12" t="str">
        <f>IF(AND(B23="hammer 5", E23='club records end 2019'!$F$28, F23&gt;='club records end 2019'!$G$28), "CR", " ")</f>
        <v xml:space="preserve"> </v>
      </c>
      <c r="AG23" s="12" t="str">
        <f>IF(AND(B23="hammer 6", E23='club records end 2019'!$F$29, F23&gt;='club records end 2019'!$G$29), "CR", " ")</f>
        <v xml:space="preserve"> </v>
      </c>
      <c r="AH23" s="12" t="str">
        <f>IF(AND(B23="hammer 7.26", E23='club records end 2019'!$F$30, F23&gt;='club records end 2019'!$G$30), "CR", " ")</f>
        <v xml:space="preserve"> </v>
      </c>
      <c r="AI23" s="12" t="str">
        <f>IF(AND(B23="javelin 400", E23='club records end 2019'!$F$31, F23&gt;='club records end 2019'!$G$31), "CR", " ")</f>
        <v xml:space="preserve"> </v>
      </c>
      <c r="AJ23" s="12" t="str">
        <f>IF(AND(B23="javelin 600", E23='club records end 2019'!$F$32, F23&gt;='club records end 2019'!$G$32), "CR", " ")</f>
        <v xml:space="preserve"> </v>
      </c>
      <c r="AK23" s="12" t="str">
        <f>IF(AND(B23="javelin 700", E23='club records end 2019'!$F$33, F23&gt;='club records end 2019'!$G$33), "CR", " ")</f>
        <v xml:space="preserve"> </v>
      </c>
      <c r="AL23" s="12" t="str">
        <f>IF(AND(B23="javelin 800", OR(AND(E23='club records end 2019'!$F$34, F23&gt;='club records end 2019'!$G$34), AND(E23='club records end 2019'!$F$35, F23&gt;='club records end 2019'!$G$35))), "CR", " ")</f>
        <v xml:space="preserve"> </v>
      </c>
      <c r="AM23" s="12" t="str">
        <f>IF(AND(B23="shot 3", E23='club records end 2019'!$F$36, F23&gt;='club records end 2019'!$G$36), "CR", " ")</f>
        <v xml:space="preserve"> </v>
      </c>
      <c r="AN23" s="12" t="str">
        <f>IF(AND(B23="shot 4", E23='club records end 2019'!$F$37, F23&gt;='club records end 2019'!$G$37), "CR", " ")</f>
        <v xml:space="preserve"> </v>
      </c>
      <c r="AO23" s="12" t="str">
        <f>IF(AND(B23="shot 5", E23='club records end 2019'!$F$38, F23&gt;='club records end 2019'!$G$38), "CR", " ")</f>
        <v xml:space="preserve"> </v>
      </c>
      <c r="AP23" s="12" t="str">
        <f>IF(AND(B23="shot 6", E23='club records end 2019'!$F$39, F23&gt;='club records end 2019'!$G$39), "CR", " ")</f>
        <v xml:space="preserve"> </v>
      </c>
      <c r="AQ23" s="12" t="str">
        <f>IF(AND(B23="shot 7.26", E23='club records end 2019'!$F$40, F23&gt;='club records end 2019'!$G$40), "CR", " ")</f>
        <v xml:space="preserve"> </v>
      </c>
      <c r="AR23" s="12" t="str">
        <f>IF(AND(B23="60H",OR(AND(E23='club records end 2019'!$J$1,F23&lt;='club records end 2019'!$K$1),AND(E23='club records end 2019'!$J$2,F23&lt;='club records end 2019'!$K$2),AND(E23='club records end 2019'!$J$3,F23&lt;='club records end 2019'!$K$3),AND(E23='club records end 2019'!$J$4,F23&lt;='club records end 2019'!$K$4),AND(E23='club records end 2019'!$J$5,F23&lt;='club records end 2019'!$K$5))),"CR"," ")</f>
        <v xml:space="preserve"> </v>
      </c>
      <c r="AS23" s="12" t="str">
        <f>IF(AND(B23="75H", AND(E23='club records end 2019'!$J$6, F23&lt;='club records end 2019'!$K$6)), "CR", " ")</f>
        <v xml:space="preserve"> </v>
      </c>
      <c r="AT23" s="12" t="str">
        <f>IF(AND(B23="80H", AND(E23='club records end 2019'!$J$7, F23&lt;='club records end 2019'!$K$7)), "CR", " ")</f>
        <v xml:space="preserve"> </v>
      </c>
      <c r="AU23" s="12" t="str">
        <f>IF(AND(B23="100H", AND(E23='club records end 2019'!$J$8, F23&lt;='club records end 2019'!$K$8)), "CR", " ")</f>
        <v xml:space="preserve"> </v>
      </c>
      <c r="AV23" s="12" t="str">
        <f>IF(AND(B23="110H", OR(AND(E23='club records end 2019'!$J$9, F23&lt;='club records end 2019'!$K$9), AND(E23='club records end 2019'!$J$10, F23&lt;='club records end 2019'!$K$10))), "CR", " ")</f>
        <v xml:space="preserve"> </v>
      </c>
      <c r="AW23" s="12" t="str">
        <f>IF(AND(B23="400H", OR(AND(E23='club records end 2019'!$J$11, F23&lt;='club records end 2019'!$K$11), AND(E23='club records end 2019'!$J$12, F23&lt;='club records end 2019'!$K$12), AND(E23='club records end 2019'!$J$13, F23&lt;='club records end 2019'!$K$13), AND(E23='club records end 2019'!$J$14, F23&lt;='club records end 2019'!$K$14))), "CR", " ")</f>
        <v xml:space="preserve"> </v>
      </c>
      <c r="AX23" s="12" t="str">
        <f>IF(AND(B23="1500SC", AND(E23='club records end 2019'!$J$15, F23&lt;='club records end 2019'!$K$15)), "CR", " ")</f>
        <v xml:space="preserve"> </v>
      </c>
      <c r="AY23" s="12" t="str">
        <f>IF(AND(B23="2000SC", OR(AND(E23='club records end 2019'!$J$17, F23&lt;='club records end 2019'!$K$17), AND(E23='club records end 2019'!$J$18, F23&lt;='club records end 2019'!$K$18))), "CR", " ")</f>
        <v xml:space="preserve"> </v>
      </c>
      <c r="AZ23" s="12" t="str">
        <f>IF(AND(B23="3000SC", OR(AND(E23='club records end 2019'!$J$20, F23&lt;='club records end 2019'!$K$20), AND(E23='club records end 2019'!$J$21, F23&lt;='club records end 2019'!$K$21))), "CR", " ")</f>
        <v xml:space="preserve"> </v>
      </c>
      <c r="BA23" s="13" t="str">
        <f>IF(AND(B23="4x100", OR(AND(E23='club records end 2019'!$N$1, F23&lt;='club records end 2019'!$O$1), AND(E23='club records end 2019'!$N$2, F23&lt;='club records end 2019'!$O$2), AND(E23='club records end 2019'!$N$3, F23&lt;='club records end 2019'!$O$3), AND(E23='club records end 2019'!$N$4, F23&lt;='club records end 2019'!$O$4), AND(E23='club records end 2019'!$N$5, F23&lt;='club records end 2019'!$O$5))), "CR", " ")</f>
        <v xml:space="preserve"> </v>
      </c>
      <c r="BB23" s="13" t="str">
        <f>IF(AND(B23="4x200", OR(AND(E23='club records end 2019'!$N$6, F23&lt;='club records end 2019'!$O$6), AND(E23='club records end 2019'!$N$7, F23&lt;='club records end 2019'!$O$7), AND(E23='club records end 2019'!$N$8, F23&lt;='club records end 2019'!$O$8), AND(E23='club records end 2019'!$N$9, F23&lt;='club records end 2019'!$O$9), AND(E23='club records end 2019'!$N$10, F23&lt;='club records end 2019'!$O$10))), "CR", " ")</f>
        <v xml:space="preserve"> </v>
      </c>
      <c r="BC23" s="13" t="str">
        <f>IF(AND(B23="4x300", AND(E23='club records end 2019'!$N$11, F23&lt;='club records end 2019'!$O$11)), "CR", " ")</f>
        <v xml:space="preserve"> </v>
      </c>
      <c r="BD23" s="13" t="str">
        <f>IF(AND(B23="4x400", OR(AND(E23='club records end 2019'!$N$12, F23&lt;='club records end 2019'!$O$12), AND(E23='club records end 2019'!$N$13, F23&lt;='club records end 2019'!$O$13), AND(E23='club records end 2019'!$N$14, F23&lt;='club records end 2019'!$O$14), AND(E23='club records end 2019'!$N$15, F23&lt;='club records end 2019'!$O$15))), "CR", " ")</f>
        <v xml:space="preserve"> </v>
      </c>
      <c r="BE23" s="13" t="str">
        <f>IF(AND(B23="3x800", OR(AND(E23='club records end 2019'!$N$16, F23&lt;='club records end 2019'!$O$16), AND(E23='club records end 2019'!$N$17, F23&lt;='club records end 2019'!$O$17), AND(E23='club records end 2019'!$N$18, F23&lt;='club records end 2019'!$O$18))), "CR", " ")</f>
        <v xml:space="preserve"> </v>
      </c>
      <c r="BF23" s="13" t="str">
        <f>IF(AND(B23="pentathlon", OR(AND(E23='club records end 2019'!$N$21, F23&gt;='club records end 2019'!$O$21), AND(E23='club records end 2019'!$N$22, F23&gt;='club records end 2019'!$O$22),AND(E23='club records end 2019'!$N$23, F23&gt;='club records end 2019'!$O$23),AND(E23='club records end 2019'!$N$24, F23&gt;='club records end 2019'!$O$24))), "CR", " ")</f>
        <v xml:space="preserve"> </v>
      </c>
      <c r="BG23" s="13" t="str">
        <f>IF(AND(B23="heptathlon", OR(AND(E23='club records end 2019'!$N$26, F23&gt;='club records end 2019'!$O$26), AND(E23='club records end 2019'!$N$27, F23&gt;='club records end 2019'!$O$27))), "CR", " ")</f>
        <v xml:space="preserve"> </v>
      </c>
      <c r="BH23" s="13" t="str">
        <f>IF(AND(B23="decathlon", OR(AND(E23='club records end 2019'!$N$29, F23&gt;='club records end 2019'!$O$29), AND(E23='club records end 2019'!$N$30, F23&gt;='club records end 2019'!$O$30),AND(E23='club records end 2019'!$N$31, F23&gt;='club records end 2019'!$O$31))), "CR", " ")</f>
        <v xml:space="preserve"> </v>
      </c>
    </row>
    <row r="24" spans="1:60" ht="14.5" hidden="1" x14ac:dyDescent="0.35">
      <c r="A24" s="29" t="str">
        <f t="shared" si="2"/>
        <v>U17</v>
      </c>
      <c r="B24" s="2">
        <v>1500</v>
      </c>
      <c r="C24" s="1" t="s">
        <v>106</v>
      </c>
      <c r="D24" s="1" t="s">
        <v>144</v>
      </c>
      <c r="E24" s="29" t="s">
        <v>14</v>
      </c>
      <c r="J24" s="13" t="s">
        <v>306</v>
      </c>
      <c r="O24" s="1"/>
      <c r="P24" s="1"/>
      <c r="Q24" s="1"/>
      <c r="R24" s="1"/>
      <c r="S24" s="1"/>
      <c r="T24" s="1"/>
    </row>
    <row r="25" spans="1:60" ht="14.5" hidden="1" x14ac:dyDescent="0.35">
      <c r="A25" s="29" t="str">
        <f t="shared" si="2"/>
        <v>U17</v>
      </c>
      <c r="B25" s="2" t="s">
        <v>233</v>
      </c>
      <c r="C25" s="1" t="s">
        <v>165</v>
      </c>
      <c r="D25" s="1" t="s">
        <v>26</v>
      </c>
      <c r="E25" s="29" t="s">
        <v>14</v>
      </c>
      <c r="G25" s="24"/>
      <c r="J25" s="13" t="str">
        <f>IF(OR(K25="CR", L25="CR", M25="CR", N25="CR", O25="CR", P25="CR", Q25="CR", R25="CR", S25="CR", T25="CR",U25="CR", V25="CR", W25="CR", X25="CR", Y25="CR", Z25="CR", AA25="CR", AB25="CR", AC25="CR", AD25="CR", AE25="CR", AF25="CR", AG25="CR", AH25="CR", AI25="CR", AJ25="CR", AK25="CR", AL25="CR", AM25="CR", AN25="CR", AO25="CR", AP25="CR", AQ25="CR", AR25="CR", AS25="CR", AT25="CR", AU25="CR", AV25="CR", AW25="CR", AX25="CR", AY25="CR", AZ25="CR", BA25="CR", BB25="CR", BC25="CR", BD25="CR", BE25="CR", BF25="CR", BG25="CR", BH25="CR"), "***CLUB RECORD***", "")</f>
        <v/>
      </c>
      <c r="K25" s="13" t="str">
        <f>IF(AND(B25=100, OR(AND(E25='club records end 2019'!$B$6, F25&lt;='club records end 2019'!$C$6), AND(E25='club records end 2019'!$B$7, F25&lt;='club records end 2019'!$C$7), AND(E25='club records end 2019'!$B$8, F25&lt;='club records end 2019'!$C$8), AND(E25='club records end 2019'!$B$9, F25&lt;='club records end 2019'!$C$9), AND(E25='club records end 2019'!$B$10, F25&lt;='club records end 2019'!$C$10))), "CR", " ")</f>
        <v xml:space="preserve"> </v>
      </c>
      <c r="L25" s="13" t="str">
        <f>IF(AND(B25=200, OR(AND(E25='club records end 2019'!$B$11, F25&lt;='club records end 2019'!$C$11), AND(E25='club records end 2019'!$B$12, F25&lt;='club records end 2019'!$C$12), AND(E25='club records end 2019'!$B$13, F25&lt;='club records end 2019'!$C$13), AND(E25='club records end 2019'!$B$14, F25&lt;='club records end 2019'!$C$14), AND(E25='club records end 2019'!$B$15, F25&lt;='club records end 2019'!$C$15))), "CR", " ")</f>
        <v xml:space="preserve"> </v>
      </c>
      <c r="M25" s="13" t="str">
        <f>IF(AND(B25=300, OR(AND(E25='club records end 2019'!$B$16, F25&lt;='club records end 2019'!$C$16), AND(E25='club records end 2019'!$B$17, F25&lt;='club records end 2019'!$C$17))), "CR", " ")</f>
        <v xml:space="preserve"> </v>
      </c>
      <c r="N25" s="13" t="str">
        <f>IF(AND(B25=400, OR(AND(E25='club records end 2019'!$B$18, F25&lt;='club records end 2019'!$C$18), AND(E25='club records end 2019'!$B$19, F25&lt;='club records end 2019'!$C$19), AND(E25='club records end 2019'!$B$20, F25&lt;='club records end 2019'!$C$20), AND(E25='club records end 2019'!$B$21, F25&lt;='club records end 2019'!$C$21))), "CR", " ")</f>
        <v xml:space="preserve"> </v>
      </c>
      <c r="O25" s="13" t="str">
        <f>IF(AND(B25=800, OR(AND(E25='club records end 2019'!$B$22, F25&lt;='club records end 2019'!$C$22), AND(E25='club records end 2019'!$B$23, F25&lt;='club records end 2019'!$C$23), AND(E25='club records end 2019'!$B$24, F25&lt;='club records end 2019'!$C$24), AND(E25='club records end 2019'!$B$25, F25&lt;='club records end 2019'!$C$25), AND(E25='club records end 2019'!$B$26, F25&lt;='club records end 2019'!$C$26))), "CR", " ")</f>
        <v xml:space="preserve"> </v>
      </c>
      <c r="P25" s="13" t="str">
        <f>IF(AND(B25=1000, OR(AND(E25='club records end 2019'!$B$27, F25&lt;='club records end 2019'!$C$27), AND(E25='club records end 2019'!$B$28, F25&lt;='club records end 2019'!$C$28))), "CR", " ")</f>
        <v xml:space="preserve"> </v>
      </c>
      <c r="Q25" s="13" t="str">
        <f>IF(AND(B25=1500, OR(AND(E25='club records end 2019'!$B$29, F25&lt;='club records end 2019'!$C$29), AND(E25='club records end 2019'!$B$30, F25&lt;='club records end 2019'!$C$30), AND(E25='club records end 2019'!$B$31, F25&lt;='club records end 2019'!$C$31), AND(E25='club records end 2019'!$B$32, F25&lt;='club records end 2019'!$C$32), AND(E25='club records end 2019'!$B$33, F25&lt;='club records end 2019'!$C$33))), "CR", " ")</f>
        <v xml:space="preserve"> </v>
      </c>
      <c r="R25" s="13" t="str">
        <f>IF(AND(B25="1600 (Mile)",OR(AND(E25='club records end 2019'!$B$34,F25&lt;='club records end 2019'!$C$34),AND(E25='club records end 2019'!$B$35,F25&lt;='club records end 2019'!$C$35),AND(E25='club records end 2019'!$B$36,F25&lt;='club records end 2019'!$C$36),AND(E25='club records end 2019'!$B$37,F25&lt;='club records end 2019'!$C$37))),"CR"," ")</f>
        <v xml:space="preserve"> </v>
      </c>
      <c r="S25" s="13" t="str">
        <f>IF(AND(B25=3000, OR(AND(E25='club records end 2019'!$B$38, F25&lt;='club records end 2019'!$C$38), AND(E25='club records end 2019'!$B$39, F25&lt;='club records end 2019'!$C$39), AND(E25='club records end 2019'!$B$40, F25&lt;='club records end 2019'!$C$40), AND(E25='club records end 2019'!$B$41, F25&lt;='club records end 2019'!$C$41))), "CR", " ")</f>
        <v xml:space="preserve"> </v>
      </c>
      <c r="T25" s="13" t="str">
        <f>IF(AND(B25=5000, OR(AND(E25='club records end 2019'!$B$42, F25&lt;='club records end 2019'!$C$42), AND(E25='club records end 2019'!$B$43, F25&lt;='club records end 2019'!$C$43))), "CR", " ")</f>
        <v xml:space="preserve"> </v>
      </c>
      <c r="U25" s="12" t="str">
        <f>IF(AND(B25=10000, OR(AND(E25='club records end 2019'!$B$44, F25&lt;='club records end 2019'!$C$44), AND(E25='club records end 2019'!$B$45, F25&lt;='club records end 2019'!$C$45))), "CR", " ")</f>
        <v xml:space="preserve"> </v>
      </c>
      <c r="V25" s="12" t="str">
        <f>IF(AND(B25="high jump", OR(AND(E25='club records end 2019'!$F$1, F25&gt;='club records end 2019'!$G$1), AND(E25='club records end 2019'!$F$2, F25&gt;='club records end 2019'!$G$2), AND(E25='club records end 2019'!$F$3, F25&gt;='club records end 2019'!$G$3), AND(E25='club records end 2019'!$F$4, F25&gt;='club records end 2019'!$G$4), AND(E25='club records end 2019'!$F$5, F25&gt;='club records end 2019'!$G$5))), "CR", " ")</f>
        <v xml:space="preserve"> </v>
      </c>
      <c r="W25" s="12" t="str">
        <f>IF(AND(B25="long jump", OR(AND(E25='club records end 2019'!$F$6, F25&gt;='club records end 2019'!$G$6), AND(E25='club records end 2019'!$F$7, F25&gt;='club records end 2019'!$G$7), AND(E25='club records end 2019'!$F$8, F25&gt;='club records end 2019'!$G$8), AND(E25='club records end 2019'!$F$9, F25&gt;='club records end 2019'!$G$9), AND(E25='club records end 2019'!$F$10, F25&gt;='club records end 2019'!$G$10))), "CR", " ")</f>
        <v xml:space="preserve"> </v>
      </c>
      <c r="X25" s="12" t="str">
        <f>IF(AND(B25="triple jump", OR(AND(E25='club records end 2019'!$F$11, F25&gt;='club records end 2019'!$G$11), AND(E25='club records end 2019'!$F$12, F25&gt;='club records end 2019'!$G$12), AND(E25='club records end 2019'!$F$13, F25&gt;='club records end 2019'!$G$13), AND(E25='club records end 2019'!$F$14, F25&gt;='club records end 2019'!$H$14), AND(E25='club records end 2019'!$F$15, F25&gt;='club records end 2019'!$G$15))), "CR", " ")</f>
        <v xml:space="preserve"> </v>
      </c>
      <c r="Y25" s="12" t="str">
        <f>IF(AND(B25="pole vault", OR(AND(E25='club records end 2019'!$F$16, F25&gt;='club records end 2019'!$G$16), AND(E25='club records end 2019'!$F$17, F25&gt;='club records end 2019'!$G$17), AND(E25='club records end 2019'!$F$18, F25&gt;='club records end 2019'!$G$18), AND(E25='club records end 2019'!$F$19, F25&gt;='club records end 2019'!$G$19), AND(E25='club records end 2019'!$F$20, F25&gt;='club records end 2019'!$G$20))), "CR", " ")</f>
        <v xml:space="preserve"> </v>
      </c>
      <c r="Z25" s="12" t="str">
        <f>IF(AND(B25="discus 1", E25='club records end 2019'!$F$21, F25&gt;='club records end 2019'!$G$21), "CR", " ")</f>
        <v xml:space="preserve"> </v>
      </c>
      <c r="AA25" s="12" t="str">
        <f>IF(AND(B25="discus 1.25", E25='club records end 2019'!$F$22, F25&gt;='club records end 2019'!$G$22), "CR", " ")</f>
        <v xml:space="preserve"> </v>
      </c>
      <c r="AB25" s="12" t="str">
        <f>IF(AND(B25="discus 1.5", E25='club records end 2019'!$F$23, F25&gt;='club records end 2019'!$G$23), "CR", " ")</f>
        <v xml:space="preserve"> </v>
      </c>
      <c r="AC25" s="12" t="str">
        <f>IF(AND(B25="discus 1.75", E25='club records end 2019'!$F$24, F25&gt;='club records end 2019'!$G$24), "CR", " ")</f>
        <v xml:space="preserve"> </v>
      </c>
      <c r="AD25" s="12" t="str">
        <f>IF(AND(B25="discus 2", E25='club records end 2019'!$F$25, F25&gt;='club records end 2019'!$G$25), "CR", " ")</f>
        <v xml:space="preserve"> </v>
      </c>
      <c r="AE25" s="12" t="str">
        <f>IF(AND(B25="hammer 4", E25='club records end 2019'!$F$27, F25&gt;='club records end 2019'!$G$27), "CR", " ")</f>
        <v xml:space="preserve"> </v>
      </c>
      <c r="AF25" s="12" t="str">
        <f>IF(AND(B25="hammer 5", E25='club records end 2019'!$F$28, F25&gt;='club records end 2019'!$G$28), "CR", " ")</f>
        <v xml:space="preserve"> </v>
      </c>
      <c r="AG25" s="12" t="str">
        <f>IF(AND(B25="hammer 6", E25='club records end 2019'!$F$29, F25&gt;='club records end 2019'!$G$29), "CR", " ")</f>
        <v xml:space="preserve"> </v>
      </c>
      <c r="AH25" s="12" t="str">
        <f>IF(AND(B25="hammer 7.26", E25='club records end 2019'!$F$30, F25&gt;='club records end 2019'!$G$30), "CR", " ")</f>
        <v xml:space="preserve"> </v>
      </c>
      <c r="AI25" s="12" t="str">
        <f>IF(AND(B25="javelin 400", E25='club records end 2019'!$F$31, F25&gt;='club records end 2019'!$G$31), "CR", " ")</f>
        <v xml:space="preserve"> </v>
      </c>
      <c r="AJ25" s="12" t="str">
        <f>IF(AND(B25="javelin 600", E25='club records end 2019'!$F$32, F25&gt;='club records end 2019'!$G$32), "CR", " ")</f>
        <v xml:space="preserve"> </v>
      </c>
      <c r="AK25" s="12" t="str">
        <f>IF(AND(B25="javelin 700", E25='club records end 2019'!$F$33, F25&gt;='club records end 2019'!$G$33), "CR", " ")</f>
        <v xml:space="preserve"> </v>
      </c>
      <c r="AL25" s="12" t="str">
        <f>IF(AND(B25="javelin 800", OR(AND(E25='club records end 2019'!$F$34, F25&gt;='club records end 2019'!$G$34), AND(E25='club records end 2019'!$F$35, F25&gt;='club records end 2019'!$G$35))), "CR", " ")</f>
        <v xml:space="preserve"> </v>
      </c>
      <c r="AM25" s="12" t="str">
        <f>IF(AND(B25="shot 3", E25='club records end 2019'!$F$36, F25&gt;='club records end 2019'!$G$36), "CR", " ")</f>
        <v xml:space="preserve"> </v>
      </c>
      <c r="AN25" s="12" t="str">
        <f>IF(AND(B25="shot 4", E25='club records end 2019'!$F$37, F25&gt;='club records end 2019'!$G$37), "CR", " ")</f>
        <v xml:space="preserve"> </v>
      </c>
      <c r="AO25" s="12" t="str">
        <f>IF(AND(B25="shot 5", E25='club records end 2019'!$F$38, F25&gt;='club records end 2019'!$G$38), "CR", " ")</f>
        <v xml:space="preserve"> </v>
      </c>
      <c r="AP25" s="12" t="str">
        <f>IF(AND(B25="shot 6", E25='club records end 2019'!$F$39, F25&gt;='club records end 2019'!$G$39), "CR", " ")</f>
        <v xml:space="preserve"> </v>
      </c>
      <c r="AQ25" s="12" t="str">
        <f>IF(AND(B25="shot 7.26", E25='club records end 2019'!$F$40, F25&gt;='club records end 2019'!$G$40), "CR", " ")</f>
        <v xml:space="preserve"> </v>
      </c>
      <c r="AR25" s="12" t="str">
        <f>IF(AND(B25="60H",OR(AND(E25='club records end 2019'!$J$1,F25&lt;='club records end 2019'!$K$1),AND(E25='club records end 2019'!$J$2,F25&lt;='club records end 2019'!$K$2),AND(E25='club records end 2019'!$J$3,F25&lt;='club records end 2019'!$K$3),AND(E25='club records end 2019'!$J$4,F25&lt;='club records end 2019'!$K$4),AND(E25='club records end 2019'!$J$5,F25&lt;='club records end 2019'!$K$5))),"CR"," ")</f>
        <v xml:space="preserve"> </v>
      </c>
      <c r="AS25" s="12" t="str">
        <f>IF(AND(B25="75H", AND(E25='club records end 2019'!$J$6, F25&lt;='club records end 2019'!$K$6)), "CR", " ")</f>
        <v xml:space="preserve"> </v>
      </c>
      <c r="AT25" s="12" t="str">
        <f>IF(AND(B25="80H", AND(E25='club records end 2019'!$J$7, F25&lt;='club records end 2019'!$K$7)), "CR", " ")</f>
        <v xml:space="preserve"> </v>
      </c>
      <c r="AU25" s="12" t="str">
        <f>IF(AND(B25="100H", AND(E25='club records end 2019'!$J$8, F25&lt;='club records end 2019'!$K$8)), "CR", " ")</f>
        <v xml:space="preserve"> </v>
      </c>
      <c r="AV25" s="12" t="str">
        <f>IF(AND(B25="110H", OR(AND(E25='club records end 2019'!$J$9, F25&lt;='club records end 2019'!$K$9), AND(E25='club records end 2019'!$J$10, F25&lt;='club records end 2019'!$K$10))), "CR", " ")</f>
        <v xml:space="preserve"> </v>
      </c>
      <c r="AW25" s="12" t="str">
        <f>IF(AND(B25="400H", OR(AND(E25='club records end 2019'!$J$11, F25&lt;='club records end 2019'!$K$11), AND(E25='club records end 2019'!$J$12, F25&lt;='club records end 2019'!$K$12), AND(E25='club records end 2019'!$J$13, F25&lt;='club records end 2019'!$K$13), AND(E25='club records end 2019'!$J$14, F25&lt;='club records end 2019'!$K$14))), "CR", " ")</f>
        <v xml:space="preserve"> </v>
      </c>
      <c r="AX25" s="12" t="str">
        <f>IF(AND(B25="1500SC", AND(E25='club records end 2019'!$J$15, F25&lt;='club records end 2019'!$K$15)), "CR", " ")</f>
        <v xml:space="preserve"> </v>
      </c>
      <c r="AY25" s="12" t="str">
        <f>IF(AND(B25="2000SC", OR(AND(E25='club records end 2019'!$J$17, F25&lt;='club records end 2019'!$K$17), AND(E25='club records end 2019'!$J$18, F25&lt;='club records end 2019'!$K$18))), "CR", " ")</f>
        <v xml:space="preserve"> </v>
      </c>
      <c r="AZ25" s="12" t="str">
        <f>IF(AND(B25="3000SC", OR(AND(E25='club records end 2019'!$J$20, F25&lt;='club records end 2019'!$K$20), AND(E25='club records end 2019'!$J$21, F25&lt;='club records end 2019'!$K$21))), "CR", " ")</f>
        <v xml:space="preserve"> </v>
      </c>
      <c r="BA25" s="13" t="str">
        <f>IF(AND(B25="4x100", OR(AND(E25='club records end 2019'!$N$1, F25&lt;='club records end 2019'!$O$1), AND(E25='club records end 2019'!$N$2, F25&lt;='club records end 2019'!$O$2), AND(E25='club records end 2019'!$N$3, F25&lt;='club records end 2019'!$O$3), AND(E25='club records end 2019'!$N$4, F25&lt;='club records end 2019'!$O$4), AND(E25='club records end 2019'!$N$5, F25&lt;='club records end 2019'!$O$5))), "CR", " ")</f>
        <v xml:space="preserve"> </v>
      </c>
      <c r="BB25" s="13" t="str">
        <f>IF(AND(B25="4x200", OR(AND(E25='club records end 2019'!$N$6, F25&lt;='club records end 2019'!$O$6), AND(E25='club records end 2019'!$N$7, F25&lt;='club records end 2019'!$O$7), AND(E25='club records end 2019'!$N$8, F25&lt;='club records end 2019'!$O$8), AND(E25='club records end 2019'!$N$9, F25&lt;='club records end 2019'!$O$9), AND(E25='club records end 2019'!$N$10, F25&lt;='club records end 2019'!$O$10))), "CR", " ")</f>
        <v xml:space="preserve"> </v>
      </c>
      <c r="BC25" s="13" t="str">
        <f>IF(AND(B25="4x300", AND(E25='club records end 2019'!$N$11, F25&lt;='club records end 2019'!$O$11)), "CR", " ")</f>
        <v xml:space="preserve"> </v>
      </c>
      <c r="BD25" s="13" t="str">
        <f>IF(AND(B25="4x400", OR(AND(E25='club records end 2019'!$N$12, F25&lt;='club records end 2019'!$O$12), AND(E25='club records end 2019'!$N$13, F25&lt;='club records end 2019'!$O$13), AND(E25='club records end 2019'!$N$14, F25&lt;='club records end 2019'!$O$14), AND(E25='club records end 2019'!$N$15, F25&lt;='club records end 2019'!$O$15))), "CR", " ")</f>
        <v xml:space="preserve"> </v>
      </c>
      <c r="BE25" s="13" t="str">
        <f>IF(AND(B25="3x800", OR(AND(E25='club records end 2019'!$N$16, F25&lt;='club records end 2019'!$O$16), AND(E25='club records end 2019'!$N$17, F25&lt;='club records end 2019'!$O$17), AND(E25='club records end 2019'!$N$18, F25&lt;='club records end 2019'!$O$18))), "CR", " ")</f>
        <v xml:space="preserve"> </v>
      </c>
      <c r="BF25" s="13" t="str">
        <f>IF(AND(B25="pentathlon", OR(AND(E25='club records end 2019'!$N$21, F25&gt;='club records end 2019'!$O$21), AND(E25='club records end 2019'!$N$22, F25&gt;='club records end 2019'!$O$22),AND(E25='club records end 2019'!$N$23, F25&gt;='club records end 2019'!$O$23),AND(E25='club records end 2019'!$N$24, F25&gt;='club records end 2019'!$O$24))), "CR", " ")</f>
        <v xml:space="preserve"> </v>
      </c>
      <c r="BG25" s="13" t="str">
        <f>IF(AND(B25="heptathlon", OR(AND(E25='club records end 2019'!$N$26, F25&gt;='club records end 2019'!$O$26), AND(E25='club records end 2019'!$N$27, F25&gt;='club records end 2019'!$O$27))), "CR", " ")</f>
        <v xml:space="preserve"> </v>
      </c>
      <c r="BH25" s="13" t="str">
        <f>IF(AND(B25="decathlon", OR(AND(E25='club records end 2019'!$N$29, F25&gt;='club records end 2019'!$O$29), AND(E25='club records end 2019'!$N$30, F25&gt;='club records end 2019'!$O$30),AND(E25='club records end 2019'!$N$31, F25&gt;='club records end 2019'!$O$31))), "CR", " ")</f>
        <v xml:space="preserve"> </v>
      </c>
    </row>
    <row r="26" spans="1:60" ht="14.5" hidden="1" x14ac:dyDescent="0.35">
      <c r="A26" s="29" t="str">
        <f t="shared" si="2"/>
        <v>U13</v>
      </c>
      <c r="B26" s="2">
        <v>800</v>
      </c>
      <c r="C26" s="1" t="s">
        <v>181</v>
      </c>
      <c r="D26" s="1" t="s">
        <v>263</v>
      </c>
      <c r="E26" s="29" t="s">
        <v>13</v>
      </c>
      <c r="J26" s="13" t="str">
        <f>IF(OR(K26="CR", L26="CR", M26="CR", N26="CR", O26="CR", P26="CR", Q26="CR", R26="CR", S26="CR", T26="CR",U26="CR", V26="CR", W26="CR", X26="CR", Y26="CR", Z26="CR", AA26="CR", AB26="CR", AC26="CR", AD26="CR", AE26="CR", AF26="CR", AG26="CR", AH26="CR", AI26="CR", AJ26="CR", AK26="CR", AL26="CR", AM26="CR", AN26="CR", AO26="CR", AP26="CR", AQ26="CR", AR26="CR", AS26="CR", AT26="CR", AU26="CR", AV26="CR", AW26="CR", AX26="CR", AY26="CR", AZ26="CR", BA26="CR", BB26="CR", BC26="CR", BD26="CR", BE26="CR", BF26="CR", BG26="CR", BH26="CR"), "***CLUB RECORD***", "")</f>
        <v>***CLUB RECORD***</v>
      </c>
      <c r="K26" s="13" t="str">
        <f>IF(AND(B26=100, OR(AND(E26='club records end 2019'!$B$6, F26&lt;='club records end 2019'!$C$6), AND(E26='club records end 2019'!$B$7, F26&lt;='club records end 2019'!$C$7), AND(E26='club records end 2019'!$B$8, F26&lt;='club records end 2019'!$C$8), AND(E26='club records end 2019'!$B$9, F26&lt;='club records end 2019'!$C$9), AND(E26='club records end 2019'!$B$10, F26&lt;='club records end 2019'!$C$10))), "CR", " ")</f>
        <v xml:space="preserve"> </v>
      </c>
      <c r="L26" s="13" t="str">
        <f>IF(AND(B26=200, OR(AND(E26='club records end 2019'!$B$11, F26&lt;='club records end 2019'!$C$11), AND(E26='club records end 2019'!$B$12, F26&lt;='club records end 2019'!$C$12), AND(E26='club records end 2019'!$B$13, F26&lt;='club records end 2019'!$C$13), AND(E26='club records end 2019'!$B$14, F26&lt;='club records end 2019'!$C$14), AND(E26='club records end 2019'!$B$15, F26&lt;='club records end 2019'!$C$15))), "CR", " ")</f>
        <v xml:space="preserve"> </v>
      </c>
      <c r="M26" s="13" t="str">
        <f>IF(AND(B26=300, OR(AND(E26='club records end 2019'!$B$16, F26&lt;='club records end 2019'!$C$16), AND(E26='club records end 2019'!$B$17, F26&lt;='club records end 2019'!$C$17))), "CR", " ")</f>
        <v xml:space="preserve"> </v>
      </c>
      <c r="N26" s="13" t="str">
        <f>IF(AND(B26=400, OR(AND(E26='club records end 2019'!$B$18, F26&lt;='club records end 2019'!$C$18), AND(E26='club records end 2019'!$B$19, F26&lt;='club records end 2019'!$C$19), AND(E26='club records end 2019'!$B$20, F26&lt;='club records end 2019'!$C$20), AND(E26='club records end 2019'!$B$21, F26&lt;='club records end 2019'!$C$21))), "CR", " ")</f>
        <v xml:space="preserve"> </v>
      </c>
      <c r="O26" s="13" t="str">
        <f>IF(AND(B26=800, OR(AND(E26='club records end 2019'!$B$22, F26&lt;='club records end 2019'!$C$22), AND(E26='club records end 2019'!$B$23, F26&lt;='club records end 2019'!$C$23), AND(E26='club records end 2019'!$B$24, F26&lt;='club records end 2019'!$C$24), AND(E26='club records end 2019'!$B$25, F26&lt;='club records end 2019'!$C$25), AND(E26='club records end 2019'!$B$26, F26&lt;='club records end 2019'!$C$26))), "CR", " ")</f>
        <v>CR</v>
      </c>
      <c r="P26" s="13" t="str">
        <f>IF(AND(B26=1000, OR(AND(E26='club records end 2019'!$B$27, F26&lt;='club records end 2019'!$C$27), AND(E26='club records end 2019'!$B$28, F26&lt;='club records end 2019'!$C$28))), "CR", " ")</f>
        <v xml:space="preserve"> </v>
      </c>
      <c r="Q26" s="13" t="str">
        <f>IF(AND(B26=1500, OR(AND(E26='club records end 2019'!$B$29, F26&lt;='club records end 2019'!$C$29), AND(E26='club records end 2019'!$B$30, F26&lt;='club records end 2019'!$C$30), AND(E26='club records end 2019'!$B$31, F26&lt;='club records end 2019'!$C$31), AND(E26='club records end 2019'!$B$32, F26&lt;='club records end 2019'!$C$32), AND(E26='club records end 2019'!$B$33, F26&lt;='club records end 2019'!$C$33))), "CR", " ")</f>
        <v xml:space="preserve"> </v>
      </c>
      <c r="R26" s="13" t="str">
        <f>IF(AND(B26="1600 (Mile)",OR(AND(E26='club records end 2019'!$B$34,F26&lt;='club records end 2019'!$C$34),AND(E26='club records end 2019'!$B$35,F26&lt;='club records end 2019'!$C$35),AND(E26='club records end 2019'!$B$36,F26&lt;='club records end 2019'!$C$36),AND(E26='club records end 2019'!$B$37,F26&lt;='club records end 2019'!$C$37))),"CR"," ")</f>
        <v xml:space="preserve"> </v>
      </c>
      <c r="S26" s="13" t="str">
        <f>IF(AND(B26=3000, OR(AND(E26='club records end 2019'!$B$38, F26&lt;='club records end 2019'!$C$38), AND(E26='club records end 2019'!$B$39, F26&lt;='club records end 2019'!$C$39), AND(E26='club records end 2019'!$B$40, F26&lt;='club records end 2019'!$C$40), AND(E26='club records end 2019'!$B$41, F26&lt;='club records end 2019'!$C$41))), "CR", " ")</f>
        <v xml:space="preserve"> </v>
      </c>
      <c r="T26" s="13" t="str">
        <f>IF(AND(B26=5000, OR(AND(E26='club records end 2019'!$B$42, F26&lt;='club records end 2019'!$C$42), AND(E26='club records end 2019'!$B$43, F26&lt;='club records end 2019'!$C$43))), "CR", " ")</f>
        <v xml:space="preserve"> </v>
      </c>
      <c r="U26" s="12" t="str">
        <f>IF(AND(B26=10000, OR(AND(E26='club records end 2019'!$B$44, F26&lt;='club records end 2019'!$C$44), AND(E26='club records end 2019'!$B$45, F26&lt;='club records end 2019'!$C$45))), "CR", " ")</f>
        <v xml:space="preserve"> </v>
      </c>
      <c r="V26" s="12" t="str">
        <f>IF(AND(B26="high jump", OR(AND(E26='club records end 2019'!$F$1, F26&gt;='club records end 2019'!$G$1), AND(E26='club records end 2019'!$F$2, F26&gt;='club records end 2019'!$G$2), AND(E26='club records end 2019'!$F$3, F26&gt;='club records end 2019'!$G$3), AND(E26='club records end 2019'!$F$4, F26&gt;='club records end 2019'!$G$4), AND(E26='club records end 2019'!$F$5, F26&gt;='club records end 2019'!$G$5))), "CR", " ")</f>
        <v xml:space="preserve"> </v>
      </c>
      <c r="W26" s="12" t="str">
        <f>IF(AND(B26="long jump", OR(AND(E26='club records end 2019'!$F$6, F26&gt;='club records end 2019'!$G$6), AND(E26='club records end 2019'!$F$7, F26&gt;='club records end 2019'!$G$7), AND(E26='club records end 2019'!$F$8, F26&gt;='club records end 2019'!$G$8), AND(E26='club records end 2019'!$F$9, F26&gt;='club records end 2019'!$G$9), AND(E26='club records end 2019'!$F$10, F26&gt;='club records end 2019'!$G$10))), "CR", " ")</f>
        <v xml:space="preserve"> </v>
      </c>
      <c r="X26" s="12" t="str">
        <f>IF(AND(B26="triple jump", OR(AND(E26='club records end 2019'!$F$11, F26&gt;='club records end 2019'!$G$11), AND(E26='club records end 2019'!$F$12, F26&gt;='club records end 2019'!$G$12), AND(E26='club records end 2019'!$F$13, F26&gt;='club records end 2019'!$G$13), AND(E26='club records end 2019'!$F$14, F26&gt;='club records end 2019'!$H$14), AND(E26='club records end 2019'!$F$15, F26&gt;='club records end 2019'!$G$15))), "CR", " ")</f>
        <v xml:space="preserve"> </v>
      </c>
      <c r="Y26" s="12" t="str">
        <f>IF(AND(B26="pole vault", OR(AND(E26='club records end 2019'!$F$16, F26&gt;='club records end 2019'!$G$16), AND(E26='club records end 2019'!$F$17, F26&gt;='club records end 2019'!$G$17), AND(E26='club records end 2019'!$F$18, F26&gt;='club records end 2019'!$G$18), AND(E26='club records end 2019'!$F$19, F26&gt;='club records end 2019'!$G$19), AND(E26='club records end 2019'!$F$20, F26&gt;='club records end 2019'!$G$20))), "CR", " ")</f>
        <v xml:space="preserve"> </v>
      </c>
      <c r="Z26" s="12" t="str">
        <f>IF(AND(B26="discus 1", E26='club records end 2019'!$F$21, F26&gt;='club records end 2019'!$G$21), "CR", " ")</f>
        <v xml:space="preserve"> </v>
      </c>
      <c r="AA26" s="12" t="str">
        <f>IF(AND(B26="discus 1.25", E26='club records end 2019'!$F$22, F26&gt;='club records end 2019'!$G$22), "CR", " ")</f>
        <v xml:space="preserve"> </v>
      </c>
      <c r="AB26" s="12" t="str">
        <f>IF(AND(B26="discus 1.5", E26='club records end 2019'!$F$23, F26&gt;='club records end 2019'!$G$23), "CR", " ")</f>
        <v xml:space="preserve"> </v>
      </c>
      <c r="AC26" s="12" t="str">
        <f>IF(AND(B26="discus 1.75", E26='club records end 2019'!$F$24, F26&gt;='club records end 2019'!$G$24), "CR", " ")</f>
        <v xml:space="preserve"> </v>
      </c>
      <c r="AD26" s="12" t="str">
        <f>IF(AND(B26="discus 2", E26='club records end 2019'!$F$25, F26&gt;='club records end 2019'!$G$25), "CR", " ")</f>
        <v xml:space="preserve"> </v>
      </c>
      <c r="AE26" s="12" t="str">
        <f>IF(AND(B26="hammer 4", E26='club records end 2019'!$F$27, F26&gt;='club records end 2019'!$G$27), "CR", " ")</f>
        <v xml:space="preserve"> </v>
      </c>
      <c r="AF26" s="12" t="str">
        <f>IF(AND(B26="hammer 5", E26='club records end 2019'!$F$28, F26&gt;='club records end 2019'!$G$28), "CR", " ")</f>
        <v xml:space="preserve"> </v>
      </c>
      <c r="AG26" s="12" t="str">
        <f>IF(AND(B26="hammer 6", E26='club records end 2019'!$F$29, F26&gt;='club records end 2019'!$G$29), "CR", " ")</f>
        <v xml:space="preserve"> </v>
      </c>
      <c r="AH26" s="12" t="str">
        <f>IF(AND(B26="hammer 7.26", E26='club records end 2019'!$F$30, F26&gt;='club records end 2019'!$G$30), "CR", " ")</f>
        <v xml:space="preserve"> </v>
      </c>
      <c r="AI26" s="12" t="str">
        <f>IF(AND(B26="javelin 400", E26='club records end 2019'!$F$31, F26&gt;='club records end 2019'!$G$31), "CR", " ")</f>
        <v xml:space="preserve"> </v>
      </c>
      <c r="AJ26" s="12" t="str">
        <f>IF(AND(B26="javelin 600", E26='club records end 2019'!$F$32, F26&gt;='club records end 2019'!$G$32), "CR", " ")</f>
        <v xml:space="preserve"> </v>
      </c>
      <c r="AK26" s="12" t="str">
        <f>IF(AND(B26="javelin 700", E26='club records end 2019'!$F$33, F26&gt;='club records end 2019'!$G$33), "CR", " ")</f>
        <v xml:space="preserve"> </v>
      </c>
      <c r="AL26" s="12" t="str">
        <f>IF(AND(B26="javelin 800", OR(AND(E26='club records end 2019'!$F$34, F26&gt;='club records end 2019'!$G$34), AND(E26='club records end 2019'!$F$35, F26&gt;='club records end 2019'!$G$35))), "CR", " ")</f>
        <v xml:space="preserve"> </v>
      </c>
      <c r="AM26" s="12" t="str">
        <f>IF(AND(B26="shot 3", E26='club records end 2019'!$F$36, F26&gt;='club records end 2019'!$G$36), "CR", " ")</f>
        <v xml:space="preserve"> </v>
      </c>
      <c r="AN26" s="12" t="str">
        <f>IF(AND(B26="shot 4", E26='club records end 2019'!$F$37, F26&gt;='club records end 2019'!$G$37), "CR", " ")</f>
        <v xml:space="preserve"> </v>
      </c>
      <c r="AO26" s="12" t="str">
        <f>IF(AND(B26="shot 5", E26='club records end 2019'!$F$38, F26&gt;='club records end 2019'!$G$38), "CR", " ")</f>
        <v xml:space="preserve"> </v>
      </c>
      <c r="AP26" s="12" t="str">
        <f>IF(AND(B26="shot 6", E26='club records end 2019'!$F$39, F26&gt;='club records end 2019'!$G$39), "CR", " ")</f>
        <v xml:space="preserve"> </v>
      </c>
      <c r="AQ26" s="12" t="str">
        <f>IF(AND(B26="shot 7.26", E26='club records end 2019'!$F$40, F26&gt;='club records end 2019'!$G$40), "CR", " ")</f>
        <v xml:space="preserve"> </v>
      </c>
      <c r="AR26" s="12" t="str">
        <f>IF(AND(B26="60H",OR(AND(E26='club records end 2019'!$J$1,F26&lt;='club records end 2019'!$K$1),AND(E26='club records end 2019'!$J$2,F26&lt;='club records end 2019'!$K$2),AND(E26='club records end 2019'!$J$3,F26&lt;='club records end 2019'!$K$3),AND(E26='club records end 2019'!$J$4,F26&lt;='club records end 2019'!$K$4),AND(E26='club records end 2019'!$J$5,F26&lt;='club records end 2019'!$K$5))),"CR"," ")</f>
        <v xml:space="preserve"> </v>
      </c>
      <c r="AS26" s="12" t="str">
        <f>IF(AND(B26="75H", AND(E26='club records end 2019'!$J$6, F26&lt;='club records end 2019'!$K$6)), "CR", " ")</f>
        <v xml:space="preserve"> </v>
      </c>
      <c r="AT26" s="12" t="str">
        <f>IF(AND(B26="80H", AND(E26='club records end 2019'!$J$7, F26&lt;='club records end 2019'!$K$7)), "CR", " ")</f>
        <v xml:space="preserve"> </v>
      </c>
      <c r="AU26" s="12" t="str">
        <f>IF(AND(B26="100H", AND(E26='club records end 2019'!$J$8, F26&lt;='club records end 2019'!$K$8)), "CR", " ")</f>
        <v xml:space="preserve"> </v>
      </c>
      <c r="AV26" s="12" t="str">
        <f>IF(AND(B26="110H", OR(AND(E26='club records end 2019'!$J$9, F26&lt;='club records end 2019'!$K$9), AND(E26='club records end 2019'!$J$10, F26&lt;='club records end 2019'!$K$10))), "CR", " ")</f>
        <v xml:space="preserve"> </v>
      </c>
      <c r="AW26" s="12" t="str">
        <f>IF(AND(B26="400H", OR(AND(E26='club records end 2019'!$J$11, F26&lt;='club records end 2019'!$K$11), AND(E26='club records end 2019'!$J$12, F26&lt;='club records end 2019'!$K$12), AND(E26='club records end 2019'!$J$13, F26&lt;='club records end 2019'!$K$13), AND(E26='club records end 2019'!$J$14, F26&lt;='club records end 2019'!$K$14))), "CR", " ")</f>
        <v xml:space="preserve"> </v>
      </c>
      <c r="AX26" s="12" t="str">
        <f>IF(AND(B26="1500SC", AND(E26='club records end 2019'!$J$15, F26&lt;='club records end 2019'!$K$15)), "CR", " ")</f>
        <v xml:space="preserve"> </v>
      </c>
      <c r="AY26" s="12" t="str">
        <f>IF(AND(B26="2000SC", OR(AND(E26='club records end 2019'!$J$17, F26&lt;='club records end 2019'!$K$17), AND(E26='club records end 2019'!$J$18, F26&lt;='club records end 2019'!$K$18))), "CR", " ")</f>
        <v xml:space="preserve"> </v>
      </c>
      <c r="AZ26" s="12" t="str">
        <f>IF(AND(B26="3000SC", OR(AND(E26='club records end 2019'!$J$20, F26&lt;='club records end 2019'!$K$20), AND(E26='club records end 2019'!$J$21, F26&lt;='club records end 2019'!$K$21))), "CR", " ")</f>
        <v xml:space="preserve"> </v>
      </c>
      <c r="BA26" s="13" t="str">
        <f>IF(AND(B26="4x100", OR(AND(E26='club records end 2019'!$N$1, F26&lt;='club records end 2019'!$O$1), AND(E26='club records end 2019'!$N$2, F26&lt;='club records end 2019'!$O$2), AND(E26='club records end 2019'!$N$3, F26&lt;='club records end 2019'!$O$3), AND(E26='club records end 2019'!$N$4, F26&lt;='club records end 2019'!$O$4), AND(E26='club records end 2019'!$N$5, F26&lt;='club records end 2019'!$O$5))), "CR", " ")</f>
        <v xml:space="preserve"> </v>
      </c>
      <c r="BB26" s="13" t="str">
        <f>IF(AND(B26="4x200", OR(AND(E26='club records end 2019'!$N$6, F26&lt;='club records end 2019'!$O$6), AND(E26='club records end 2019'!$N$7, F26&lt;='club records end 2019'!$O$7), AND(E26='club records end 2019'!$N$8, F26&lt;='club records end 2019'!$O$8), AND(E26='club records end 2019'!$N$9, F26&lt;='club records end 2019'!$O$9), AND(E26='club records end 2019'!$N$10, F26&lt;='club records end 2019'!$O$10))), "CR", " ")</f>
        <v xml:space="preserve"> </v>
      </c>
      <c r="BC26" s="13" t="str">
        <f>IF(AND(B26="4x300", AND(E26='club records end 2019'!$N$11, F26&lt;='club records end 2019'!$O$11)), "CR", " ")</f>
        <v xml:space="preserve"> </v>
      </c>
      <c r="BD26" s="13" t="str">
        <f>IF(AND(B26="4x400", OR(AND(E26='club records end 2019'!$N$12, F26&lt;='club records end 2019'!$O$12), AND(E26='club records end 2019'!$N$13, F26&lt;='club records end 2019'!$O$13), AND(E26='club records end 2019'!$N$14, F26&lt;='club records end 2019'!$O$14), AND(E26='club records end 2019'!$N$15, F26&lt;='club records end 2019'!$O$15))), "CR", " ")</f>
        <v xml:space="preserve"> </v>
      </c>
      <c r="BE26" s="13" t="str">
        <f>IF(AND(B26="3x800", OR(AND(E26='club records end 2019'!$N$16, F26&lt;='club records end 2019'!$O$16), AND(E26='club records end 2019'!$N$17, F26&lt;='club records end 2019'!$O$17), AND(E26='club records end 2019'!$N$18, F26&lt;='club records end 2019'!$O$18))), "CR", " ")</f>
        <v xml:space="preserve"> </v>
      </c>
      <c r="BF26" s="13" t="str">
        <f>IF(AND(B26="pentathlon", OR(AND(E26='club records end 2019'!$N$21, F26&gt;='club records end 2019'!$O$21), AND(E26='club records end 2019'!$N$22, F26&gt;='club records end 2019'!$O$22),AND(E26='club records end 2019'!$N$23, F26&gt;='club records end 2019'!$O$23),AND(E26='club records end 2019'!$N$24, F26&gt;='club records end 2019'!$O$24))), "CR", " ")</f>
        <v xml:space="preserve"> </v>
      </c>
      <c r="BG26" s="13" t="str">
        <f>IF(AND(B26="heptathlon", OR(AND(E26='club records end 2019'!$N$26, F26&gt;='club records end 2019'!$O$26), AND(E26='club records end 2019'!$N$27, F26&gt;='club records end 2019'!$O$27))), "CR", " ")</f>
        <v xml:space="preserve"> </v>
      </c>
      <c r="BH26" s="13" t="str">
        <f>IF(AND(B26="decathlon", OR(AND(E26='club records end 2019'!$N$29, F26&gt;='club records end 2019'!$O$29), AND(E26='club records end 2019'!$N$30, F26&gt;='club records end 2019'!$O$30),AND(E26='club records end 2019'!$N$31, F26&gt;='club records end 2019'!$O$31))), "CR", " ")</f>
        <v xml:space="preserve"> </v>
      </c>
    </row>
    <row r="27" spans="1:60" ht="14.5" hidden="1" x14ac:dyDescent="0.35">
      <c r="A27" s="29" t="str">
        <f t="shared" si="2"/>
        <v>U15</v>
      </c>
      <c r="B27" s="2">
        <v>100</v>
      </c>
      <c r="C27" s="1" t="s">
        <v>94</v>
      </c>
      <c r="D27" s="1" t="s">
        <v>266</v>
      </c>
      <c r="E27" s="29" t="s">
        <v>11</v>
      </c>
      <c r="F27" s="19"/>
      <c r="J27" s="13" t="str">
        <f>IF(OR(K27="CR", L27="CR", M27="CR", N27="CR", O27="CR", P27="CR", Q27="CR", R27="CR", S27="CR", T27="CR",U27="CR", V27="CR", W27="CR", X27="CR", Y27="CR", Z27="CR", AA27="CR", AB27="CR", AC27="CR", AD27="CR", AE27="CR", AF27="CR", AG27="CR", AH27="CR", AI27="CR", AJ27="CR", AK27="CR", AL27="CR", AM27="CR", AN27="CR", AO27="CR", AP27="CR", AQ27="CR", AR27="CR", AS27="CR", AT27="CR", AU27="CR", AV27="CR", AW27="CR", AX27="CR", AY27="CR", AZ27="CR", BA27="CR", BB27="CR", BC27="CR", BD27="CR", BE27="CR", BF27="CR", BG27="CR", BH27="CR"), "***CLUB RECORD***", "")</f>
        <v>***CLUB RECORD***</v>
      </c>
      <c r="K27" s="13" t="str">
        <f>IF(AND(B27=100, OR(AND(E27='club records end 2019'!$B$6, F27&lt;='club records end 2019'!$C$6), AND(E27='club records end 2019'!$B$7, F27&lt;='club records end 2019'!$C$7), AND(E27='club records end 2019'!$B$8, F27&lt;='club records end 2019'!$C$8), AND(E27='club records end 2019'!$B$9, F27&lt;='club records end 2019'!$C$9), AND(E27='club records end 2019'!$B$10, F27&lt;='club records end 2019'!$C$10))), "CR", " ")</f>
        <v>CR</v>
      </c>
      <c r="L27" s="13" t="str">
        <f>IF(AND(B27=200, OR(AND(E27='club records end 2019'!$B$11, F27&lt;='club records end 2019'!$C$11), AND(E27='club records end 2019'!$B$12, F27&lt;='club records end 2019'!$C$12), AND(E27='club records end 2019'!$B$13, F27&lt;='club records end 2019'!$C$13), AND(E27='club records end 2019'!$B$14, F27&lt;='club records end 2019'!$C$14), AND(E27='club records end 2019'!$B$15, F27&lt;='club records end 2019'!$C$15))), "CR", " ")</f>
        <v xml:space="preserve"> </v>
      </c>
      <c r="M27" s="13" t="str">
        <f>IF(AND(B27=300, OR(AND(E27='club records end 2019'!$B$16, F27&lt;='club records end 2019'!$C$16), AND(E27='club records end 2019'!$B$17, F27&lt;='club records end 2019'!$C$17))), "CR", " ")</f>
        <v xml:space="preserve"> </v>
      </c>
      <c r="N27" s="13" t="str">
        <f>IF(AND(B27=400, OR(AND(E27='club records end 2019'!$B$18, F27&lt;='club records end 2019'!$C$18), AND(E27='club records end 2019'!$B$19, F27&lt;='club records end 2019'!$C$19), AND(E27='club records end 2019'!$B$20, F27&lt;='club records end 2019'!$C$20), AND(E27='club records end 2019'!$B$21, F27&lt;='club records end 2019'!$C$21))), "CR", " ")</f>
        <v xml:space="preserve"> </v>
      </c>
      <c r="O27" s="13" t="str">
        <f>IF(AND(B27=800, OR(AND(E27='club records end 2019'!$B$22, F27&lt;='club records end 2019'!$C$22), AND(E27='club records end 2019'!$B$23, F27&lt;='club records end 2019'!$C$23), AND(E27='club records end 2019'!$B$24, F27&lt;='club records end 2019'!$C$24), AND(E27='club records end 2019'!$B$25, F27&lt;='club records end 2019'!$C$25), AND(E27='club records end 2019'!$B$26, F27&lt;='club records end 2019'!$C$26))), "CR", " ")</f>
        <v xml:space="preserve"> </v>
      </c>
      <c r="P27" s="13" t="str">
        <f>IF(AND(B27=1000, OR(AND(E27='club records end 2019'!$B$27, F27&lt;='club records end 2019'!$C$27), AND(E27='club records end 2019'!$B$28, F27&lt;='club records end 2019'!$C$28))), "CR", " ")</f>
        <v xml:space="preserve"> </v>
      </c>
      <c r="Q27" s="13" t="str">
        <f>IF(AND(B27=1500, OR(AND(E27='club records end 2019'!$B$29, F27&lt;='club records end 2019'!$C$29), AND(E27='club records end 2019'!$B$30, F27&lt;='club records end 2019'!$C$30), AND(E27='club records end 2019'!$B$31, F27&lt;='club records end 2019'!$C$31), AND(E27='club records end 2019'!$B$32, F27&lt;='club records end 2019'!$C$32), AND(E27='club records end 2019'!$B$33, F27&lt;='club records end 2019'!$C$33))), "CR", " ")</f>
        <v xml:space="preserve"> </v>
      </c>
      <c r="R27" s="13" t="str">
        <f>IF(AND(B27="1600 (Mile)",OR(AND(E27='club records end 2019'!$B$34,F27&lt;='club records end 2019'!$C$34),AND(E27='club records end 2019'!$B$35,F27&lt;='club records end 2019'!$C$35),AND(E27='club records end 2019'!$B$36,F27&lt;='club records end 2019'!$C$36),AND(E27='club records end 2019'!$B$37,F27&lt;='club records end 2019'!$C$37))),"CR"," ")</f>
        <v xml:space="preserve"> </v>
      </c>
      <c r="S27" s="13" t="str">
        <f>IF(AND(B27=3000, OR(AND(E27='club records end 2019'!$B$38, F27&lt;='club records end 2019'!$C$38), AND(E27='club records end 2019'!$B$39, F27&lt;='club records end 2019'!$C$39), AND(E27='club records end 2019'!$B$40, F27&lt;='club records end 2019'!$C$40), AND(E27='club records end 2019'!$B$41, F27&lt;='club records end 2019'!$C$41))), "CR", " ")</f>
        <v xml:space="preserve"> </v>
      </c>
      <c r="T27" s="13" t="str">
        <f>IF(AND(B27=5000, OR(AND(E27='club records end 2019'!$B$42, F27&lt;='club records end 2019'!$C$42), AND(E27='club records end 2019'!$B$43, F27&lt;='club records end 2019'!$C$43))), "CR", " ")</f>
        <v xml:space="preserve"> </v>
      </c>
      <c r="U27" s="12" t="str">
        <f>IF(AND(B27=10000, OR(AND(E27='club records end 2019'!$B$44, F27&lt;='club records end 2019'!$C$44), AND(E27='club records end 2019'!$B$45, F27&lt;='club records end 2019'!$C$45))), "CR", " ")</f>
        <v xml:space="preserve"> </v>
      </c>
      <c r="V27" s="12" t="str">
        <f>IF(AND(B27="high jump", OR(AND(E27='club records end 2019'!$F$1, F27&gt;='club records end 2019'!$G$1), AND(E27='club records end 2019'!$F$2, F27&gt;='club records end 2019'!$G$2), AND(E27='club records end 2019'!$F$3, F27&gt;='club records end 2019'!$G$3), AND(E27='club records end 2019'!$F$4, F27&gt;='club records end 2019'!$G$4), AND(E27='club records end 2019'!$F$5, F27&gt;='club records end 2019'!$G$5))), "CR", " ")</f>
        <v xml:space="preserve"> </v>
      </c>
      <c r="W27" s="12" t="str">
        <f>IF(AND(B27="long jump", OR(AND(E27='club records end 2019'!$F$6, F27&gt;='club records end 2019'!$G$6), AND(E27='club records end 2019'!$F$7, F27&gt;='club records end 2019'!$G$7), AND(E27='club records end 2019'!$F$8, F27&gt;='club records end 2019'!$G$8), AND(E27='club records end 2019'!$F$9, F27&gt;='club records end 2019'!$G$9), AND(E27='club records end 2019'!$F$10, F27&gt;='club records end 2019'!$G$10))), "CR", " ")</f>
        <v xml:space="preserve"> </v>
      </c>
      <c r="X27" s="12" t="str">
        <f>IF(AND(B27="triple jump", OR(AND(E27='club records end 2019'!$F$11, F27&gt;='club records end 2019'!$G$11), AND(E27='club records end 2019'!$F$12, F27&gt;='club records end 2019'!$G$12), AND(E27='club records end 2019'!$F$13, F27&gt;='club records end 2019'!$G$13), AND(E27='club records end 2019'!$F$14, F27&gt;='club records end 2019'!$H$14), AND(E27='club records end 2019'!$F$15, F27&gt;='club records end 2019'!$G$15))), "CR", " ")</f>
        <v xml:space="preserve"> </v>
      </c>
      <c r="Y27" s="12" t="str">
        <f>IF(AND(B27="pole vault", OR(AND(E27='club records end 2019'!$F$16, F27&gt;='club records end 2019'!$G$16), AND(E27='club records end 2019'!$F$17, F27&gt;='club records end 2019'!$G$17), AND(E27='club records end 2019'!$F$18, F27&gt;='club records end 2019'!$G$18), AND(E27='club records end 2019'!$F$19, F27&gt;='club records end 2019'!$G$19), AND(E27='club records end 2019'!$F$20, F27&gt;='club records end 2019'!$G$20))), "CR", " ")</f>
        <v xml:space="preserve"> </v>
      </c>
      <c r="Z27" s="12" t="str">
        <f>IF(AND(B27="discus 1", E27='club records end 2019'!$F$21, F27&gt;='club records end 2019'!$G$21), "CR", " ")</f>
        <v xml:space="preserve"> </v>
      </c>
      <c r="AA27" s="12" t="str">
        <f>IF(AND(B27="discus 1.25", E27='club records end 2019'!$F$22, F27&gt;='club records end 2019'!$G$22), "CR", " ")</f>
        <v xml:space="preserve"> </v>
      </c>
      <c r="AB27" s="12" t="str">
        <f>IF(AND(B27="discus 1.5", E27='club records end 2019'!$F$23, F27&gt;='club records end 2019'!$G$23), "CR", " ")</f>
        <v xml:space="preserve"> </v>
      </c>
      <c r="AC27" s="12" t="str">
        <f>IF(AND(B27="discus 1.75", E27='club records end 2019'!$F$24, F27&gt;='club records end 2019'!$G$24), "CR", " ")</f>
        <v xml:space="preserve"> </v>
      </c>
      <c r="AD27" s="12" t="str">
        <f>IF(AND(B27="discus 2", E27='club records end 2019'!$F$25, F27&gt;='club records end 2019'!$G$25), "CR", " ")</f>
        <v xml:space="preserve"> </v>
      </c>
      <c r="AE27" s="12" t="str">
        <f>IF(AND(B27="hammer 4", E27='club records end 2019'!$F$27, F27&gt;='club records end 2019'!$G$27), "CR", " ")</f>
        <v xml:space="preserve"> </v>
      </c>
      <c r="AF27" s="12" t="str">
        <f>IF(AND(B27="hammer 5", E27='club records end 2019'!$F$28, F27&gt;='club records end 2019'!$G$28), "CR", " ")</f>
        <v xml:space="preserve"> </v>
      </c>
      <c r="AG27" s="12" t="str">
        <f>IF(AND(B27="hammer 6", E27='club records end 2019'!$F$29, F27&gt;='club records end 2019'!$G$29), "CR", " ")</f>
        <v xml:space="preserve"> </v>
      </c>
      <c r="AH27" s="12" t="str">
        <f>IF(AND(B27="hammer 7.26", E27='club records end 2019'!$F$30, F27&gt;='club records end 2019'!$G$30), "CR", " ")</f>
        <v xml:space="preserve"> </v>
      </c>
      <c r="AI27" s="12" t="str">
        <f>IF(AND(B27="javelin 400", E27='club records end 2019'!$F$31, F27&gt;='club records end 2019'!$G$31), "CR", " ")</f>
        <v xml:space="preserve"> </v>
      </c>
      <c r="AJ27" s="12" t="str">
        <f>IF(AND(B27="javelin 600", E27='club records end 2019'!$F$32, F27&gt;='club records end 2019'!$G$32), "CR", " ")</f>
        <v xml:space="preserve"> </v>
      </c>
      <c r="AK27" s="12" t="str">
        <f>IF(AND(B27="javelin 700", E27='club records end 2019'!$F$33, F27&gt;='club records end 2019'!$G$33), "CR", " ")</f>
        <v xml:space="preserve"> </v>
      </c>
      <c r="AL27" s="12" t="str">
        <f>IF(AND(B27="javelin 800", OR(AND(E27='club records end 2019'!$F$34, F27&gt;='club records end 2019'!$G$34), AND(E27='club records end 2019'!$F$35, F27&gt;='club records end 2019'!$G$35))), "CR", " ")</f>
        <v xml:space="preserve"> </v>
      </c>
      <c r="AM27" s="12" t="str">
        <f>IF(AND(B27="shot 3", E27='club records end 2019'!$F$36, F27&gt;='club records end 2019'!$G$36), "CR", " ")</f>
        <v xml:space="preserve"> </v>
      </c>
      <c r="AN27" s="12" t="str">
        <f>IF(AND(B27="shot 4", E27='club records end 2019'!$F$37, F27&gt;='club records end 2019'!$G$37), "CR", " ")</f>
        <v xml:space="preserve"> </v>
      </c>
      <c r="AO27" s="12" t="str">
        <f>IF(AND(B27="shot 5", E27='club records end 2019'!$F$38, F27&gt;='club records end 2019'!$G$38), "CR", " ")</f>
        <v xml:space="preserve"> </v>
      </c>
      <c r="AP27" s="12" t="str">
        <f>IF(AND(B27="shot 6", E27='club records end 2019'!$F$39, F27&gt;='club records end 2019'!$G$39), "CR", " ")</f>
        <v xml:space="preserve"> </v>
      </c>
      <c r="AQ27" s="12" t="str">
        <f>IF(AND(B27="shot 7.26", E27='club records end 2019'!$F$40, F27&gt;='club records end 2019'!$G$40), "CR", " ")</f>
        <v xml:space="preserve"> </v>
      </c>
      <c r="AR27" s="12" t="str">
        <f>IF(AND(B27="60H",OR(AND(E27='club records end 2019'!$J$1,F27&lt;='club records end 2019'!$K$1),AND(E27='club records end 2019'!$J$2,F27&lt;='club records end 2019'!$K$2),AND(E27='club records end 2019'!$J$3,F27&lt;='club records end 2019'!$K$3),AND(E27='club records end 2019'!$J$4,F27&lt;='club records end 2019'!$K$4),AND(E27='club records end 2019'!$J$5,F27&lt;='club records end 2019'!$K$5))),"CR"," ")</f>
        <v xml:space="preserve"> </v>
      </c>
      <c r="AS27" s="12" t="str">
        <f>IF(AND(B27="75H", AND(E27='club records end 2019'!$J$6, F27&lt;='club records end 2019'!$K$6)), "CR", " ")</f>
        <v xml:space="preserve"> </v>
      </c>
      <c r="AT27" s="12" t="str">
        <f>IF(AND(B27="80H", AND(E27='club records end 2019'!$J$7, F27&lt;='club records end 2019'!$K$7)), "CR", " ")</f>
        <v xml:space="preserve"> </v>
      </c>
      <c r="AU27" s="12" t="str">
        <f>IF(AND(B27="100H", AND(E27='club records end 2019'!$J$8, F27&lt;='club records end 2019'!$K$8)), "CR", " ")</f>
        <v xml:space="preserve"> </v>
      </c>
      <c r="AV27" s="12" t="str">
        <f>IF(AND(B27="110H", OR(AND(E27='club records end 2019'!$J$9, F27&lt;='club records end 2019'!$K$9), AND(E27='club records end 2019'!$J$10, F27&lt;='club records end 2019'!$K$10))), "CR", " ")</f>
        <v xml:space="preserve"> </v>
      </c>
      <c r="AW27" s="12" t="str">
        <f>IF(AND(B27="400H", OR(AND(E27='club records end 2019'!$J$11, F27&lt;='club records end 2019'!$K$11), AND(E27='club records end 2019'!$J$12, F27&lt;='club records end 2019'!$K$12), AND(E27='club records end 2019'!$J$13, F27&lt;='club records end 2019'!$K$13), AND(E27='club records end 2019'!$J$14, F27&lt;='club records end 2019'!$K$14))), "CR", " ")</f>
        <v xml:space="preserve"> </v>
      </c>
      <c r="AX27" s="12" t="str">
        <f>IF(AND(B27="1500SC", AND(E27='club records end 2019'!$J$15, F27&lt;='club records end 2019'!$K$15)), "CR", " ")</f>
        <v xml:space="preserve"> </v>
      </c>
      <c r="AY27" s="12" t="str">
        <f>IF(AND(B27="2000SC", OR(AND(E27='club records end 2019'!$J$17, F27&lt;='club records end 2019'!$K$17), AND(E27='club records end 2019'!$J$18, F27&lt;='club records end 2019'!$K$18))), "CR", " ")</f>
        <v xml:space="preserve"> </v>
      </c>
      <c r="AZ27" s="12" t="str">
        <f>IF(AND(B27="3000SC", OR(AND(E27='club records end 2019'!$J$20, F27&lt;='club records end 2019'!$K$20), AND(E27='club records end 2019'!$J$21, F27&lt;='club records end 2019'!$K$21))), "CR", " ")</f>
        <v xml:space="preserve"> </v>
      </c>
      <c r="BA27" s="13" t="str">
        <f>IF(AND(B27="4x100", OR(AND(E27='club records end 2019'!$N$1, F27&lt;='club records end 2019'!$O$1), AND(E27='club records end 2019'!$N$2, F27&lt;='club records end 2019'!$O$2), AND(E27='club records end 2019'!$N$3, F27&lt;='club records end 2019'!$O$3), AND(E27='club records end 2019'!$N$4, F27&lt;='club records end 2019'!$O$4), AND(E27='club records end 2019'!$N$5, F27&lt;='club records end 2019'!$O$5))), "CR", " ")</f>
        <v xml:space="preserve"> </v>
      </c>
      <c r="BB27" s="13" t="str">
        <f>IF(AND(B27="4x200", OR(AND(E27='club records end 2019'!$N$6, F27&lt;='club records end 2019'!$O$6), AND(E27='club records end 2019'!$N$7, F27&lt;='club records end 2019'!$O$7), AND(E27='club records end 2019'!$N$8, F27&lt;='club records end 2019'!$O$8), AND(E27='club records end 2019'!$N$9, F27&lt;='club records end 2019'!$O$9), AND(E27='club records end 2019'!$N$10, F27&lt;='club records end 2019'!$O$10))), "CR", " ")</f>
        <v xml:space="preserve"> </v>
      </c>
      <c r="BC27" s="13" t="str">
        <f>IF(AND(B27="4x300", AND(E27='club records end 2019'!$N$11, F27&lt;='club records end 2019'!$O$11)), "CR", " ")</f>
        <v xml:space="preserve"> </v>
      </c>
      <c r="BD27" s="13" t="str">
        <f>IF(AND(B27="4x400", OR(AND(E27='club records end 2019'!$N$12, F27&lt;='club records end 2019'!$O$12), AND(E27='club records end 2019'!$N$13, F27&lt;='club records end 2019'!$O$13), AND(E27='club records end 2019'!$N$14, F27&lt;='club records end 2019'!$O$14), AND(E27='club records end 2019'!$N$15, F27&lt;='club records end 2019'!$O$15))), "CR", " ")</f>
        <v xml:space="preserve"> </v>
      </c>
      <c r="BE27" s="13" t="str">
        <f>IF(AND(B27="3x800", OR(AND(E27='club records end 2019'!$N$16, F27&lt;='club records end 2019'!$O$16), AND(E27='club records end 2019'!$N$17, F27&lt;='club records end 2019'!$O$17), AND(E27='club records end 2019'!$N$18, F27&lt;='club records end 2019'!$O$18))), "CR", " ")</f>
        <v xml:space="preserve"> </v>
      </c>
      <c r="BF27" s="13" t="str">
        <f>IF(AND(B27="pentathlon", OR(AND(E27='club records end 2019'!$N$21, F27&gt;='club records end 2019'!$O$21), AND(E27='club records end 2019'!$N$22, F27&gt;='club records end 2019'!$O$22),AND(E27='club records end 2019'!$N$23, F27&gt;='club records end 2019'!$O$23),AND(E27='club records end 2019'!$N$24, F27&gt;='club records end 2019'!$O$24))), "CR", " ")</f>
        <v xml:space="preserve"> </v>
      </c>
      <c r="BG27" s="13" t="str">
        <f>IF(AND(B27="heptathlon", OR(AND(E27='club records end 2019'!$N$26, F27&gt;='club records end 2019'!$O$26), AND(E27='club records end 2019'!$N$27, F27&gt;='club records end 2019'!$O$27))), "CR", " ")</f>
        <v xml:space="preserve"> </v>
      </c>
      <c r="BH27" s="13" t="str">
        <f>IF(AND(B27="decathlon", OR(AND(E27='club records end 2019'!$N$29, F27&gt;='club records end 2019'!$O$29), AND(E27='club records end 2019'!$N$30, F27&gt;='club records end 2019'!$O$30),AND(E27='club records end 2019'!$N$31, F27&gt;='club records end 2019'!$O$31))), "CR", " ")</f>
        <v xml:space="preserve"> </v>
      </c>
    </row>
    <row r="28" spans="1:60" ht="14.5" hidden="1" x14ac:dyDescent="0.35">
      <c r="A28" s="1" t="s">
        <v>333</v>
      </c>
      <c r="B28" s="2">
        <v>5000</v>
      </c>
      <c r="C28" s="1" t="s">
        <v>35</v>
      </c>
      <c r="D28" s="1" t="s">
        <v>2</v>
      </c>
      <c r="E28" s="17" t="s">
        <v>10</v>
      </c>
      <c r="J28" s="13" t="s">
        <v>306</v>
      </c>
      <c r="O28" s="1"/>
      <c r="P28" s="1"/>
      <c r="Q28" s="1"/>
      <c r="R28" s="1"/>
      <c r="S28" s="1"/>
      <c r="T28" s="1"/>
    </row>
    <row r="29" spans="1:60" ht="14.5" x14ac:dyDescent="0.35">
      <c r="B29" s="2">
        <v>150</v>
      </c>
      <c r="C29" s="1" t="s">
        <v>39</v>
      </c>
      <c r="D29" s="1" t="s">
        <v>40</v>
      </c>
      <c r="E29" s="17" t="s">
        <v>10</v>
      </c>
      <c r="F29" s="18">
        <v>16.78</v>
      </c>
      <c r="G29" s="24">
        <v>44066</v>
      </c>
      <c r="H29" s="1" t="s">
        <v>242</v>
      </c>
      <c r="I29" s="4" t="s">
        <v>306</v>
      </c>
      <c r="O29" s="1"/>
      <c r="P29" s="1"/>
      <c r="Q29" s="1"/>
      <c r="R29" s="1"/>
      <c r="S29" s="1"/>
      <c r="T29" s="1"/>
    </row>
    <row r="30" spans="1:60" ht="14.5" x14ac:dyDescent="0.35">
      <c r="B30" s="2">
        <v>150</v>
      </c>
      <c r="C30" s="1" t="s">
        <v>70</v>
      </c>
      <c r="D30" s="1" t="s">
        <v>71</v>
      </c>
      <c r="E30" s="17" t="s">
        <v>14</v>
      </c>
      <c r="F30" s="18">
        <v>17.670000000000002</v>
      </c>
      <c r="G30" s="24">
        <v>44066</v>
      </c>
      <c r="H30" s="1" t="s">
        <v>242</v>
      </c>
      <c r="I30" s="4" t="s">
        <v>306</v>
      </c>
      <c r="O30" s="1"/>
      <c r="P30" s="1"/>
      <c r="Q30" s="1"/>
      <c r="R30" s="1"/>
      <c r="S30" s="1"/>
      <c r="T30" s="1"/>
    </row>
    <row r="31" spans="1:60" ht="14.5" x14ac:dyDescent="0.35">
      <c r="B31" s="2">
        <v>150</v>
      </c>
      <c r="C31" s="1" t="s">
        <v>48</v>
      </c>
      <c r="D31" s="1" t="s">
        <v>49</v>
      </c>
      <c r="E31" s="17" t="s">
        <v>14</v>
      </c>
      <c r="F31" s="18">
        <v>17.71</v>
      </c>
      <c r="G31" s="24">
        <v>44066</v>
      </c>
      <c r="H31" s="1" t="s">
        <v>242</v>
      </c>
      <c r="I31" s="4" t="s">
        <v>306</v>
      </c>
      <c r="O31" s="1"/>
      <c r="P31" s="1"/>
      <c r="Q31" s="1"/>
      <c r="R31" s="1"/>
      <c r="S31" s="1"/>
      <c r="T31" s="1"/>
    </row>
    <row r="32" spans="1:60" ht="14.5" x14ac:dyDescent="0.35">
      <c r="A32" s="17" t="str">
        <f>IF(OR(E32="Sen", E32="V35", E32="V40", E32="V45", E32="V50", E32="V55", E32="V60", E32="V65", E32="V70", E32="V75"), "V", E32)</f>
        <v>U17</v>
      </c>
      <c r="B32" s="2">
        <v>200</v>
      </c>
      <c r="C32" s="1" t="s">
        <v>25</v>
      </c>
      <c r="D32" s="1" t="s">
        <v>43</v>
      </c>
      <c r="E32" s="17" t="s">
        <v>14</v>
      </c>
      <c r="F32" s="18">
        <v>23.23</v>
      </c>
      <c r="G32" s="25">
        <v>44073</v>
      </c>
      <c r="H32" s="1" t="s">
        <v>242</v>
      </c>
      <c r="J32" s="4" t="str">
        <f t="shared" ref="J32:J45" si="3">IF(OR(K32="CR", L32="CR", M32="CR", N32="CR", O32="CR", P32="CR", Q32="CR", R32="CR", S32="CR", T32="CR",U32="CR", V32="CR", W32="CR", X32="CR", Y32="CR", Z32="CR", AA32="CR", AB32="CR", AC32="CR", AD32="CR", AE32="CR", AF32="CR", AG32="CR", AH32="CR", AI32="CR", AJ32="CR", AK32="CR", AL32="CR", AM32="CR", AN32="CR", AO32="CR", AP32="CR", AQ32="CR", AR32="CR", AS32="CR", AT32="CR", AU32="CR", AV32="CR", AW32="CR", AX32="CR", AY32="CR", AZ32="CR", BA32="CR", BB32="CR", BC32="CR", BD32="CR", BE32="CR", BF32="CR", BG32="CR", BH32="CR"), "***CLUB RECORD***", "")</f>
        <v/>
      </c>
      <c r="K32" s="13" t="str">
        <f>IF(AND(B32=100, OR(AND(E32='club records end 2019'!$B$6, F32&lt;='club records end 2019'!$C$6), AND(E32='club records end 2019'!$B$7, F32&lt;='club records end 2019'!$C$7), AND(E32='club records end 2019'!$B$8, F32&lt;='club records end 2019'!$C$8), AND(E32='club records end 2019'!$B$9, F32&lt;='club records end 2019'!$C$9), AND(E32='club records end 2019'!$B$10, F32&lt;='club records end 2019'!$C$10))), "CR", " ")</f>
        <v xml:space="preserve"> </v>
      </c>
      <c r="L32" s="13" t="str">
        <f>IF(AND(B32=200, OR(AND(E32='club records end 2019'!$B$11, F32&lt;='club records end 2019'!$C$11), AND(E32='club records end 2019'!$B$12, F32&lt;='club records end 2019'!$C$12), AND(E32='club records end 2019'!$B$13, F32&lt;='club records end 2019'!$C$13), AND(E32='club records end 2019'!$B$14, F32&lt;='club records end 2019'!$C$14), AND(E32='club records end 2019'!$B$15, F32&lt;='club records end 2019'!$C$15))), "CR", " ")</f>
        <v xml:space="preserve"> </v>
      </c>
      <c r="M32" s="13" t="str">
        <f>IF(AND(B32=300, OR(AND(E32='club records end 2019'!$B$16, F32&lt;='club records end 2019'!$C$16), AND(E32='club records end 2019'!$B$17, F32&lt;='club records end 2019'!$C$17))), "CR", " ")</f>
        <v xml:space="preserve"> </v>
      </c>
      <c r="N32" s="13" t="str">
        <f>IF(AND(B32=400, OR(AND(E32='club records end 2019'!$B$18, F32&lt;='club records end 2019'!$C$18), AND(E32='club records end 2019'!$B$19, F32&lt;='club records end 2019'!$C$19), AND(E32='club records end 2019'!$B$20, F32&lt;='club records end 2019'!$C$20), AND(E32='club records end 2019'!$B$21, F32&lt;='club records end 2019'!$C$21))), "CR", " ")</f>
        <v xml:space="preserve"> </v>
      </c>
      <c r="O32" s="13" t="str">
        <f>IF(AND(B32=800, OR(AND(E32='club records end 2019'!$B$22, F32&lt;='club records end 2019'!$C$22), AND(E32='club records end 2019'!$B$23, F32&lt;='club records end 2019'!$C$23), AND(E32='club records end 2019'!$B$24, F32&lt;='club records end 2019'!$C$24), AND(E32='club records end 2019'!$B$25, F32&lt;='club records end 2019'!$C$25), AND(E32='club records end 2019'!$B$26, F32&lt;='club records end 2019'!$C$26))), "CR", " ")</f>
        <v xml:space="preserve"> </v>
      </c>
      <c r="P32" s="13" t="str">
        <f>IF(AND(B32=1000, OR(AND(E32='club records end 2019'!$B$27, F32&lt;='club records end 2019'!$C$27), AND(E32='club records end 2019'!$B$28, F32&lt;='club records end 2019'!$C$28))), "CR", " ")</f>
        <v xml:space="preserve"> </v>
      </c>
      <c r="Q32" s="13" t="str">
        <f>IF(AND(B32=1500, OR(AND(E32='club records end 2019'!$B$29, F32&lt;='club records end 2019'!$C$29), AND(E32='club records end 2019'!$B$30, F32&lt;='club records end 2019'!$C$30), AND(E32='club records end 2019'!$B$31, F32&lt;='club records end 2019'!$C$31), AND(E32='club records end 2019'!$B$32, F32&lt;='club records end 2019'!$C$32), AND(E32='club records end 2019'!$B$33, F32&lt;='club records end 2019'!$C$33))), "CR", " ")</f>
        <v xml:space="preserve"> </v>
      </c>
      <c r="R32" s="13" t="str">
        <f>IF(AND(B32="1600 (Mile)",OR(AND(E32='club records end 2019'!$B$34,F32&lt;='club records end 2019'!$C$34),AND(E32='club records end 2019'!$B$35,F32&lt;='club records end 2019'!$C$35),AND(E32='club records end 2019'!$B$36,F32&lt;='club records end 2019'!$C$36),AND(E32='club records end 2019'!$B$37,F32&lt;='club records end 2019'!$C$37))),"CR"," ")</f>
        <v xml:space="preserve"> </v>
      </c>
      <c r="S32" s="13" t="str">
        <f>IF(AND(B32=3000, OR(AND(E32='club records end 2019'!$B$38, F32&lt;='club records end 2019'!$C$38), AND(E32='club records end 2019'!$B$39, F32&lt;='club records end 2019'!$C$39), AND(E32='club records end 2019'!$B$40, F32&lt;='club records end 2019'!$C$40), AND(E32='club records end 2019'!$B$41, F32&lt;='club records end 2019'!$C$41))), "CR", " ")</f>
        <v xml:space="preserve"> </v>
      </c>
      <c r="T32" s="13" t="str">
        <f>IF(AND(B32=5000, OR(AND(E32='club records end 2019'!$B$42, F32&lt;='club records end 2019'!$C$42), AND(E32='club records end 2019'!$B$43, F32&lt;='club records end 2019'!$C$43))), "CR", " ")</f>
        <v xml:space="preserve"> </v>
      </c>
      <c r="U32" s="12" t="str">
        <f>IF(AND(B32=10000, OR(AND(E32='club records end 2019'!$B$44, F32&lt;='club records end 2019'!$C$44), AND(E32='club records end 2019'!$B$45, F32&lt;='club records end 2019'!$C$45))), "CR", " ")</f>
        <v xml:space="preserve"> </v>
      </c>
      <c r="V32" s="12" t="str">
        <f>IF(AND(B32="high jump", OR(AND(E32='club records end 2019'!$F$1, F32&gt;='club records end 2019'!$G$1), AND(E32='club records end 2019'!$F$2, F32&gt;='club records end 2019'!$G$2), AND(E32='club records end 2019'!$F$3, F32&gt;='club records end 2019'!$G$3), AND(E32='club records end 2019'!$F$4, F32&gt;='club records end 2019'!$G$4), AND(E32='club records end 2019'!$F$5, F32&gt;='club records end 2019'!$G$5))), "CR", " ")</f>
        <v xml:space="preserve"> </v>
      </c>
      <c r="W32" s="12" t="str">
        <f>IF(AND(B32="long jump", OR(AND(E32='club records end 2019'!$F$6, F32&gt;='club records end 2019'!$G$6), AND(E32='club records end 2019'!$F$7, F32&gt;='club records end 2019'!$G$7), AND(E32='club records end 2019'!$F$8, F32&gt;='club records end 2019'!$G$8), AND(E32='club records end 2019'!$F$9, F32&gt;='club records end 2019'!$G$9), AND(E32='club records end 2019'!$F$10, F32&gt;='club records end 2019'!$G$10))), "CR", " ")</f>
        <v xml:space="preserve"> </v>
      </c>
      <c r="X32" s="12" t="str">
        <f>IF(AND(B32="triple jump", OR(AND(E32='club records end 2019'!$F$11, F32&gt;='club records end 2019'!$G$11), AND(E32='club records end 2019'!$F$12, F32&gt;='club records end 2019'!$G$12), AND(E32='club records end 2019'!$F$13, F32&gt;='club records end 2019'!$G$13), AND(E32='club records end 2019'!$F$14, F32&gt;='club records end 2019'!$G$14), AND(E32='club records end 2019'!$F$15, F32&gt;='club records end 2019'!$G$15))), "CR", " ")</f>
        <v xml:space="preserve"> </v>
      </c>
      <c r="Y32" s="12" t="str">
        <f>IF(AND(B32="pole vault", OR(AND(E32='club records end 2019'!$F$16, F32&gt;='club records end 2019'!$G$16), AND(E32='club records end 2019'!$F$17, F32&gt;='club records end 2019'!$G$17), AND(E32='club records end 2019'!$F$18, F32&gt;='club records end 2019'!$G$18), AND(E32='club records end 2019'!$F$19, F32&gt;='club records end 2019'!$G$19), AND(E32='club records end 2019'!$F$20, F32&gt;='club records end 2019'!$G$20))), "CR", " ")</f>
        <v xml:space="preserve"> </v>
      </c>
      <c r="Z32" s="12" t="str">
        <f>IF(AND(B32="discus 1", E32='club records end 2019'!$F$21, F32&gt;='club records end 2019'!$G$21), "CR", " ")</f>
        <v xml:space="preserve"> </v>
      </c>
      <c r="AA32" s="12" t="str">
        <f>IF(AND(B32="discus 1.25", E32='club records end 2019'!$F$22, F32&gt;='club records end 2019'!$G$22), "CR", " ")</f>
        <v xml:space="preserve"> </v>
      </c>
      <c r="AB32" s="12" t="str">
        <f>IF(AND(B32="discus 1.5", E32='club records end 2019'!$F$23, F32&gt;='club records end 2019'!$G$23), "CR", " ")</f>
        <v xml:space="preserve"> </v>
      </c>
      <c r="AC32" s="12" t="str">
        <f>IF(AND(B32="discus 1.75", E32='club records end 2019'!$F$24, F32&gt;='club records end 2019'!$G$24), "CR", " ")</f>
        <v xml:space="preserve"> </v>
      </c>
      <c r="AD32" s="12" t="str">
        <f>IF(AND(B32="discus 2", E32='club records end 2019'!$F$25, F32&gt;='club records end 2019'!$G$25), "CR", " ")</f>
        <v xml:space="preserve"> </v>
      </c>
      <c r="AE32" s="12" t="str">
        <f>IF(AND(B32="hammer 4", E32='club records end 2019'!$F$27, F32&gt;='club records end 2019'!$G$27), "CR", " ")</f>
        <v xml:space="preserve"> </v>
      </c>
      <c r="AF32" s="12" t="str">
        <f>IF(AND(B32="hammer 5", E32='club records end 2019'!$F$28, F32&gt;='club records end 2019'!$G$28), "CR", " ")</f>
        <v xml:space="preserve"> </v>
      </c>
      <c r="AG32" s="12" t="str">
        <f>IF(AND(B32="hammer 6", E32='club records end 2019'!$F$29, F32&gt;='club records end 2019'!$G$29), "CR", " ")</f>
        <v xml:space="preserve"> </v>
      </c>
      <c r="AH32" s="12" t="str">
        <f>IF(AND(B32="hammer 7.26", E32='club records end 2019'!$F$30, F32&gt;='club records end 2019'!$G$30), "CR", " ")</f>
        <v xml:space="preserve"> </v>
      </c>
      <c r="AI32" s="12" t="str">
        <f>IF(AND(B32="javelin 400", E32='club records end 2019'!$F$31, F32&gt;='club records end 2019'!$G$31), "CR", " ")</f>
        <v xml:space="preserve"> </v>
      </c>
      <c r="AJ32" s="12" t="str">
        <f>IF(AND(B32="javelin 600", E32='club records end 2019'!$F$32, F32&gt;='club records end 2019'!$G$32), "CR", " ")</f>
        <v xml:space="preserve"> </v>
      </c>
      <c r="AK32" s="12" t="str">
        <f>IF(AND(B32="javelin 700", E32='club records end 2019'!$F$33, F32&gt;='club records end 2019'!$G$33), "CR", " ")</f>
        <v xml:space="preserve"> </v>
      </c>
      <c r="AL32" s="12" t="str">
        <f>IF(AND(B32="javelin 800", OR(AND(E32='club records end 2019'!$F$34, F32&gt;='club records end 2019'!$G$34), AND(E32='club records end 2019'!$F$35, F32&gt;='club records end 2019'!$G$35))), "CR", " ")</f>
        <v xml:space="preserve"> </v>
      </c>
      <c r="AM32" s="12" t="str">
        <f>IF(AND(B32="shot 3", E32='club records end 2019'!$F$36, F32&gt;='club records end 2019'!$G$36), "CR", " ")</f>
        <v xml:space="preserve"> </v>
      </c>
      <c r="AN32" s="12" t="str">
        <f>IF(AND(B32="shot 4", E32='club records end 2019'!$F$37, F32&gt;='club records end 2019'!$G$37), "CR", " ")</f>
        <v xml:space="preserve"> </v>
      </c>
      <c r="AO32" s="12" t="str">
        <f>IF(AND(B32="shot 5", E32='club records end 2019'!$F$38, F32&gt;='club records end 2019'!$G$38), "CR", " ")</f>
        <v xml:space="preserve"> </v>
      </c>
      <c r="AP32" s="12" t="str">
        <f>IF(AND(B32="shot 6", E32='club records end 2019'!$F$39, F32&gt;='club records end 2019'!$G$39), "CR", " ")</f>
        <v xml:space="preserve"> </v>
      </c>
      <c r="AQ32" s="12" t="str">
        <f>IF(AND(B32="shot 7.26", E32='club records end 2019'!$F$40, F32&gt;='club records end 2019'!$G$40), "CR", " ")</f>
        <v xml:space="preserve"> </v>
      </c>
      <c r="AR32" s="12" t="str">
        <f>IF(AND(B32="60H",OR(AND(E32='club records end 2019'!$J$1,F32&lt;='club records end 2019'!$K$1),AND(E32='club records end 2019'!$J$2,F32&lt;='club records end 2019'!$K$2),AND(E32='club records end 2019'!$J$3,F32&lt;='club records end 2019'!$K$3),AND(E32='club records end 2019'!$J$4,F32&lt;='club records end 2019'!$K$4),AND(E32='club records end 2019'!$J$5,F32&lt;='club records end 2019'!$K$5))),"CR"," ")</f>
        <v xml:space="preserve"> </v>
      </c>
      <c r="AS32" s="12" t="str">
        <f>IF(AND(B32="75H", AND(E32='club records end 2019'!$J$6, F32&lt;='club records end 2019'!$K$6)), "CR", " ")</f>
        <v xml:space="preserve"> </v>
      </c>
      <c r="AT32" s="12" t="str">
        <f>IF(AND(B32="80H", AND(E32='club records end 2019'!$J$7, F32&lt;='club records end 2019'!$K$7)), "CR", " ")</f>
        <v xml:space="preserve"> </v>
      </c>
      <c r="AU32" s="12" t="str">
        <f>IF(AND(B32="100H", AND(E32='club records end 2019'!$J$8, F32&lt;='club records end 2019'!$K$8)), "CR", " ")</f>
        <v xml:space="preserve"> </v>
      </c>
      <c r="AV32" s="12" t="str">
        <f>IF(AND(B32="110H", OR(AND(E32='club records end 2019'!$J$9, F32&lt;='club records end 2019'!$K$9), AND(E32='club records end 2019'!$J$10, F32&lt;='club records end 2019'!$K$10))), "CR", " ")</f>
        <v xml:space="preserve"> </v>
      </c>
      <c r="AW32" s="12" t="str">
        <f>IF(AND(B32="400H", OR(AND(E32='club records end 2019'!$J$11, F32&lt;='club records end 2019'!$K$11), AND(E32='club records end 2019'!$J$12, F32&lt;='club records end 2019'!$K$12), AND(E32='club records end 2019'!$J$13, F32&lt;='club records end 2019'!$K$13), AND(E32='club records end 2019'!$J$14, F32&lt;='club records end 2019'!$K$14))), "CR", " ")</f>
        <v xml:space="preserve"> </v>
      </c>
      <c r="AX32" s="12" t="str">
        <f>IF(AND(B32="1500SC", AND(E32='club records end 2019'!$J$15, F32&lt;='club records end 2019'!$K$15)), "CR", " ")</f>
        <v xml:space="preserve"> </v>
      </c>
      <c r="AY32" s="12" t="str">
        <f>IF(AND(B32="2000SC", OR(AND(E32='club records end 2019'!$J$17, F32&lt;='club records end 2019'!$K$17), AND(E32='club records end 2019'!$J$18, F32&lt;='club records end 2019'!$K$18))), "CR", " ")</f>
        <v xml:space="preserve"> </v>
      </c>
      <c r="AZ32" s="12" t="str">
        <f>IF(AND(B32="3000SC", OR(AND(E32='club records end 2019'!$J$20, F32&lt;='club records end 2019'!$K$20), AND(E32='club records end 2019'!$J$21, F32&lt;='club records end 2019'!$K$21))), "CR", " ")</f>
        <v xml:space="preserve"> </v>
      </c>
      <c r="BA32" s="13" t="str">
        <f>IF(AND(B32="4x100", OR(AND(E32='club records end 2019'!$N$1, F32&lt;='club records end 2019'!$O$1), AND(E32='club records end 2019'!$N$2, F32&lt;='club records end 2019'!$O$2), AND(E32='club records end 2019'!$N$3, F32&lt;='club records end 2019'!$O$3), AND(E32='club records end 2019'!$N$4, F32&lt;='club records end 2019'!$O$4), AND(E32='club records end 2019'!$N$5, F32&lt;='club records end 2019'!$O$5))), "CR", " ")</f>
        <v xml:space="preserve"> </v>
      </c>
      <c r="BB32" s="13" t="str">
        <f>IF(AND(B32="4x200", OR(AND(E32='club records end 2019'!$N$6, F32&lt;='club records end 2019'!$O$6), AND(E32='club records end 2019'!$N$7, F32&lt;='club records end 2019'!$O$7), AND(E32='club records end 2019'!$N$8, F32&lt;='club records end 2019'!$O$8), AND(E32='club records end 2019'!$N$9, F32&lt;='club records end 2019'!$O$9), AND(E32='club records end 2019'!$N$10, F32&lt;='club records end 2019'!$O$10))), "CR", " ")</f>
        <v xml:space="preserve"> </v>
      </c>
      <c r="BC32" s="13" t="str">
        <f>IF(AND(B32="4x300", AND(E32='club records end 2019'!$N$11, F32&lt;='club records end 2019'!$O$11)), "CR", " ")</f>
        <v xml:space="preserve"> </v>
      </c>
      <c r="BD32" s="13" t="str">
        <f>IF(AND(B32="4x400", OR(AND(E32='club records end 2019'!$N$12, F32&lt;='club records end 2019'!$O$12), AND(E32='club records end 2019'!$N$13, F32&lt;='club records end 2019'!$O$13), AND(E32='club records end 2019'!$N$14, F32&lt;='club records end 2019'!$O$14), AND(E32='club records end 2019'!$N$15, F32&lt;='club records end 2019'!$O$15))), "CR", " ")</f>
        <v xml:space="preserve"> </v>
      </c>
      <c r="BE32" s="13" t="str">
        <f>IF(AND(B32="3x800", OR(AND(E32='club records end 2019'!$N$16, F32&lt;='club records end 2019'!$O$16), AND(E32='club records end 2019'!$N$17, F32&lt;='club records end 2019'!$O$17), AND(E32='club records end 2019'!$N$18, F32&lt;='club records end 2019'!$O$18))), "CR", " ")</f>
        <v xml:space="preserve"> </v>
      </c>
      <c r="BF32" s="13" t="str">
        <f>IF(AND(B32="pentathlon", OR(AND(E32='club records end 2019'!$N$21, F32&gt;='club records end 2019'!$O$21), AND(E32='club records end 2019'!$N$22, F32&gt;='club records end 2019'!$O$22),AND(E32='club records end 2019'!$N$23, F32&gt;='club records end 2019'!$O$23),AND(E32='club records end 2019'!$N$24, F32&gt;='club records end 2019'!$O$24))), "CR", " ")</f>
        <v xml:space="preserve"> </v>
      </c>
      <c r="BG32" s="13" t="str">
        <f>IF(AND(B32="heptathlon", OR(AND(E32='club records end 2019'!$N$26, F32&gt;='club records end 2019'!$O$26), AND(E32='club records end 2019'!$N$27, F32&gt;='club records end 2019'!$O$27))), "CR", " ")</f>
        <v xml:space="preserve"> </v>
      </c>
      <c r="BH32" s="13" t="str">
        <f>IF(AND(B32="decathlon", OR(AND(E32='club records end 2019'!$N$29, F32&gt;='club records end 2019'!$O$29), AND(E32='club records end 2019'!$N$30, F32&gt;='club records end 2019'!$O$30),AND(E32='club records end 2019'!$N$31, F32&gt;='club records end 2019'!$O$31))), "CR", " ")</f>
        <v xml:space="preserve"> </v>
      </c>
    </row>
    <row r="33" spans="1:16333" ht="14.5" x14ac:dyDescent="0.35">
      <c r="A33" s="17" t="str">
        <f>IF(OR(E33="Sen", E33="V35", E33="V40", E33="V45", E33="V50", E33="V55", E33="V60", E33="V65", E33="V70", E33="V75"), "V", E33)</f>
        <v>U17</v>
      </c>
      <c r="B33" s="2">
        <v>200</v>
      </c>
      <c r="C33" s="1" t="s">
        <v>70</v>
      </c>
      <c r="D33" s="1" t="s">
        <v>71</v>
      </c>
      <c r="E33" s="17" t="s">
        <v>14</v>
      </c>
      <c r="F33" s="18">
        <v>23.74</v>
      </c>
      <c r="G33" s="24">
        <v>44073</v>
      </c>
      <c r="H33" s="1" t="s">
        <v>242</v>
      </c>
      <c r="J33" s="4" t="str">
        <f t="shared" si="3"/>
        <v/>
      </c>
      <c r="K33" s="13" t="str">
        <f>IF(AND(B33=100, OR(AND(E33='club records end 2019'!$B$6, F33&lt;='club records end 2019'!$C$6), AND(E33='club records end 2019'!$B$7, F33&lt;='club records end 2019'!$C$7), AND(E33='club records end 2019'!$B$8, F33&lt;='club records end 2019'!$C$8), AND(E33='club records end 2019'!$B$9, F33&lt;='club records end 2019'!$C$9), AND(E33='club records end 2019'!$B$10, F33&lt;='club records end 2019'!$C$10))), "CR", " ")</f>
        <v xml:space="preserve"> </v>
      </c>
      <c r="L33" s="13" t="str">
        <f>IF(AND(B33=200, OR(AND(E33='club records end 2019'!$B$11, F33&lt;='club records end 2019'!$C$11), AND(E33='club records end 2019'!$B$12, F33&lt;='club records end 2019'!$C$12), AND(E33='club records end 2019'!$B$13, F33&lt;='club records end 2019'!$C$13), AND(E33='club records end 2019'!$B$14, F33&lt;='club records end 2019'!$C$14), AND(E33='club records end 2019'!$B$15, F33&lt;='club records end 2019'!$C$15))), "CR", " ")</f>
        <v xml:space="preserve"> </v>
      </c>
      <c r="M33" s="13" t="str">
        <f>IF(AND(B33=300, OR(AND(E33='club records end 2019'!$B$16, F33&lt;='club records end 2019'!$C$16), AND(E33='club records end 2019'!$B$17, F33&lt;='club records end 2019'!$C$17))), "CR", " ")</f>
        <v xml:space="preserve"> </v>
      </c>
      <c r="N33" s="13" t="str">
        <f>IF(AND(B33=400, OR(AND(E33='club records end 2019'!$B$18, F33&lt;='club records end 2019'!$C$18), AND(E33='club records end 2019'!$B$19, F33&lt;='club records end 2019'!$C$19), AND(E33='club records end 2019'!$B$20, F33&lt;='club records end 2019'!$C$20), AND(E33='club records end 2019'!$B$21, F33&lt;='club records end 2019'!$C$21))), "CR", " ")</f>
        <v xml:space="preserve"> </v>
      </c>
      <c r="O33" s="13" t="str">
        <f>IF(AND(B33=800, OR(AND(E33='club records end 2019'!$B$22, F33&lt;='club records end 2019'!$C$22), AND(E33='club records end 2019'!$B$23, F33&lt;='club records end 2019'!$C$23), AND(E33='club records end 2019'!$B$24, F33&lt;='club records end 2019'!$C$24), AND(E33='club records end 2019'!$B$25, F33&lt;='club records end 2019'!$C$25), AND(E33='club records end 2019'!$B$26, F33&lt;='club records end 2019'!$C$26))), "CR", " ")</f>
        <v xml:space="preserve"> </v>
      </c>
      <c r="P33" s="13" t="str">
        <f>IF(AND(B33=1000, OR(AND(E33='club records end 2019'!$B$27, F33&lt;='club records end 2019'!$C$27), AND(E33='club records end 2019'!$B$28, F33&lt;='club records end 2019'!$C$28))), "CR", " ")</f>
        <v xml:space="preserve"> </v>
      </c>
      <c r="Q33" s="13" t="str">
        <f>IF(AND(B33=1500, OR(AND(E33='club records end 2019'!$B$29, F33&lt;='club records end 2019'!$C$29), AND(E33='club records end 2019'!$B$30, F33&lt;='club records end 2019'!$C$30), AND(E33='club records end 2019'!$B$31, F33&lt;='club records end 2019'!$C$31), AND(E33='club records end 2019'!$B$32, F33&lt;='club records end 2019'!$C$32), AND(E33='club records end 2019'!$B$33, F33&lt;='club records end 2019'!$C$33))), "CR", " ")</f>
        <v xml:space="preserve"> </v>
      </c>
      <c r="R33" s="13" t="str">
        <f>IF(AND(B33="1600 (Mile)",OR(AND(E33='club records end 2019'!$B$34,F33&lt;='club records end 2019'!$C$34),AND(E33='club records end 2019'!$B$35,F33&lt;='club records end 2019'!$C$35),AND(E33='club records end 2019'!$B$36,F33&lt;='club records end 2019'!$C$36),AND(E33='club records end 2019'!$B$37,F33&lt;='club records end 2019'!$C$37))),"CR"," ")</f>
        <v xml:space="preserve"> </v>
      </c>
      <c r="S33" s="13" t="str">
        <f>IF(AND(B33=3000, OR(AND(E33='club records end 2019'!$B$38, F33&lt;='club records end 2019'!$C$38), AND(E33='club records end 2019'!$B$39, F33&lt;='club records end 2019'!$C$39), AND(E33='club records end 2019'!$B$40, F33&lt;='club records end 2019'!$C$40), AND(E33='club records end 2019'!$B$41, F33&lt;='club records end 2019'!$C$41))), "CR", " ")</f>
        <v xml:space="preserve"> </v>
      </c>
      <c r="T33" s="13" t="str">
        <f>IF(AND(B33=5000, OR(AND(E33='club records end 2019'!$B$42, F33&lt;='club records end 2019'!$C$42), AND(E33='club records end 2019'!$B$43, F33&lt;='club records end 2019'!$C$43))), "CR", " ")</f>
        <v xml:space="preserve"> </v>
      </c>
      <c r="U33" s="12" t="str">
        <f>IF(AND(B33=10000, OR(AND(E33='club records end 2019'!$B$44, F33&lt;='club records end 2019'!$C$44), AND(E33='club records end 2019'!$B$45, F33&lt;='club records end 2019'!$C$45))), "CR", " ")</f>
        <v xml:space="preserve"> </v>
      </c>
      <c r="V33" s="12" t="str">
        <f>IF(AND(B33="high jump", OR(AND(E33='club records end 2019'!$F$1, F33&gt;='club records end 2019'!$G$1), AND(E33='club records end 2019'!$F$2, F33&gt;='club records end 2019'!$G$2), AND(E33='club records end 2019'!$F$3, F33&gt;='club records end 2019'!$G$3), AND(E33='club records end 2019'!$F$4, F33&gt;='club records end 2019'!$G$4), AND(E33='club records end 2019'!$F$5, F33&gt;='club records end 2019'!$G$5))), "CR", " ")</f>
        <v xml:space="preserve"> </v>
      </c>
      <c r="W33" s="12" t="str">
        <f>IF(AND(B33="long jump", OR(AND(E33='club records end 2019'!$F$6, F33&gt;='club records end 2019'!$G$6), AND(E33='club records end 2019'!$F$7, F33&gt;='club records end 2019'!$G$7), AND(E33='club records end 2019'!$F$8, F33&gt;='club records end 2019'!$G$8), AND(E33='club records end 2019'!$F$9, F33&gt;='club records end 2019'!$G$9), AND(E33='club records end 2019'!$F$10, F33&gt;='club records end 2019'!$G$10))), "CR", " ")</f>
        <v xml:space="preserve"> </v>
      </c>
      <c r="X33" s="12" t="str">
        <f>IF(AND(B33="triple jump", OR(AND(E33='club records end 2019'!$F$11, F33&gt;='club records end 2019'!$G$11), AND(E33='club records end 2019'!$F$12, F33&gt;='club records end 2019'!$G$12), AND(E33='club records end 2019'!$F$13, F33&gt;='club records end 2019'!$G$13), AND(E33='club records end 2019'!$F$14, F33&gt;='club records end 2019'!$G$14), AND(E33='club records end 2019'!$F$15, F33&gt;='club records end 2019'!$G$15))), "CR", " ")</f>
        <v xml:space="preserve"> </v>
      </c>
      <c r="Y33" s="12" t="str">
        <f>IF(AND(B33="pole vault", OR(AND(E33='club records end 2019'!$F$16, F33&gt;='club records end 2019'!$G$16), AND(E33='club records end 2019'!$F$17, F33&gt;='club records end 2019'!$G$17), AND(E33='club records end 2019'!$F$18, F33&gt;='club records end 2019'!$G$18), AND(E33='club records end 2019'!$F$19, F33&gt;='club records end 2019'!$G$19), AND(E33='club records end 2019'!$F$20, F33&gt;='club records end 2019'!$G$20))), "CR", " ")</f>
        <v xml:space="preserve"> </v>
      </c>
      <c r="Z33" s="12" t="str">
        <f>IF(AND(B33="discus 1", E33='club records end 2019'!$F$21, F33&gt;='club records end 2019'!$G$21), "CR", " ")</f>
        <v xml:space="preserve"> </v>
      </c>
      <c r="AA33" s="12" t="str">
        <f>IF(AND(B33="discus 1.25", E33='club records end 2019'!$F$22, F33&gt;='club records end 2019'!$G$22), "CR", " ")</f>
        <v xml:space="preserve"> </v>
      </c>
      <c r="AB33" s="12" t="str">
        <f>IF(AND(B33="discus 1.5", E33='club records end 2019'!$F$23, F33&gt;='club records end 2019'!$G$23), "CR", " ")</f>
        <v xml:space="preserve"> </v>
      </c>
      <c r="AC33" s="12" t="str">
        <f>IF(AND(B33="discus 1.75", E33='club records end 2019'!$F$24, F33&gt;='club records end 2019'!$G$24), "CR", " ")</f>
        <v xml:space="preserve"> </v>
      </c>
      <c r="AD33" s="12" t="str">
        <f>IF(AND(B33="discus 2", E33='club records end 2019'!$F$25, F33&gt;='club records end 2019'!$G$25), "CR", " ")</f>
        <v xml:space="preserve"> </v>
      </c>
      <c r="AE33" s="12" t="str">
        <f>IF(AND(B33="hammer 4", E33='club records end 2019'!$F$27, F33&gt;='club records end 2019'!$G$27), "CR", " ")</f>
        <v xml:space="preserve"> </v>
      </c>
      <c r="AF33" s="12" t="str">
        <f>IF(AND(B33="hammer 5", E33='club records end 2019'!$F$28, F33&gt;='club records end 2019'!$G$28), "CR", " ")</f>
        <v xml:space="preserve"> </v>
      </c>
      <c r="AG33" s="12" t="str">
        <f>IF(AND(B33="hammer 6", E33='club records end 2019'!$F$29, F33&gt;='club records end 2019'!$G$29), "CR", " ")</f>
        <v xml:space="preserve"> </v>
      </c>
      <c r="AH33" s="12" t="str">
        <f>IF(AND(B33="hammer 7.26", E33='club records end 2019'!$F$30, F33&gt;='club records end 2019'!$G$30), "CR", " ")</f>
        <v xml:space="preserve"> </v>
      </c>
      <c r="AI33" s="12" t="str">
        <f>IF(AND(B33="javelin 400", E33='club records end 2019'!$F$31, F33&gt;='club records end 2019'!$G$31), "CR", " ")</f>
        <v xml:space="preserve"> </v>
      </c>
      <c r="AJ33" s="12" t="str">
        <f>IF(AND(B33="javelin 600", E33='club records end 2019'!$F$32, F33&gt;='club records end 2019'!$G$32), "CR", " ")</f>
        <v xml:space="preserve"> </v>
      </c>
      <c r="AK33" s="12" t="str">
        <f>IF(AND(B33="javelin 700", E33='club records end 2019'!$F$33, F33&gt;='club records end 2019'!$G$33), "CR", " ")</f>
        <v xml:space="preserve"> </v>
      </c>
      <c r="AL33" s="12" t="str">
        <f>IF(AND(B33="javelin 800", OR(AND(E33='club records end 2019'!$F$34, F33&gt;='club records end 2019'!$G$34), AND(E33='club records end 2019'!$F$35, F33&gt;='club records end 2019'!$G$35))), "CR", " ")</f>
        <v xml:space="preserve"> </v>
      </c>
      <c r="AM33" s="12" t="str">
        <f>IF(AND(B33="shot 3", E33='club records end 2019'!$F$36, F33&gt;='club records end 2019'!$G$36), "CR", " ")</f>
        <v xml:space="preserve"> </v>
      </c>
      <c r="AN33" s="12" t="str">
        <f>IF(AND(B33="shot 4", E33='club records end 2019'!$F$37, F33&gt;='club records end 2019'!$G$37), "CR", " ")</f>
        <v xml:space="preserve"> </v>
      </c>
      <c r="AO33" s="12" t="str">
        <f>IF(AND(B33="shot 5", E33='club records end 2019'!$F$38, F33&gt;='club records end 2019'!$G$38), "CR", " ")</f>
        <v xml:space="preserve"> </v>
      </c>
      <c r="AP33" s="12" t="str">
        <f>IF(AND(B33="shot 6", E33='club records end 2019'!$F$39, F33&gt;='club records end 2019'!$G$39), "CR", " ")</f>
        <v xml:space="preserve"> </v>
      </c>
      <c r="AQ33" s="12" t="str">
        <f>IF(AND(B33="shot 7.26", E33='club records end 2019'!$F$40, F33&gt;='club records end 2019'!$G$40), "CR", " ")</f>
        <v xml:space="preserve"> </v>
      </c>
      <c r="AR33" s="12" t="str">
        <f>IF(AND(B33="60H",OR(AND(E33='club records end 2019'!$J$1,F33&lt;='club records end 2019'!$K$1),AND(E33='club records end 2019'!$J$2,F33&lt;='club records end 2019'!$K$2),AND(E33='club records end 2019'!$J$3,F33&lt;='club records end 2019'!$K$3),AND(E33='club records end 2019'!$J$4,F33&lt;='club records end 2019'!$K$4),AND(E33='club records end 2019'!$J$5,F33&lt;='club records end 2019'!$K$5))),"CR"," ")</f>
        <v xml:space="preserve"> </v>
      </c>
      <c r="AS33" s="12" t="str">
        <f>IF(AND(B33="75H", AND(E33='club records end 2019'!$J$6, F33&lt;='club records end 2019'!$K$6)), "CR", " ")</f>
        <v xml:space="preserve"> </v>
      </c>
      <c r="AT33" s="12" t="str">
        <f>IF(AND(B33="80H", AND(E33='club records end 2019'!$J$7, F33&lt;='club records end 2019'!$K$7)), "CR", " ")</f>
        <v xml:space="preserve"> </v>
      </c>
      <c r="AU33" s="12" t="str">
        <f>IF(AND(B33="100H", AND(E33='club records end 2019'!$J$8, F33&lt;='club records end 2019'!$K$8)), "CR", " ")</f>
        <v xml:space="preserve"> </v>
      </c>
      <c r="AV33" s="12" t="str">
        <f>IF(AND(B33="110H", OR(AND(E33='club records end 2019'!$J$9, F33&lt;='club records end 2019'!$K$9), AND(E33='club records end 2019'!$J$10, F33&lt;='club records end 2019'!$K$10))), "CR", " ")</f>
        <v xml:space="preserve"> </v>
      </c>
      <c r="AW33" s="12" t="str">
        <f>IF(AND(B33="400H", OR(AND(E33='club records end 2019'!$J$11, F33&lt;='club records end 2019'!$K$11), AND(E33='club records end 2019'!$J$12, F33&lt;='club records end 2019'!$K$12), AND(E33='club records end 2019'!$J$13, F33&lt;='club records end 2019'!$K$13), AND(E33='club records end 2019'!$J$14, F33&lt;='club records end 2019'!$K$14))), "CR", " ")</f>
        <v xml:space="preserve"> </v>
      </c>
      <c r="AX33" s="12" t="str">
        <f>IF(AND(B33="1500SC", AND(E33='club records end 2019'!$J$15, F33&lt;='club records end 2019'!$K$15)), "CR", " ")</f>
        <v xml:space="preserve"> </v>
      </c>
      <c r="AY33" s="12" t="str">
        <f>IF(AND(B33="2000SC", OR(AND(E33='club records end 2019'!$J$17, F33&lt;='club records end 2019'!$K$17), AND(E33='club records end 2019'!$J$18, F33&lt;='club records end 2019'!$K$18))), "CR", " ")</f>
        <v xml:space="preserve"> </v>
      </c>
      <c r="AZ33" s="12" t="str">
        <f>IF(AND(B33="3000SC", OR(AND(E33='club records end 2019'!$J$20, F33&lt;='club records end 2019'!$K$20), AND(E33='club records end 2019'!$J$21, F33&lt;='club records end 2019'!$K$21))), "CR", " ")</f>
        <v xml:space="preserve"> </v>
      </c>
      <c r="BA33" s="13" t="str">
        <f>IF(AND(B33="4x100", OR(AND(E33='club records end 2019'!$N$1, F33&lt;='club records end 2019'!$O$1), AND(E33='club records end 2019'!$N$2, F33&lt;='club records end 2019'!$O$2), AND(E33='club records end 2019'!$N$3, F33&lt;='club records end 2019'!$O$3), AND(E33='club records end 2019'!$N$4, F33&lt;='club records end 2019'!$O$4), AND(E33='club records end 2019'!$N$5, F33&lt;='club records end 2019'!$O$5))), "CR", " ")</f>
        <v xml:space="preserve"> </v>
      </c>
      <c r="BB33" s="13" t="str">
        <f>IF(AND(B33="4x200", OR(AND(E33='club records end 2019'!$N$6, F33&lt;='club records end 2019'!$O$6), AND(E33='club records end 2019'!$N$7, F33&lt;='club records end 2019'!$O$7), AND(E33='club records end 2019'!$N$8, F33&lt;='club records end 2019'!$O$8), AND(E33='club records end 2019'!$N$9, F33&lt;='club records end 2019'!$O$9), AND(E33='club records end 2019'!$N$10, F33&lt;='club records end 2019'!$O$10))), "CR", " ")</f>
        <v xml:space="preserve"> </v>
      </c>
      <c r="BC33" s="13" t="str">
        <f>IF(AND(B33="4x300", AND(E33='club records end 2019'!$N$11, F33&lt;='club records end 2019'!$O$11)), "CR", " ")</f>
        <v xml:space="preserve"> </v>
      </c>
      <c r="BD33" s="13" t="str">
        <f>IF(AND(B33="4x400", OR(AND(E33='club records end 2019'!$N$12, F33&lt;='club records end 2019'!$O$12), AND(E33='club records end 2019'!$N$13, F33&lt;='club records end 2019'!$O$13), AND(E33='club records end 2019'!$N$14, F33&lt;='club records end 2019'!$O$14), AND(E33='club records end 2019'!$N$15, F33&lt;='club records end 2019'!$O$15))), "CR", " ")</f>
        <v xml:space="preserve"> </v>
      </c>
      <c r="BE33" s="13" t="str">
        <f>IF(AND(B33="3x800", OR(AND(E33='club records end 2019'!$N$16, F33&lt;='club records end 2019'!$O$16), AND(E33='club records end 2019'!$N$17, F33&lt;='club records end 2019'!$O$17), AND(E33='club records end 2019'!$N$18, F33&lt;='club records end 2019'!$O$18))), "CR", " ")</f>
        <v xml:space="preserve"> </v>
      </c>
      <c r="BF33" s="13" t="str">
        <f>IF(AND(B33="pentathlon", OR(AND(E33='club records end 2019'!$N$21, F33&gt;='club records end 2019'!$O$21), AND(E33='club records end 2019'!$N$22, F33&gt;='club records end 2019'!$O$22),AND(E33='club records end 2019'!$N$23, F33&gt;='club records end 2019'!$O$23),AND(E33='club records end 2019'!$N$24, F33&gt;='club records end 2019'!$O$24))), "CR", " ")</f>
        <v xml:space="preserve"> </v>
      </c>
      <c r="BG33" s="13" t="str">
        <f>IF(AND(B33="heptathlon", OR(AND(E33='club records end 2019'!$N$26, F33&gt;='club records end 2019'!$O$26), AND(E33='club records end 2019'!$N$27, F33&gt;='club records end 2019'!$O$27))), "CR", " ")</f>
        <v xml:space="preserve"> </v>
      </c>
      <c r="BH33" s="13" t="str">
        <f>IF(AND(B33="decathlon", OR(AND(E33='club records end 2019'!$N$29, F33&gt;='club records end 2019'!$O$29), AND(E33='club records end 2019'!$N$30, F33&gt;='club records end 2019'!$O$30),AND(E33='club records end 2019'!$N$31, F33&gt;='club records end 2019'!$O$31))), "CR", " ")</f>
        <v xml:space="preserve"> </v>
      </c>
    </row>
    <row r="34" spans="1:16333" ht="14.5" x14ac:dyDescent="0.35">
      <c r="A34" s="17" t="str">
        <f>IF(OR(E34="Sen", E34="V35", E34="V40", E34="V45", E34="V50", E34="V55", E34="V60", E34="V65", E34="V70", E34="V75"), "V", E34)</f>
        <v>U17</v>
      </c>
      <c r="B34" s="2">
        <v>200</v>
      </c>
      <c r="C34" s="1" t="s">
        <v>72</v>
      </c>
      <c r="D34" s="1" t="s">
        <v>73</v>
      </c>
      <c r="E34" s="17" t="s">
        <v>14</v>
      </c>
      <c r="F34" s="18">
        <v>25.15</v>
      </c>
      <c r="G34" s="24">
        <v>44086</v>
      </c>
      <c r="H34" s="1" t="s">
        <v>242</v>
      </c>
      <c r="J34" s="4" t="str">
        <f t="shared" si="3"/>
        <v/>
      </c>
      <c r="K34" s="13" t="str">
        <f>IF(AND(B34=100, OR(AND(E34='club records end 2019'!$B$6, F34&lt;='club records end 2019'!$C$6), AND(E34='club records end 2019'!$B$7, F34&lt;='club records end 2019'!$C$7), AND(E34='club records end 2019'!$B$8, F34&lt;='club records end 2019'!$C$8), AND(E34='club records end 2019'!$B$9, F34&lt;='club records end 2019'!$C$9), AND(E34='club records end 2019'!$B$10, F34&lt;='club records end 2019'!$C$10))), "CR", " ")</f>
        <v xml:space="preserve"> </v>
      </c>
      <c r="L34" s="13" t="str">
        <f>IF(AND(B34=200, OR(AND(E34='club records end 2019'!$B$11, F34&lt;='club records end 2019'!$C$11), AND(E34='club records end 2019'!$B$12, F34&lt;='club records end 2019'!$C$12), AND(E34='club records end 2019'!$B$13, F34&lt;='club records end 2019'!$C$13), AND(E34='club records end 2019'!$B$14, F34&lt;='club records end 2019'!$C$14), AND(E34='club records end 2019'!$B$15, F34&lt;='club records end 2019'!$C$15))), "CR", " ")</f>
        <v xml:space="preserve"> </v>
      </c>
      <c r="M34" s="13" t="str">
        <f>IF(AND(B34=300, OR(AND(E34='club records end 2019'!$B$16, F34&lt;='club records end 2019'!$C$16), AND(E34='club records end 2019'!$B$17, F34&lt;='club records end 2019'!$C$17))), "CR", " ")</f>
        <v xml:space="preserve"> </v>
      </c>
      <c r="N34" s="13" t="str">
        <f>IF(AND(B34=400, OR(AND(E34='club records end 2019'!$B$18, F34&lt;='club records end 2019'!$C$18), AND(E34='club records end 2019'!$B$19, F34&lt;='club records end 2019'!$C$19), AND(E34='club records end 2019'!$B$20, F34&lt;='club records end 2019'!$C$20), AND(E34='club records end 2019'!$B$21, F34&lt;='club records end 2019'!$C$21))), "CR", " ")</f>
        <v xml:space="preserve"> </v>
      </c>
      <c r="O34" s="13" t="str">
        <f>IF(AND(B34=800, OR(AND(E34='club records end 2019'!$B$22, F34&lt;='club records end 2019'!$C$22), AND(E34='club records end 2019'!$B$23, F34&lt;='club records end 2019'!$C$23), AND(E34='club records end 2019'!$B$24, F34&lt;='club records end 2019'!$C$24), AND(E34='club records end 2019'!$B$25, F34&lt;='club records end 2019'!$C$25), AND(E34='club records end 2019'!$B$26, F34&lt;='club records end 2019'!$C$26))), "CR", " ")</f>
        <v xml:space="preserve"> </v>
      </c>
      <c r="P34" s="13" t="str">
        <f>IF(AND(B34=1000, OR(AND(E34='club records end 2019'!$B$27, F34&lt;='club records end 2019'!$C$27), AND(E34='club records end 2019'!$B$28, F34&lt;='club records end 2019'!$C$28))), "CR", " ")</f>
        <v xml:space="preserve"> </v>
      </c>
      <c r="Q34" s="13" t="str">
        <f>IF(AND(B34=1500, OR(AND(E34='club records end 2019'!$B$29, F34&lt;='club records end 2019'!$C$29), AND(E34='club records end 2019'!$B$30, F34&lt;='club records end 2019'!$C$30), AND(E34='club records end 2019'!$B$31, F34&lt;='club records end 2019'!$C$31), AND(E34='club records end 2019'!$B$32, F34&lt;='club records end 2019'!$C$32), AND(E34='club records end 2019'!$B$33, F34&lt;='club records end 2019'!$C$33))), "CR", " ")</f>
        <v xml:space="preserve"> </v>
      </c>
      <c r="R34" s="13" t="str">
        <f>IF(AND(B34="1600 (Mile)",OR(AND(E34='club records end 2019'!$B$34,F34&lt;='club records end 2019'!$C$34),AND(E34='club records end 2019'!$B$35,F34&lt;='club records end 2019'!$C$35),AND(E34='club records end 2019'!$B$36,F34&lt;='club records end 2019'!$C$36),AND(E34='club records end 2019'!$B$37,F34&lt;='club records end 2019'!$C$37))),"CR"," ")</f>
        <v xml:space="preserve"> </v>
      </c>
      <c r="S34" s="13" t="str">
        <f>IF(AND(B34=3000, OR(AND(E34='club records end 2019'!$B$38, F34&lt;='club records end 2019'!$C$38), AND(E34='club records end 2019'!$B$39, F34&lt;='club records end 2019'!$C$39), AND(E34='club records end 2019'!$B$40, F34&lt;='club records end 2019'!$C$40), AND(E34='club records end 2019'!$B$41, F34&lt;='club records end 2019'!$C$41))), "CR", " ")</f>
        <v xml:space="preserve"> </v>
      </c>
      <c r="T34" s="13" t="str">
        <f>IF(AND(B34=5000, OR(AND(E34='club records end 2019'!$B$42, F34&lt;='club records end 2019'!$C$42), AND(E34='club records end 2019'!$B$43, F34&lt;='club records end 2019'!$C$43))), "CR", " ")</f>
        <v xml:space="preserve"> </v>
      </c>
      <c r="U34" s="12" t="str">
        <f>IF(AND(B34=10000, OR(AND(E34='club records end 2019'!$B$44, F34&lt;='club records end 2019'!$C$44), AND(E34='club records end 2019'!$B$45, F34&lt;='club records end 2019'!$C$45))), "CR", " ")</f>
        <v xml:space="preserve"> </v>
      </c>
      <c r="V34" s="12" t="str">
        <f>IF(AND(B34="high jump", OR(AND(E34='club records end 2019'!$F$1, F34&gt;='club records end 2019'!$G$1), AND(E34='club records end 2019'!$F$2, F34&gt;='club records end 2019'!$G$2), AND(E34='club records end 2019'!$F$3, F34&gt;='club records end 2019'!$G$3), AND(E34='club records end 2019'!$F$4, F34&gt;='club records end 2019'!$G$4), AND(E34='club records end 2019'!$F$5, F34&gt;='club records end 2019'!$G$5))), "CR", " ")</f>
        <v xml:space="preserve"> </v>
      </c>
      <c r="W34" s="12" t="str">
        <f>IF(AND(B34="long jump", OR(AND(E34='club records end 2019'!$F$6, F34&gt;='club records end 2019'!$G$6), AND(E34='club records end 2019'!$F$7, F34&gt;='club records end 2019'!$G$7), AND(E34='club records end 2019'!$F$8, F34&gt;='club records end 2019'!$G$8), AND(E34='club records end 2019'!$F$9, F34&gt;='club records end 2019'!$G$9), AND(E34='club records end 2019'!$F$10, F34&gt;='club records end 2019'!$G$10))), "CR", " ")</f>
        <v xml:space="preserve"> </v>
      </c>
      <c r="X34" s="12" t="str">
        <f>IF(AND(B34="triple jump", OR(AND(E34='club records end 2019'!$F$11, F34&gt;='club records end 2019'!$G$11), AND(E34='club records end 2019'!$F$12, F34&gt;='club records end 2019'!$G$12), AND(E34='club records end 2019'!$F$13, F34&gt;='club records end 2019'!$G$13), AND(E34='club records end 2019'!$F$14, F34&gt;='club records end 2019'!$G$14), AND(E34='club records end 2019'!$F$15, F34&gt;='club records end 2019'!$G$15))), "CR", " ")</f>
        <v xml:space="preserve"> </v>
      </c>
      <c r="Y34" s="12" t="str">
        <f>IF(AND(B34="pole vault", OR(AND(E34='club records end 2019'!$F$16, F34&gt;='club records end 2019'!$G$16), AND(E34='club records end 2019'!$F$17, F34&gt;='club records end 2019'!$G$17), AND(E34='club records end 2019'!$F$18, F34&gt;='club records end 2019'!$G$18), AND(E34='club records end 2019'!$F$19, F34&gt;='club records end 2019'!$G$19), AND(E34='club records end 2019'!$F$20, F34&gt;='club records end 2019'!$G$20))), "CR", " ")</f>
        <v xml:space="preserve"> </v>
      </c>
      <c r="Z34" s="12" t="str">
        <f>IF(AND(B34="discus 1", E34='club records end 2019'!$F$21, F34&gt;='club records end 2019'!$G$21), "CR", " ")</f>
        <v xml:space="preserve"> </v>
      </c>
      <c r="AA34" s="12" t="str">
        <f>IF(AND(B34="discus 1.25", E34='club records end 2019'!$F$22, F34&gt;='club records end 2019'!$G$22), "CR", " ")</f>
        <v xml:space="preserve"> </v>
      </c>
      <c r="AB34" s="12" t="str">
        <f>IF(AND(B34="discus 1.5", E34='club records end 2019'!$F$23, F34&gt;='club records end 2019'!$G$23), "CR", " ")</f>
        <v xml:space="preserve"> </v>
      </c>
      <c r="AC34" s="12" t="str">
        <f>IF(AND(B34="discus 1.75", E34='club records end 2019'!$F$24, F34&gt;='club records end 2019'!$G$24), "CR", " ")</f>
        <v xml:space="preserve"> </v>
      </c>
      <c r="AD34" s="12" t="str">
        <f>IF(AND(B34="discus 2", E34='club records end 2019'!$F$25, F34&gt;='club records end 2019'!$G$25), "CR", " ")</f>
        <v xml:space="preserve"> </v>
      </c>
      <c r="AE34" s="12" t="str">
        <f>IF(AND(B34="hammer 4", E34='club records end 2019'!$F$27, F34&gt;='club records end 2019'!$G$27), "CR", " ")</f>
        <v xml:space="preserve"> </v>
      </c>
      <c r="AF34" s="12" t="str">
        <f>IF(AND(B34="hammer 5", E34='club records end 2019'!$F$28, F34&gt;='club records end 2019'!$G$28), "CR", " ")</f>
        <v xml:space="preserve"> </v>
      </c>
      <c r="AG34" s="12" t="str">
        <f>IF(AND(B34="hammer 6", E34='club records end 2019'!$F$29, F34&gt;='club records end 2019'!$G$29), "CR", " ")</f>
        <v xml:space="preserve"> </v>
      </c>
      <c r="AH34" s="12" t="str">
        <f>IF(AND(B34="hammer 7.26", E34='club records end 2019'!$F$30, F34&gt;='club records end 2019'!$G$30), "CR", " ")</f>
        <v xml:space="preserve"> </v>
      </c>
      <c r="AI34" s="12" t="str">
        <f>IF(AND(B34="javelin 400", E34='club records end 2019'!$F$31, F34&gt;='club records end 2019'!$G$31), "CR", " ")</f>
        <v xml:space="preserve"> </v>
      </c>
      <c r="AJ34" s="12" t="str">
        <f>IF(AND(B34="javelin 600", E34='club records end 2019'!$F$32, F34&gt;='club records end 2019'!$G$32), "CR", " ")</f>
        <v xml:space="preserve"> </v>
      </c>
      <c r="AK34" s="12" t="str">
        <f>IF(AND(B34="javelin 700", E34='club records end 2019'!$F$33, F34&gt;='club records end 2019'!$G$33), "CR", " ")</f>
        <v xml:space="preserve"> </v>
      </c>
      <c r="AL34" s="12" t="str">
        <f>IF(AND(B34="javelin 800", OR(AND(E34='club records end 2019'!$F$34, F34&gt;='club records end 2019'!$G$34), AND(E34='club records end 2019'!$F$35, F34&gt;='club records end 2019'!$G$35))), "CR", " ")</f>
        <v xml:space="preserve"> </v>
      </c>
      <c r="AM34" s="12" t="str">
        <f>IF(AND(B34="shot 3", E34='club records end 2019'!$F$36, F34&gt;='club records end 2019'!$G$36), "CR", " ")</f>
        <v xml:space="preserve"> </v>
      </c>
      <c r="AN34" s="12" t="str">
        <f>IF(AND(B34="shot 4", E34='club records end 2019'!$F$37, F34&gt;='club records end 2019'!$G$37), "CR", " ")</f>
        <v xml:space="preserve"> </v>
      </c>
      <c r="AO34" s="12" t="str">
        <f>IF(AND(B34="shot 5", E34='club records end 2019'!$F$38, F34&gt;='club records end 2019'!$G$38), "CR", " ")</f>
        <v xml:space="preserve"> </v>
      </c>
      <c r="AP34" s="12" t="str">
        <f>IF(AND(B34="shot 6", E34='club records end 2019'!$F$39, F34&gt;='club records end 2019'!$G$39), "CR", " ")</f>
        <v xml:space="preserve"> </v>
      </c>
      <c r="AQ34" s="12" t="str">
        <f>IF(AND(B34="shot 7.26", E34='club records end 2019'!$F$40, F34&gt;='club records end 2019'!$G$40), "CR", " ")</f>
        <v xml:space="preserve"> </v>
      </c>
      <c r="AR34" s="12" t="str">
        <f>IF(AND(B34="60H",OR(AND(E34='club records end 2019'!$J$1,F34&lt;='club records end 2019'!$K$1),AND(E34='club records end 2019'!$J$2,F34&lt;='club records end 2019'!$K$2),AND(E34='club records end 2019'!$J$3,F34&lt;='club records end 2019'!$K$3),AND(E34='club records end 2019'!$J$4,F34&lt;='club records end 2019'!$K$4),AND(E34='club records end 2019'!$J$5,F34&lt;='club records end 2019'!$K$5))),"CR"," ")</f>
        <v xml:space="preserve"> </v>
      </c>
      <c r="AS34" s="12" t="str">
        <f>IF(AND(B34="75H", AND(E34='club records end 2019'!$J$6, F34&lt;='club records end 2019'!$K$6)), "CR", " ")</f>
        <v xml:space="preserve"> </v>
      </c>
      <c r="AT34" s="12" t="str">
        <f>IF(AND(B34="80H", AND(E34='club records end 2019'!$J$7, F34&lt;='club records end 2019'!$K$7)), "CR", " ")</f>
        <v xml:space="preserve"> </v>
      </c>
      <c r="AU34" s="12" t="str">
        <f>IF(AND(B34="100H", AND(E34='club records end 2019'!$J$8, F34&lt;='club records end 2019'!$K$8)), "CR", " ")</f>
        <v xml:space="preserve"> </v>
      </c>
      <c r="AV34" s="12" t="str">
        <f>IF(AND(B34="110H", OR(AND(E34='club records end 2019'!$J$9, F34&lt;='club records end 2019'!$K$9), AND(E34='club records end 2019'!$J$10, F34&lt;='club records end 2019'!$K$10))), "CR", " ")</f>
        <v xml:space="preserve"> </v>
      </c>
      <c r="AW34" s="12" t="str">
        <f>IF(AND(B34="400H", OR(AND(E34='club records end 2019'!$J$11, F34&lt;='club records end 2019'!$K$11), AND(E34='club records end 2019'!$J$12, F34&lt;='club records end 2019'!$K$12), AND(E34='club records end 2019'!$J$13, F34&lt;='club records end 2019'!$K$13), AND(E34='club records end 2019'!$J$14, F34&lt;='club records end 2019'!$K$14))), "CR", " ")</f>
        <v xml:space="preserve"> </v>
      </c>
      <c r="AX34" s="12" t="str">
        <f>IF(AND(B34="1500SC", AND(E34='club records end 2019'!$J$15, F34&lt;='club records end 2019'!$K$15)), "CR", " ")</f>
        <v xml:space="preserve"> </v>
      </c>
      <c r="AY34" s="12" t="str">
        <f>IF(AND(B34="2000SC", OR(AND(E34='club records end 2019'!$J$17, F34&lt;='club records end 2019'!$K$17), AND(E34='club records end 2019'!$J$18, F34&lt;='club records end 2019'!$K$18))), "CR", " ")</f>
        <v xml:space="preserve"> </v>
      </c>
      <c r="AZ34" s="12" t="str">
        <f>IF(AND(B34="3000SC", OR(AND(E34='club records end 2019'!$J$20, F34&lt;='club records end 2019'!$K$20), AND(E34='club records end 2019'!$J$21, F34&lt;='club records end 2019'!$K$21))), "CR", " ")</f>
        <v xml:space="preserve"> </v>
      </c>
      <c r="BA34" s="13" t="str">
        <f>IF(AND(B34="4x100", OR(AND(E34='club records end 2019'!$N$1, F34&lt;='club records end 2019'!$O$1), AND(E34='club records end 2019'!$N$2, F34&lt;='club records end 2019'!$O$2), AND(E34='club records end 2019'!$N$3, F34&lt;='club records end 2019'!$O$3), AND(E34='club records end 2019'!$N$4, F34&lt;='club records end 2019'!$O$4), AND(E34='club records end 2019'!$N$5, F34&lt;='club records end 2019'!$O$5))), "CR", " ")</f>
        <v xml:space="preserve"> </v>
      </c>
      <c r="BB34" s="13" t="str">
        <f>IF(AND(B34="4x200", OR(AND(E34='club records end 2019'!$N$6, F34&lt;='club records end 2019'!$O$6), AND(E34='club records end 2019'!$N$7, F34&lt;='club records end 2019'!$O$7), AND(E34='club records end 2019'!$N$8, F34&lt;='club records end 2019'!$O$8), AND(E34='club records end 2019'!$N$9, F34&lt;='club records end 2019'!$O$9), AND(E34='club records end 2019'!$N$10, F34&lt;='club records end 2019'!$O$10))), "CR", " ")</f>
        <v xml:space="preserve"> </v>
      </c>
      <c r="BC34" s="13" t="str">
        <f>IF(AND(B34="4x300", AND(E34='club records end 2019'!$N$11, F34&lt;='club records end 2019'!$O$11)), "CR", " ")</f>
        <v xml:space="preserve"> </v>
      </c>
      <c r="BD34" s="13" t="str">
        <f>IF(AND(B34="4x400", OR(AND(E34='club records end 2019'!$N$12, F34&lt;='club records end 2019'!$O$12), AND(E34='club records end 2019'!$N$13, F34&lt;='club records end 2019'!$O$13), AND(E34='club records end 2019'!$N$14, F34&lt;='club records end 2019'!$O$14), AND(E34='club records end 2019'!$N$15, F34&lt;='club records end 2019'!$O$15))), "CR", " ")</f>
        <v xml:space="preserve"> </v>
      </c>
      <c r="BE34" s="13" t="str">
        <f>IF(AND(B34="3x800", OR(AND(E34='club records end 2019'!$N$16, F34&lt;='club records end 2019'!$O$16), AND(E34='club records end 2019'!$N$17, F34&lt;='club records end 2019'!$O$17), AND(E34='club records end 2019'!$N$18, F34&lt;='club records end 2019'!$O$18))), "CR", " ")</f>
        <v xml:space="preserve"> </v>
      </c>
      <c r="BF34" s="13" t="str">
        <f>IF(AND(B34="pentathlon", OR(AND(E34='club records end 2019'!$N$21, F34&gt;='club records end 2019'!$O$21), AND(E34='club records end 2019'!$N$22, F34&gt;='club records end 2019'!$O$22),AND(E34='club records end 2019'!$N$23, F34&gt;='club records end 2019'!$O$23),AND(E34='club records end 2019'!$N$24, F34&gt;='club records end 2019'!$O$24))), "CR", " ")</f>
        <v xml:space="preserve"> </v>
      </c>
      <c r="BG34" s="13" t="str">
        <f>IF(AND(B34="heptathlon", OR(AND(E34='club records end 2019'!$N$26, F34&gt;='club records end 2019'!$O$26), AND(E34='club records end 2019'!$N$27, F34&gt;='club records end 2019'!$O$27))), "CR", " ")</f>
        <v xml:space="preserve"> </v>
      </c>
      <c r="BH34" s="13" t="str">
        <f>IF(AND(B34="decathlon", OR(AND(E34='club records end 2019'!$N$29, F34&gt;='club records end 2019'!$O$29), AND(E34='club records end 2019'!$N$30, F34&gt;='club records end 2019'!$O$30),AND(E34='club records end 2019'!$N$31, F34&gt;='club records end 2019'!$O$31))), "CR", " ")</f>
        <v xml:space="preserve"> </v>
      </c>
    </row>
    <row r="35" spans="1:16333" ht="14.5" x14ac:dyDescent="0.35">
      <c r="A35" s="17"/>
      <c r="B35" s="2">
        <v>200</v>
      </c>
      <c r="C35" s="1" t="s">
        <v>181</v>
      </c>
      <c r="D35" s="1" t="s">
        <v>366</v>
      </c>
      <c r="E35" s="17" t="s">
        <v>11</v>
      </c>
      <c r="F35" s="19">
        <v>25.75</v>
      </c>
      <c r="G35" s="24">
        <v>44086</v>
      </c>
      <c r="H35" s="1" t="s">
        <v>242</v>
      </c>
      <c r="I35" s="4" t="s">
        <v>306</v>
      </c>
      <c r="J35" s="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3"/>
      <c r="BC35" s="13"/>
      <c r="BD35" s="13"/>
      <c r="BE35" s="13"/>
      <c r="BF35" s="13"/>
      <c r="BG35" s="13"/>
      <c r="BH35" s="13"/>
    </row>
    <row r="36" spans="1:16333" ht="14.5" x14ac:dyDescent="0.35">
      <c r="A36" s="17" t="str">
        <f>IF(OR(E36="Sen", E36="V35", E36="V40", E36="V45", E36="V50", E36="V55", E36="V60", E36="V65", E36="V70", E36="V75"), "V", E36)</f>
        <v>U15</v>
      </c>
      <c r="B36" s="2">
        <v>200</v>
      </c>
      <c r="C36" s="1" t="s">
        <v>367</v>
      </c>
      <c r="D36" s="1" t="s">
        <v>368</v>
      </c>
      <c r="E36" s="17" t="s">
        <v>11</v>
      </c>
      <c r="F36" s="19">
        <v>26.32</v>
      </c>
      <c r="G36" s="24">
        <v>44086</v>
      </c>
      <c r="H36" s="1" t="s">
        <v>242</v>
      </c>
      <c r="J36" s="4" t="str">
        <f t="shared" si="3"/>
        <v/>
      </c>
      <c r="K36" s="13" t="str">
        <f>IF(AND(B36=100, OR(AND(E36='club records end 2019'!$B$6, F36&lt;='club records end 2019'!$C$6), AND(E36='club records end 2019'!$B$7, F36&lt;='club records end 2019'!$C$7), AND(E36='club records end 2019'!$B$8, F36&lt;='club records end 2019'!$C$8), AND(E36='club records end 2019'!$B$9, F36&lt;='club records end 2019'!$C$9), AND(E36='club records end 2019'!$B$10, F36&lt;='club records end 2019'!$C$10))), "CR", " ")</f>
        <v xml:space="preserve"> </v>
      </c>
      <c r="L36" s="13" t="str">
        <f>IF(AND(B36=200, OR(AND(E36='club records end 2019'!$B$11, F36&lt;='club records end 2019'!$C$11), AND(E36='club records end 2019'!$B$12, F36&lt;='club records end 2019'!$C$12), AND(E36='club records end 2019'!$B$13, F36&lt;='club records end 2019'!$C$13), AND(E36='club records end 2019'!$B$14, F36&lt;='club records end 2019'!$C$14), AND(E36='club records end 2019'!$B$15, F36&lt;='club records end 2019'!$C$15))), "CR", " ")</f>
        <v xml:space="preserve"> </v>
      </c>
      <c r="M36" s="13" t="str">
        <f>IF(AND(B36=300, OR(AND(E36='club records end 2019'!$B$16, F36&lt;='club records end 2019'!$C$16), AND(E36='club records end 2019'!$B$17, F36&lt;='club records end 2019'!$C$17))), "CR", " ")</f>
        <v xml:space="preserve"> </v>
      </c>
      <c r="N36" s="13" t="str">
        <f>IF(AND(B36=400, OR(AND(E36='club records end 2019'!$B$18, F36&lt;='club records end 2019'!$C$18), AND(E36='club records end 2019'!$B$19, F36&lt;='club records end 2019'!$C$19), AND(E36='club records end 2019'!$B$20, F36&lt;='club records end 2019'!$C$20), AND(E36='club records end 2019'!$B$21, F36&lt;='club records end 2019'!$C$21))), "CR", " ")</f>
        <v xml:space="preserve"> </v>
      </c>
      <c r="O36" s="13" t="str">
        <f>IF(AND(B36=800, OR(AND(E36='club records end 2019'!$B$22, F36&lt;='club records end 2019'!$C$22), AND(E36='club records end 2019'!$B$23, F36&lt;='club records end 2019'!$C$23), AND(E36='club records end 2019'!$B$24, F36&lt;='club records end 2019'!$C$24), AND(E36='club records end 2019'!$B$25, F36&lt;='club records end 2019'!$C$25), AND(E36='club records end 2019'!$B$26, F36&lt;='club records end 2019'!$C$26))), "CR", " ")</f>
        <v xml:space="preserve"> </v>
      </c>
      <c r="P36" s="13" t="str">
        <f>IF(AND(B36=1000, OR(AND(E36='club records end 2019'!$B$27, F36&lt;='club records end 2019'!$C$27), AND(E36='club records end 2019'!$B$28, F36&lt;='club records end 2019'!$C$28))), "CR", " ")</f>
        <v xml:space="preserve"> </v>
      </c>
      <c r="Q36" s="13" t="str">
        <f>IF(AND(B36=1500, OR(AND(E36='club records end 2019'!$B$29, F36&lt;='club records end 2019'!$C$29), AND(E36='club records end 2019'!$B$30, F36&lt;='club records end 2019'!$C$30), AND(E36='club records end 2019'!$B$31, F36&lt;='club records end 2019'!$C$31), AND(E36='club records end 2019'!$B$32, F36&lt;='club records end 2019'!$C$32), AND(E36='club records end 2019'!$B$33, F36&lt;='club records end 2019'!$C$33))), "CR", " ")</f>
        <v xml:space="preserve"> </v>
      </c>
      <c r="R36" s="13" t="str">
        <f>IF(AND(B36="1600 (Mile)",OR(AND(E36='club records end 2019'!$B$34,F36&lt;='club records end 2019'!$C$34),AND(E36='club records end 2019'!$B$35,F36&lt;='club records end 2019'!$C$35),AND(E36='club records end 2019'!$B$36,F36&lt;='club records end 2019'!$C$36),AND(E36='club records end 2019'!$B$37,F36&lt;='club records end 2019'!$C$37))),"CR"," ")</f>
        <v xml:space="preserve"> </v>
      </c>
      <c r="S36" s="13" t="str">
        <f>IF(AND(B36=3000, OR(AND(E36='club records end 2019'!$B$38, F36&lt;='club records end 2019'!$C$38), AND(E36='club records end 2019'!$B$39, F36&lt;='club records end 2019'!$C$39), AND(E36='club records end 2019'!$B$40, F36&lt;='club records end 2019'!$C$40), AND(E36='club records end 2019'!$B$41, F36&lt;='club records end 2019'!$C$41))), "CR", " ")</f>
        <v xml:space="preserve"> </v>
      </c>
      <c r="T36" s="13" t="str">
        <f>IF(AND(B36=5000, OR(AND(E36='club records end 2019'!$B$42, F36&lt;='club records end 2019'!$C$42), AND(E36='club records end 2019'!$B$43, F36&lt;='club records end 2019'!$C$43))), "CR", " ")</f>
        <v xml:space="preserve"> </v>
      </c>
      <c r="U36" s="12" t="str">
        <f>IF(AND(B36=10000, OR(AND(E36='club records end 2019'!$B$44, F36&lt;='club records end 2019'!$C$44), AND(E36='club records end 2019'!$B$45, F36&lt;='club records end 2019'!$C$45))), "CR", " ")</f>
        <v xml:space="preserve"> </v>
      </c>
      <c r="V36" s="12" t="str">
        <f>IF(AND(B36="high jump", OR(AND(E36='club records end 2019'!$F$1, F36&gt;='club records end 2019'!$G$1), AND(E36='club records end 2019'!$F$2, F36&gt;='club records end 2019'!$G$2), AND(E36='club records end 2019'!$F$3, F36&gt;='club records end 2019'!$G$3), AND(E36='club records end 2019'!$F$4, F36&gt;='club records end 2019'!$G$4), AND(E36='club records end 2019'!$F$5, F36&gt;='club records end 2019'!$G$5))), "CR", " ")</f>
        <v xml:space="preserve"> </v>
      </c>
      <c r="W36" s="12" t="str">
        <f>IF(AND(B36="long jump", OR(AND(E36='club records end 2019'!$F$6, F36&gt;='club records end 2019'!$G$6), AND(E36='club records end 2019'!$F$7, F36&gt;='club records end 2019'!$G$7), AND(E36='club records end 2019'!$F$8, F36&gt;='club records end 2019'!$G$8), AND(E36='club records end 2019'!$F$9, F36&gt;='club records end 2019'!$G$9), AND(E36='club records end 2019'!$F$10, F36&gt;='club records end 2019'!$G$10))), "CR", " ")</f>
        <v xml:space="preserve"> </v>
      </c>
      <c r="X36" s="12" t="str">
        <f>IF(AND(B36="triple jump", OR(AND(E36='club records end 2019'!$F$11, F36&gt;='club records end 2019'!$G$11), AND(E36='club records end 2019'!$F$12, F36&gt;='club records end 2019'!$G$12), AND(E36='club records end 2019'!$F$13, F36&gt;='club records end 2019'!$G$13), AND(E36='club records end 2019'!$F$14, F36&gt;='club records end 2019'!$G$14), AND(E36='club records end 2019'!$F$15, F36&gt;='club records end 2019'!$G$15))), "CR", " ")</f>
        <v xml:space="preserve"> </v>
      </c>
      <c r="Y36" s="12" t="str">
        <f>IF(AND(B36="pole vault", OR(AND(E36='club records end 2019'!$F$16, F36&gt;='club records end 2019'!$G$16), AND(E36='club records end 2019'!$F$17, F36&gt;='club records end 2019'!$G$17), AND(E36='club records end 2019'!$F$18, F36&gt;='club records end 2019'!$G$18), AND(E36='club records end 2019'!$F$19, F36&gt;='club records end 2019'!$G$19), AND(E36='club records end 2019'!$F$20, F36&gt;='club records end 2019'!$G$20))), "CR", " ")</f>
        <v xml:space="preserve"> </v>
      </c>
      <c r="Z36" s="12" t="str">
        <f>IF(AND(B36="discus 1", E36='club records end 2019'!$F$21, F36&gt;='club records end 2019'!$G$21), "CR", " ")</f>
        <v xml:space="preserve"> </v>
      </c>
      <c r="AA36" s="12" t="str">
        <f>IF(AND(B36="discus 1.25", E36='club records end 2019'!$F$22, F36&gt;='club records end 2019'!$G$22), "CR", " ")</f>
        <v xml:space="preserve"> </v>
      </c>
      <c r="AB36" s="12" t="str">
        <f>IF(AND(B36="discus 1.5", E36='club records end 2019'!$F$23, F36&gt;='club records end 2019'!$G$23), "CR", " ")</f>
        <v xml:space="preserve"> </v>
      </c>
      <c r="AC36" s="12" t="str">
        <f>IF(AND(B36="discus 1.75", E36='club records end 2019'!$F$24, F36&gt;='club records end 2019'!$G$24), "CR", " ")</f>
        <v xml:space="preserve"> </v>
      </c>
      <c r="AD36" s="12" t="str">
        <f>IF(AND(B36="discus 2", E36='club records end 2019'!$F$25, F36&gt;='club records end 2019'!$G$25), "CR", " ")</f>
        <v xml:space="preserve"> </v>
      </c>
      <c r="AE36" s="12" t="str">
        <f>IF(AND(B36="hammer 4", E36='club records end 2019'!$F$27, F36&gt;='club records end 2019'!$G$27), "CR", " ")</f>
        <v xml:space="preserve"> </v>
      </c>
      <c r="AF36" s="12" t="str">
        <f>IF(AND(B36="hammer 5", E36='club records end 2019'!$F$28, F36&gt;='club records end 2019'!$G$28), "CR", " ")</f>
        <v xml:space="preserve"> </v>
      </c>
      <c r="AG36" s="12" t="str">
        <f>IF(AND(B36="hammer 6", E36='club records end 2019'!$F$29, F36&gt;='club records end 2019'!$G$29), "CR", " ")</f>
        <v xml:space="preserve"> </v>
      </c>
      <c r="AH36" s="12" t="str">
        <f>IF(AND(B36="hammer 7.26", E36='club records end 2019'!$F$30, F36&gt;='club records end 2019'!$G$30), "CR", " ")</f>
        <v xml:space="preserve"> </v>
      </c>
      <c r="AI36" s="12" t="str">
        <f>IF(AND(B36="javelin 400", E36='club records end 2019'!$F$31, F36&gt;='club records end 2019'!$G$31), "CR", " ")</f>
        <v xml:space="preserve"> </v>
      </c>
      <c r="AJ36" s="12" t="str">
        <f>IF(AND(B36="javelin 600", E36='club records end 2019'!$F$32, F36&gt;='club records end 2019'!$G$32), "CR", " ")</f>
        <v xml:space="preserve"> </v>
      </c>
      <c r="AK36" s="12" t="str">
        <f>IF(AND(B36="javelin 700", E36='club records end 2019'!$F$33, F36&gt;='club records end 2019'!$G$33), "CR", " ")</f>
        <v xml:space="preserve"> </v>
      </c>
      <c r="AL36" s="12" t="str">
        <f>IF(AND(B36="javelin 800", OR(AND(E36='club records end 2019'!$F$34, F36&gt;='club records end 2019'!$G$34), AND(E36='club records end 2019'!$F$35, F36&gt;='club records end 2019'!$G$35))), "CR", " ")</f>
        <v xml:space="preserve"> </v>
      </c>
      <c r="AM36" s="12" t="str">
        <f>IF(AND(B36="shot 3", E36='club records end 2019'!$F$36, F36&gt;='club records end 2019'!$G$36), "CR", " ")</f>
        <v xml:space="preserve"> </v>
      </c>
      <c r="AN36" s="12" t="str">
        <f>IF(AND(B36="shot 4", E36='club records end 2019'!$F$37, F36&gt;='club records end 2019'!$G$37), "CR", " ")</f>
        <v xml:space="preserve"> </v>
      </c>
      <c r="AO36" s="12" t="str">
        <f>IF(AND(B36="shot 5", E36='club records end 2019'!$F$38, F36&gt;='club records end 2019'!$G$38), "CR", " ")</f>
        <v xml:space="preserve"> </v>
      </c>
      <c r="AP36" s="12" t="str">
        <f>IF(AND(B36="shot 6", E36='club records end 2019'!$F$39, F36&gt;='club records end 2019'!$G$39), "CR", " ")</f>
        <v xml:space="preserve"> </v>
      </c>
      <c r="AQ36" s="12" t="str">
        <f>IF(AND(B36="shot 7.26", E36='club records end 2019'!$F$40, F36&gt;='club records end 2019'!$G$40), "CR", " ")</f>
        <v xml:space="preserve"> </v>
      </c>
      <c r="AR36" s="12" t="str">
        <f>IF(AND(B36="60H",OR(AND(E36='club records end 2019'!$J$1,F36&lt;='club records end 2019'!$K$1),AND(E36='club records end 2019'!$J$2,F36&lt;='club records end 2019'!$K$2),AND(E36='club records end 2019'!$J$3,F36&lt;='club records end 2019'!$K$3),AND(E36='club records end 2019'!$J$4,F36&lt;='club records end 2019'!$K$4),AND(E36='club records end 2019'!$J$5,F36&lt;='club records end 2019'!$K$5))),"CR"," ")</f>
        <v xml:space="preserve"> </v>
      </c>
      <c r="AS36" s="12" t="str">
        <f>IF(AND(B36="75H", AND(E36='club records end 2019'!$J$6, F36&lt;='club records end 2019'!$K$6)), "CR", " ")</f>
        <v xml:space="preserve"> </v>
      </c>
      <c r="AT36" s="12" t="str">
        <f>IF(AND(B36="80H", AND(E36='club records end 2019'!$J$7, F36&lt;='club records end 2019'!$K$7)), "CR", " ")</f>
        <v xml:space="preserve"> </v>
      </c>
      <c r="AU36" s="12" t="str">
        <f>IF(AND(B36="100H", AND(E36='club records end 2019'!$J$8, F36&lt;='club records end 2019'!$K$8)), "CR", " ")</f>
        <v xml:space="preserve"> </v>
      </c>
      <c r="AV36" s="12" t="str">
        <f>IF(AND(B36="110H", OR(AND(E36='club records end 2019'!$J$9, F36&lt;='club records end 2019'!$K$9), AND(E36='club records end 2019'!$J$10, F36&lt;='club records end 2019'!$K$10))), "CR", " ")</f>
        <v xml:space="preserve"> </v>
      </c>
      <c r="AW36" s="12" t="str">
        <f>IF(AND(B36="400H", OR(AND(E36='club records end 2019'!$J$11, F36&lt;='club records end 2019'!$K$11), AND(E36='club records end 2019'!$J$12, F36&lt;='club records end 2019'!$K$12), AND(E36='club records end 2019'!$J$13, F36&lt;='club records end 2019'!$K$13), AND(E36='club records end 2019'!$J$14, F36&lt;='club records end 2019'!$K$14))), "CR", " ")</f>
        <v xml:space="preserve"> </v>
      </c>
      <c r="AX36" s="12" t="str">
        <f>IF(AND(B36="1500SC", AND(E36='club records end 2019'!$J$15, F36&lt;='club records end 2019'!$K$15)), "CR", " ")</f>
        <v xml:space="preserve"> </v>
      </c>
      <c r="AY36" s="12" t="str">
        <f>IF(AND(B36="2000SC", OR(AND(E36='club records end 2019'!$J$17, F36&lt;='club records end 2019'!$K$17), AND(E36='club records end 2019'!$J$18, F36&lt;='club records end 2019'!$K$18))), "CR", " ")</f>
        <v xml:space="preserve"> </v>
      </c>
      <c r="AZ36" s="12" t="str">
        <f>IF(AND(B36="3000SC", OR(AND(E36='club records end 2019'!$J$20, F36&lt;='club records end 2019'!$K$20), AND(E36='club records end 2019'!$J$21, F36&lt;='club records end 2019'!$K$21))), "CR", " ")</f>
        <v xml:space="preserve"> </v>
      </c>
      <c r="BA36" s="13" t="str">
        <f>IF(AND(B36="4x100", OR(AND(E36='club records end 2019'!$N$1, F36&lt;='club records end 2019'!$O$1), AND(E36='club records end 2019'!$N$2, F36&lt;='club records end 2019'!$O$2), AND(E36='club records end 2019'!$N$3, F36&lt;='club records end 2019'!$O$3), AND(E36='club records end 2019'!$N$4, F36&lt;='club records end 2019'!$O$4), AND(E36='club records end 2019'!$N$5, F36&lt;='club records end 2019'!$O$5))), "CR", " ")</f>
        <v xml:space="preserve"> </v>
      </c>
      <c r="BB36" s="13" t="str">
        <f>IF(AND(B36="4x200", OR(AND(E36='club records end 2019'!$N$6, F36&lt;='club records end 2019'!$O$6), AND(E36='club records end 2019'!$N$7, F36&lt;='club records end 2019'!$O$7), AND(E36='club records end 2019'!$N$8, F36&lt;='club records end 2019'!$O$8), AND(E36='club records end 2019'!$N$9, F36&lt;='club records end 2019'!$O$9), AND(E36='club records end 2019'!$N$10, F36&lt;='club records end 2019'!$O$10))), "CR", " ")</f>
        <v xml:space="preserve"> </v>
      </c>
      <c r="BC36" s="13" t="str">
        <f>IF(AND(B36="4x300", AND(E36='club records end 2019'!$N$11, F36&lt;='club records end 2019'!$O$11)), "CR", " ")</f>
        <v xml:space="preserve"> </v>
      </c>
      <c r="BD36" s="13" t="str">
        <f>IF(AND(B36="4x400", OR(AND(E36='club records end 2019'!$N$12, F36&lt;='club records end 2019'!$O$12), AND(E36='club records end 2019'!$N$13, F36&lt;='club records end 2019'!$O$13), AND(E36='club records end 2019'!$N$14, F36&lt;='club records end 2019'!$O$14), AND(E36='club records end 2019'!$N$15, F36&lt;='club records end 2019'!$O$15))), "CR", " ")</f>
        <v xml:space="preserve"> </v>
      </c>
      <c r="BE36" s="13" t="str">
        <f>IF(AND(B36="3x800", OR(AND(E36='club records end 2019'!$N$16, F36&lt;='club records end 2019'!$O$16), AND(E36='club records end 2019'!$N$17, F36&lt;='club records end 2019'!$O$17), AND(E36='club records end 2019'!$N$18, F36&lt;='club records end 2019'!$O$18))), "CR", " ")</f>
        <v xml:space="preserve"> </v>
      </c>
      <c r="BF36" s="13" t="str">
        <f>IF(AND(B36="pentathlon", OR(AND(E36='club records end 2019'!$N$21, F36&gt;='club records end 2019'!$O$21), AND(E36='club records end 2019'!$N$22, F36&gt;='club records end 2019'!$O$22),AND(E36='club records end 2019'!$N$23, F36&gt;='club records end 2019'!$O$23),AND(E36='club records end 2019'!$N$24, F36&gt;='club records end 2019'!$O$24))), "CR", " ")</f>
        <v xml:space="preserve"> </v>
      </c>
      <c r="BG36" s="13" t="str">
        <f>IF(AND(B36="heptathlon", OR(AND(E36='club records end 2019'!$N$26, F36&gt;='club records end 2019'!$O$26), AND(E36='club records end 2019'!$N$27, F36&gt;='club records end 2019'!$O$27))), "CR", " ")</f>
        <v xml:space="preserve"> </v>
      </c>
      <c r="BH36" s="13" t="str">
        <f>IF(AND(B36="decathlon", OR(AND(E36='club records end 2019'!$N$29, F36&gt;='club records end 2019'!$O$29), AND(E36='club records end 2019'!$N$30, F36&gt;='club records end 2019'!$O$30),AND(E36='club records end 2019'!$N$31, F36&gt;='club records end 2019'!$O$31))), "CR", " ")</f>
        <v xml:space="preserve"> </v>
      </c>
    </row>
    <row r="37" spans="1:16333" ht="14.5" x14ac:dyDescent="0.35">
      <c r="A37" s="1" t="s">
        <v>333</v>
      </c>
      <c r="B37" s="2">
        <v>400</v>
      </c>
      <c r="C37" s="1" t="s">
        <v>51</v>
      </c>
      <c r="D37" s="1" t="s">
        <v>52</v>
      </c>
      <c r="E37" s="17" t="s">
        <v>10</v>
      </c>
      <c r="F37" s="18">
        <v>49.73</v>
      </c>
      <c r="G37" s="24">
        <v>44065</v>
      </c>
      <c r="H37" s="1" t="s">
        <v>369</v>
      </c>
      <c r="J37" s="4" t="str">
        <f t="shared" si="3"/>
        <v/>
      </c>
      <c r="K37" s="13" t="str">
        <f>IF(AND(B37=100, OR(AND(E37='club records end 2019'!$B$6, F37&lt;='club records end 2019'!$C$6), AND(E37='club records end 2019'!$B$7, F37&lt;='club records end 2019'!$C$7), AND(E37='club records end 2019'!$B$8, F37&lt;='club records end 2019'!$C$8), AND(E37='club records end 2019'!$B$9, F37&lt;='club records end 2019'!$C$9), AND(E37='club records end 2019'!$B$10, F37&lt;='club records end 2019'!$C$10))), "CR", " ")</f>
        <v xml:space="preserve"> </v>
      </c>
      <c r="L37" s="13" t="str">
        <f>IF(AND(B37=200, OR(AND(E37='club records end 2019'!$B$11, F37&lt;='club records end 2019'!$C$11), AND(E37='club records end 2019'!$B$12, F37&lt;='club records end 2019'!$C$12), AND(E37='club records end 2019'!$B$13, F37&lt;='club records end 2019'!$C$13), AND(E37='club records end 2019'!$B$14, F37&lt;='club records end 2019'!$C$14), AND(E37='club records end 2019'!$B$15, F37&lt;='club records end 2019'!$C$15))), "CR", " ")</f>
        <v xml:space="preserve"> </v>
      </c>
      <c r="M37" s="13" t="str">
        <f>IF(AND(B37=300, OR(AND(E37='club records end 2019'!$B$16, F37&lt;='club records end 2019'!$C$16), AND(E37='club records end 2019'!$B$17, F37&lt;='club records end 2019'!$C$17))), "CR", " ")</f>
        <v xml:space="preserve"> </v>
      </c>
      <c r="N37" s="13" t="str">
        <f>IF(AND(B37=400, OR(AND(E37='club records end 2019'!$B$18, F37&lt;='club records end 2019'!$C$18), AND(E37='club records end 2019'!$B$19, F37&lt;='club records end 2019'!$C$19), AND(E37='club records end 2019'!$B$20, F37&lt;='club records end 2019'!$C$20), AND(E37='club records end 2019'!$B$21, F37&lt;='club records end 2019'!$C$21))), "CR", " ")</f>
        <v xml:space="preserve"> </v>
      </c>
      <c r="O37" s="13" t="str">
        <f>IF(AND(B37=800, OR(AND(E37='club records end 2019'!$B$22, F37&lt;='club records end 2019'!$C$22), AND(E37='club records end 2019'!$B$23, F37&lt;='club records end 2019'!$C$23), AND(E37='club records end 2019'!$B$24, F37&lt;='club records end 2019'!$C$24), AND(E37='club records end 2019'!$B$25, F37&lt;='club records end 2019'!$C$25), AND(E37='club records end 2019'!$B$26, F37&lt;='club records end 2019'!$C$26))), "CR", " ")</f>
        <v xml:space="preserve"> </v>
      </c>
      <c r="P37" s="13" t="str">
        <f>IF(AND(B37=1000, OR(AND(E37='club records end 2019'!$B$27, F37&lt;='club records end 2019'!$C$27), AND(E37='club records end 2019'!$B$28, F37&lt;='club records end 2019'!$C$28))), "CR", " ")</f>
        <v xml:space="preserve"> </v>
      </c>
      <c r="Q37" s="13" t="str">
        <f>IF(AND(B37=1500, OR(AND(E37='club records end 2019'!$B$29, F37&lt;='club records end 2019'!$C$29), AND(E37='club records end 2019'!$B$30, F37&lt;='club records end 2019'!$C$30), AND(E37='club records end 2019'!$B$31, F37&lt;='club records end 2019'!$C$31), AND(E37='club records end 2019'!$B$32, F37&lt;='club records end 2019'!$C$32), AND(E37='club records end 2019'!$B$33, F37&lt;='club records end 2019'!$C$33))), "CR", " ")</f>
        <v xml:space="preserve"> </v>
      </c>
      <c r="R37" s="13" t="str">
        <f>IF(AND(B37="1600 (Mile)",OR(AND(E37='club records end 2019'!$B$34,F37&lt;='club records end 2019'!$C$34),AND(E37='club records end 2019'!$B$35,F37&lt;='club records end 2019'!$C$35),AND(E37='club records end 2019'!$B$36,F37&lt;='club records end 2019'!$C$36),AND(E37='club records end 2019'!$B$37,F37&lt;='club records end 2019'!$C$37))),"CR"," ")</f>
        <v xml:space="preserve"> </v>
      </c>
      <c r="S37" s="13" t="str">
        <f>IF(AND(B37=3000, OR(AND(E37='club records end 2019'!$B$38, F37&lt;='club records end 2019'!$C$38), AND(E37='club records end 2019'!$B$39, F37&lt;='club records end 2019'!$C$39), AND(E37='club records end 2019'!$B$40, F37&lt;='club records end 2019'!$C$40), AND(E37='club records end 2019'!$B$41, F37&lt;='club records end 2019'!$C$41))), "CR", " ")</f>
        <v xml:space="preserve"> </v>
      </c>
      <c r="T37" s="13" t="str">
        <f>IF(AND(B37=5000, OR(AND(E37='club records end 2019'!$B$42, F37&lt;='club records end 2019'!$C$42), AND(E37='club records end 2019'!$B$43, F37&lt;='club records end 2019'!$C$43))), "CR", " ")</f>
        <v xml:space="preserve"> </v>
      </c>
      <c r="U37" s="12" t="str">
        <f>IF(AND(B37=10000, OR(AND(E37='club records end 2019'!$B$44, F37&lt;='club records end 2019'!$C$44), AND(E37='club records end 2019'!$B$45, F37&lt;='club records end 2019'!$C$45))), "CR", " ")</f>
        <v xml:space="preserve"> </v>
      </c>
      <c r="V37" s="12" t="str">
        <f>IF(AND(B37="high jump", OR(AND(E37='club records end 2019'!$F$1, F37&gt;='club records end 2019'!$G$1), AND(E37='club records end 2019'!$F$2, F37&gt;='club records end 2019'!$G$2), AND(E37='club records end 2019'!$F$3, F37&gt;='club records end 2019'!$G$3), AND(E37='club records end 2019'!$F$4, F37&gt;='club records end 2019'!$G$4), AND(E37='club records end 2019'!$F$5, F37&gt;='club records end 2019'!$G$5))), "CR", " ")</f>
        <v xml:space="preserve"> </v>
      </c>
      <c r="W37" s="12" t="str">
        <f>IF(AND(B37="long jump", OR(AND(E37='club records end 2019'!$F$6, F37&gt;='club records end 2019'!$G$6), AND(E37='club records end 2019'!$F$7, F37&gt;='club records end 2019'!$G$7), AND(E37='club records end 2019'!$F$8, F37&gt;='club records end 2019'!$G$8), AND(E37='club records end 2019'!$F$9, F37&gt;='club records end 2019'!$G$9), AND(E37='club records end 2019'!$F$10, F37&gt;='club records end 2019'!$G$10))), "CR", " ")</f>
        <v xml:space="preserve"> </v>
      </c>
      <c r="X37" s="12" t="str">
        <f>IF(AND(B37="triple jump", OR(AND(E37='club records end 2019'!$F$11, F37&gt;='club records end 2019'!$G$11), AND(E37='club records end 2019'!$F$12, F37&gt;='club records end 2019'!$G$12), AND(E37='club records end 2019'!$F$13, F37&gt;='club records end 2019'!$G$13), AND(E37='club records end 2019'!$F$14, F37&gt;='club records end 2019'!$G$14), AND(E37='club records end 2019'!$F$15, F37&gt;='club records end 2019'!$G$15))), "CR", " ")</f>
        <v xml:space="preserve"> </v>
      </c>
      <c r="Y37" s="12" t="str">
        <f>IF(AND(B37="pole vault", OR(AND(E37='club records end 2019'!$F$16, F37&gt;='club records end 2019'!$G$16), AND(E37='club records end 2019'!$F$17, F37&gt;='club records end 2019'!$G$17), AND(E37='club records end 2019'!$F$18, F37&gt;='club records end 2019'!$G$18), AND(E37='club records end 2019'!$F$19, F37&gt;='club records end 2019'!$G$19), AND(E37='club records end 2019'!$F$20, F37&gt;='club records end 2019'!$G$20))), "CR", " ")</f>
        <v xml:space="preserve"> </v>
      </c>
      <c r="Z37" s="12" t="str">
        <f>IF(AND(B37="discus 1", E37='club records end 2019'!$F$21, F37&gt;='club records end 2019'!$G$21), "CR", " ")</f>
        <v xml:space="preserve"> </v>
      </c>
      <c r="AA37" s="12" t="str">
        <f>IF(AND(B37="discus 1.25", E37='club records end 2019'!$F$22, F37&gt;='club records end 2019'!$G$22), "CR", " ")</f>
        <v xml:space="preserve"> </v>
      </c>
      <c r="AB37" s="12" t="str">
        <f>IF(AND(B37="discus 1.5", E37='club records end 2019'!$F$23, F37&gt;='club records end 2019'!$G$23), "CR", " ")</f>
        <v xml:space="preserve"> </v>
      </c>
      <c r="AC37" s="12" t="str">
        <f>IF(AND(B37="discus 1.75", E37='club records end 2019'!$F$24, F37&gt;='club records end 2019'!$G$24), "CR", " ")</f>
        <v xml:space="preserve"> </v>
      </c>
      <c r="AD37" s="12" t="str">
        <f>IF(AND(B37="discus 2", E37='club records end 2019'!$F$25, F37&gt;='club records end 2019'!$G$25), "CR", " ")</f>
        <v xml:space="preserve"> </v>
      </c>
      <c r="AE37" s="12" t="str">
        <f>IF(AND(B37="hammer 4", E37='club records end 2019'!$F$27, F37&gt;='club records end 2019'!$G$27), "CR", " ")</f>
        <v xml:space="preserve"> </v>
      </c>
      <c r="AF37" s="12" t="str">
        <f>IF(AND(B37="hammer 5", E37='club records end 2019'!$F$28, F37&gt;='club records end 2019'!$G$28), "CR", " ")</f>
        <v xml:space="preserve"> </v>
      </c>
      <c r="AG37" s="12" t="str">
        <f>IF(AND(B37="hammer 6", E37='club records end 2019'!$F$29, F37&gt;='club records end 2019'!$G$29), "CR", " ")</f>
        <v xml:space="preserve"> </v>
      </c>
      <c r="AH37" s="12" t="str">
        <f>IF(AND(B37="hammer 7.26", E37='club records end 2019'!$F$30, F37&gt;='club records end 2019'!$G$30), "CR", " ")</f>
        <v xml:space="preserve"> </v>
      </c>
      <c r="AI37" s="12" t="str">
        <f>IF(AND(B37="javelin 400", E37='club records end 2019'!$F$31, F37&gt;='club records end 2019'!$G$31), "CR", " ")</f>
        <v xml:space="preserve"> </v>
      </c>
      <c r="AJ37" s="12" t="str">
        <f>IF(AND(B37="javelin 600", E37='club records end 2019'!$F$32, F37&gt;='club records end 2019'!$G$32), "CR", " ")</f>
        <v xml:space="preserve"> </v>
      </c>
      <c r="AK37" s="12" t="str">
        <f>IF(AND(B37="javelin 700", E37='club records end 2019'!$F$33, F37&gt;='club records end 2019'!$G$33), "CR", " ")</f>
        <v xml:space="preserve"> </v>
      </c>
      <c r="AL37" s="12" t="str">
        <f>IF(AND(B37="javelin 800", OR(AND(E37='club records end 2019'!$F$34, F37&gt;='club records end 2019'!$G$34), AND(E37='club records end 2019'!$F$35, F37&gt;='club records end 2019'!$G$35))), "CR", " ")</f>
        <v xml:space="preserve"> </v>
      </c>
      <c r="AM37" s="12" t="str">
        <f>IF(AND(B37="shot 3", E37='club records end 2019'!$F$36, F37&gt;='club records end 2019'!$G$36), "CR", " ")</f>
        <v xml:space="preserve"> </v>
      </c>
      <c r="AN37" s="12" t="str">
        <f>IF(AND(B37="shot 4", E37='club records end 2019'!$F$37, F37&gt;='club records end 2019'!$G$37), "CR", " ")</f>
        <v xml:space="preserve"> </v>
      </c>
      <c r="AO37" s="12" t="str">
        <f>IF(AND(B37="shot 5", E37='club records end 2019'!$F$38, F37&gt;='club records end 2019'!$G$38), "CR", " ")</f>
        <v xml:space="preserve"> </v>
      </c>
      <c r="AP37" s="12" t="str">
        <f>IF(AND(B37="shot 6", E37='club records end 2019'!$F$39, F37&gt;='club records end 2019'!$G$39), "CR", " ")</f>
        <v xml:space="preserve"> </v>
      </c>
      <c r="AQ37" s="12" t="str">
        <f>IF(AND(B37="shot 7.26", E37='club records end 2019'!$F$40, F37&gt;='club records end 2019'!$G$40), "CR", " ")</f>
        <v xml:space="preserve"> </v>
      </c>
      <c r="AR37" s="12" t="str">
        <f>IF(AND(B37="60H",OR(AND(E37='club records end 2019'!$J$1,F37&lt;='club records end 2019'!$K$1),AND(E37='club records end 2019'!$J$2,F37&lt;='club records end 2019'!$K$2),AND(E37='club records end 2019'!$J$3,F37&lt;='club records end 2019'!$K$3),AND(E37='club records end 2019'!$J$4,F37&lt;='club records end 2019'!$K$4),AND(E37='club records end 2019'!$J$5,F37&lt;='club records end 2019'!$K$5))),"CR"," ")</f>
        <v xml:space="preserve"> </v>
      </c>
      <c r="AS37" s="12" t="str">
        <f>IF(AND(B37="75H", AND(E37='club records end 2019'!$J$6, F37&lt;='club records end 2019'!$K$6)), "CR", " ")</f>
        <v xml:space="preserve"> </v>
      </c>
      <c r="AT37" s="12" t="str">
        <f>IF(AND(B37="80H", AND(E37='club records end 2019'!$J$7, F37&lt;='club records end 2019'!$K$7)), "CR", " ")</f>
        <v xml:space="preserve"> </v>
      </c>
      <c r="AU37" s="12" t="str">
        <f>IF(AND(B37="100H", AND(E37='club records end 2019'!$J$8, F37&lt;='club records end 2019'!$K$8)), "CR", " ")</f>
        <v xml:space="preserve"> </v>
      </c>
      <c r="AV37" s="12" t="str">
        <f>IF(AND(B37="110H", OR(AND(E37='club records end 2019'!$J$9, F37&lt;='club records end 2019'!$K$9), AND(E37='club records end 2019'!$J$10, F37&lt;='club records end 2019'!$K$10))), "CR", " ")</f>
        <v xml:space="preserve"> </v>
      </c>
      <c r="AW37" s="12" t="str">
        <f>IF(AND(B37="400H", OR(AND(E37='club records end 2019'!$J$11, F37&lt;='club records end 2019'!$K$11), AND(E37='club records end 2019'!$J$12, F37&lt;='club records end 2019'!$K$12), AND(E37='club records end 2019'!$J$13, F37&lt;='club records end 2019'!$K$13), AND(E37='club records end 2019'!$J$14, F37&lt;='club records end 2019'!$K$14))), "CR", " ")</f>
        <v xml:space="preserve"> </v>
      </c>
      <c r="AX37" s="12" t="str">
        <f>IF(AND(B37="1500SC", AND(E37='club records end 2019'!$J$15, F37&lt;='club records end 2019'!$K$15)), "CR", " ")</f>
        <v xml:space="preserve"> </v>
      </c>
      <c r="AY37" s="12" t="str">
        <f>IF(AND(B37="2000SC", OR(AND(E37='club records end 2019'!$J$17, F37&lt;='club records end 2019'!$K$17), AND(E37='club records end 2019'!$J$18, F37&lt;='club records end 2019'!$K$18))), "CR", " ")</f>
        <v xml:space="preserve"> </v>
      </c>
      <c r="AZ37" s="12" t="str">
        <f>IF(AND(B37="3000SC", OR(AND(E37='club records end 2019'!$J$20, F37&lt;='club records end 2019'!$K$20), AND(E37='club records end 2019'!$J$21, F37&lt;='club records end 2019'!$K$21))), "CR", " ")</f>
        <v xml:space="preserve"> </v>
      </c>
      <c r="BA37" s="13" t="str">
        <f>IF(AND(B37="4x100", OR(AND(E37='club records end 2019'!$N$1, F37&lt;='club records end 2019'!$O$1), AND(E37='club records end 2019'!$N$2, F37&lt;='club records end 2019'!$O$2), AND(E37='club records end 2019'!$N$3, F37&lt;='club records end 2019'!$O$3), AND(E37='club records end 2019'!$N$4, F37&lt;='club records end 2019'!$O$4), AND(E37='club records end 2019'!$N$5, F37&lt;='club records end 2019'!$O$5))), "CR", " ")</f>
        <v xml:space="preserve"> </v>
      </c>
      <c r="BB37" s="13" t="str">
        <f>IF(AND(B37="4x200", OR(AND(E37='club records end 2019'!$N$6, F37&lt;='club records end 2019'!$O$6), AND(E37='club records end 2019'!$N$7, F37&lt;='club records end 2019'!$O$7), AND(E37='club records end 2019'!$N$8, F37&lt;='club records end 2019'!$O$8), AND(E37='club records end 2019'!$N$9, F37&lt;='club records end 2019'!$O$9), AND(E37='club records end 2019'!$N$10, F37&lt;='club records end 2019'!$O$10))), "CR", " ")</f>
        <v xml:space="preserve"> </v>
      </c>
      <c r="BC37" s="13" t="str">
        <f>IF(AND(B37="4x300", AND(E37='club records end 2019'!$N$11, F37&lt;='club records end 2019'!$O$11)), "CR", " ")</f>
        <v xml:space="preserve"> </v>
      </c>
      <c r="BD37" s="13" t="str">
        <f>IF(AND(B37="4x400", OR(AND(E37='club records end 2019'!$N$12, F37&lt;='club records end 2019'!$O$12), AND(E37='club records end 2019'!$N$13, F37&lt;='club records end 2019'!$O$13), AND(E37='club records end 2019'!$N$14, F37&lt;='club records end 2019'!$O$14), AND(E37='club records end 2019'!$N$15, F37&lt;='club records end 2019'!$O$15))), "CR", " ")</f>
        <v xml:space="preserve"> </v>
      </c>
      <c r="BE37" s="13" t="str">
        <f>IF(AND(B37="3x800", OR(AND(E37='club records end 2019'!$N$16, F37&lt;='club records end 2019'!$O$16), AND(E37='club records end 2019'!$N$17, F37&lt;='club records end 2019'!$O$17), AND(E37='club records end 2019'!$N$18, F37&lt;='club records end 2019'!$O$18))), "CR", " ")</f>
        <v xml:space="preserve"> </v>
      </c>
      <c r="BF37" s="13" t="str">
        <f>IF(AND(B37="pentathlon", OR(AND(E37='club records end 2019'!$N$21, F37&gt;='club records end 2019'!$O$21), AND(E37='club records end 2019'!$N$22, F37&gt;='club records end 2019'!$O$22),AND(E37='club records end 2019'!$N$23, F37&gt;='club records end 2019'!$O$23),AND(E37='club records end 2019'!$N$24, F37&gt;='club records end 2019'!$O$24))), "CR", " ")</f>
        <v xml:space="preserve"> </v>
      </c>
      <c r="BG37" s="13" t="str">
        <f>IF(AND(B37="heptathlon", OR(AND(E37='club records end 2019'!$N$26, F37&gt;='club records end 2019'!$O$26), AND(E37='club records end 2019'!$N$27, F37&gt;='club records end 2019'!$O$27))), "CR", " ")</f>
        <v xml:space="preserve"> </v>
      </c>
      <c r="BH37" s="13" t="str">
        <f>IF(AND(B37="decathlon", OR(AND(E37='club records end 2019'!$N$29, F37&gt;='club records end 2019'!$O$29), AND(E37='club records end 2019'!$N$30, F37&gt;='club records end 2019'!$O$30),AND(E37='club records end 2019'!$N$31, F37&gt;='club records end 2019'!$O$31))), "CR", " ")</f>
        <v xml:space="preserve"> </v>
      </c>
    </row>
    <row r="38" spans="1:16333" ht="14.5" hidden="1" x14ac:dyDescent="0.35">
      <c r="A38" s="1" t="s">
        <v>333</v>
      </c>
      <c r="B38" s="2">
        <v>10000</v>
      </c>
      <c r="C38" s="1" t="s">
        <v>35</v>
      </c>
      <c r="D38" s="1" t="s">
        <v>286</v>
      </c>
      <c r="E38" s="17" t="s">
        <v>10</v>
      </c>
      <c r="G38" s="24"/>
      <c r="J38" s="13" t="str">
        <f t="shared" si="3"/>
        <v/>
      </c>
      <c r="K38" s="13"/>
      <c r="L38" s="13"/>
      <c r="M38" s="13"/>
      <c r="N38" s="13"/>
      <c r="O38" s="13"/>
      <c r="P38" s="13"/>
      <c r="Q38" s="13"/>
      <c r="R38" s="13" t="str">
        <f>IF(AND(B38="1600 (Mile)",OR(AND(E38='club records end 2019'!$B$34,F38&lt;='club records end 2019'!$C$34),AND(E38='club records end 2019'!$B$35,F38&lt;='club records end 2019'!$C$35),AND(E38='club records end 2019'!$B$36,F38&lt;='club records end 2019'!$C$36),AND(E38='club records end 2019'!$B$37,F38&lt;='club records end 2019'!$C$37))),"CR"," ")</f>
        <v xml:space="preserve"> </v>
      </c>
      <c r="S38" s="13"/>
      <c r="T38" s="13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3"/>
      <c r="BB38" s="13"/>
      <c r="BC38" s="13"/>
      <c r="BD38" s="13"/>
      <c r="BE38" s="13"/>
      <c r="BF38" s="13"/>
      <c r="BG38" s="13"/>
      <c r="BH38" s="13"/>
    </row>
    <row r="39" spans="1:16333" ht="14.5" hidden="1" x14ac:dyDescent="0.35">
      <c r="A39" s="1" t="s">
        <v>333</v>
      </c>
      <c r="B39" s="2">
        <v>200</v>
      </c>
      <c r="C39" s="1" t="s">
        <v>88</v>
      </c>
      <c r="D39" s="1" t="s">
        <v>89</v>
      </c>
      <c r="E39" s="17" t="s">
        <v>61</v>
      </c>
      <c r="J39" s="13" t="str">
        <f t="shared" si="3"/>
        <v/>
      </c>
      <c r="K39" s="13" t="str">
        <f>IF(AND(B39=100, OR(AND(E39='club records end 2019'!$B$6, F39&lt;='club records end 2019'!$C$6), AND(E39='club records end 2019'!$B$7, F39&lt;='club records end 2019'!$C$7), AND(E39='club records end 2019'!$B$8, F39&lt;='club records end 2019'!$C$8), AND(E39='club records end 2019'!$B$9, F39&lt;='club records end 2019'!$C$9), AND(E39='club records end 2019'!$B$10, F39&lt;='club records end 2019'!$C$10))), "CR", " ")</f>
        <v xml:space="preserve"> </v>
      </c>
      <c r="L39" s="13" t="str">
        <f>IF(AND(B39=200, OR(AND(E39='club records end 2019'!$B$11, F39&lt;='club records end 2019'!$C$11), AND(E39='club records end 2019'!$B$12, F39&lt;='club records end 2019'!$C$12), AND(E39='club records end 2019'!$B$13, F39&lt;='club records end 2019'!$C$13), AND(E39='club records end 2019'!$B$14, F39&lt;='club records end 2019'!$C$14), AND(E39='club records end 2019'!$B$15, F39&lt;='club records end 2019'!$C$15))), "CR", " ")</f>
        <v xml:space="preserve"> </v>
      </c>
      <c r="M39" s="13" t="str">
        <f>IF(AND(B39=300, OR(AND(E39='club records end 2019'!$B$16, F39&lt;='club records end 2019'!$C$16), AND(E39='club records end 2019'!$B$17, F39&lt;='club records end 2019'!$C$17))), "CR", " ")</f>
        <v xml:space="preserve"> </v>
      </c>
      <c r="N39" s="13" t="str">
        <f>IF(AND(B39=400, OR(AND(E39='club records end 2019'!$B$18, F39&lt;='club records end 2019'!$C$18), AND(E39='club records end 2019'!$B$19, F39&lt;='club records end 2019'!$C$19), AND(E39='club records end 2019'!$B$20, F39&lt;='club records end 2019'!$C$20), AND(E39='club records end 2019'!$B$21, F39&lt;='club records end 2019'!$C$21))), "CR", " ")</f>
        <v xml:space="preserve"> </v>
      </c>
      <c r="O39" s="13" t="str">
        <f>IF(AND(B39=800, OR(AND(E39='club records end 2019'!$B$22, F39&lt;='club records end 2019'!$C$22), AND(E39='club records end 2019'!$B$23, F39&lt;='club records end 2019'!$C$23), AND(E39='club records end 2019'!$B$24, F39&lt;='club records end 2019'!$C$24), AND(E39='club records end 2019'!$B$25, F39&lt;='club records end 2019'!$C$25), AND(E39='club records end 2019'!$B$26, F39&lt;='club records end 2019'!$C$26))), "CR", " ")</f>
        <v xml:space="preserve"> </v>
      </c>
      <c r="P39" s="13" t="str">
        <f>IF(AND(B39=1000, OR(AND(E39='club records end 2019'!$B$27, F39&lt;='club records end 2019'!$C$27), AND(E39='club records end 2019'!$B$28, F39&lt;='club records end 2019'!$C$28))), "CR", " ")</f>
        <v xml:space="preserve"> </v>
      </c>
      <c r="Q39" s="13" t="str">
        <f>IF(AND(B39=1500, OR(AND(E39='club records end 2019'!$B$29, F39&lt;='club records end 2019'!$C$29), AND(E39='club records end 2019'!$B$30, F39&lt;='club records end 2019'!$C$30), AND(E39='club records end 2019'!$B$31, F39&lt;='club records end 2019'!$C$31), AND(E39='club records end 2019'!$B$32, F39&lt;='club records end 2019'!$C$32), AND(E39='club records end 2019'!$B$33, F39&lt;='club records end 2019'!$C$33))), "CR", " ")</f>
        <v xml:space="preserve"> </v>
      </c>
      <c r="R39" s="13" t="str">
        <f>IF(AND(B39="1600 (Mile)",OR(AND(E39='club records end 2019'!$B$34,F39&lt;='club records end 2019'!$C$34),AND(E39='club records end 2019'!$B$35,F39&lt;='club records end 2019'!$C$35),AND(E39='club records end 2019'!$B$36,F39&lt;='club records end 2019'!$C$36),AND(E39='club records end 2019'!$B$37,F39&lt;='club records end 2019'!$C$37))),"CR"," ")</f>
        <v xml:space="preserve"> </v>
      </c>
      <c r="S39" s="13" t="str">
        <f>IF(AND(B39=3000, OR(AND(E39='club records end 2019'!$B$38, F39&lt;='club records end 2019'!$C$38), AND(E39='club records end 2019'!$B$39, F39&lt;='club records end 2019'!$C$39), AND(E39='club records end 2019'!$B$40, F39&lt;='club records end 2019'!$C$40), AND(E39='club records end 2019'!$B$41, F39&lt;='club records end 2019'!$C$41))), "CR", " ")</f>
        <v xml:space="preserve"> </v>
      </c>
      <c r="T39" s="13" t="str">
        <f>IF(AND(B39=5000, OR(AND(E39='club records end 2019'!$B$42, F39&lt;='club records end 2019'!$C$42), AND(E39='club records end 2019'!$B$43, F39&lt;='club records end 2019'!$C$43))), "CR", " ")</f>
        <v xml:space="preserve"> </v>
      </c>
      <c r="U39" s="12" t="str">
        <f>IF(AND(B39=10000, OR(AND(E39='club records end 2019'!$B$44, F39&lt;='club records end 2019'!$C$44), AND(E39='club records end 2019'!$B$45, F39&lt;='club records end 2019'!$C$45))), "CR", " ")</f>
        <v xml:space="preserve"> </v>
      </c>
      <c r="V39" s="12" t="str">
        <f>IF(AND(B39="high jump", OR(AND(E39='club records end 2019'!$F$1, F39&gt;='club records end 2019'!$G$1), AND(E39='club records end 2019'!$F$2, F39&gt;='club records end 2019'!$G$2), AND(E39='club records end 2019'!$F$3, F39&gt;='club records end 2019'!$G$3), AND(E39='club records end 2019'!$F$4, F39&gt;='club records end 2019'!$G$4), AND(E39='club records end 2019'!$F$5, F39&gt;='club records end 2019'!$G$5))), "CR", " ")</f>
        <v xml:space="preserve"> </v>
      </c>
      <c r="W39" s="12" t="str">
        <f>IF(AND(B39="long jump", OR(AND(E39='club records end 2019'!$F$6, F39&gt;='club records end 2019'!$G$6), AND(E39='club records end 2019'!$F$7, F39&gt;='club records end 2019'!$G$7), AND(E39='club records end 2019'!$F$8, F39&gt;='club records end 2019'!$G$8), AND(E39='club records end 2019'!$F$9, F39&gt;='club records end 2019'!$G$9), AND(E39='club records end 2019'!$F$10, F39&gt;='club records end 2019'!$G$10))), "CR", " ")</f>
        <v xml:space="preserve"> </v>
      </c>
      <c r="X39" s="12" t="str">
        <f>IF(AND(B39="triple jump", OR(AND(E39='club records end 2019'!$F$11, F39&gt;='club records end 2019'!$G$11), AND(E39='club records end 2019'!$F$12, F39&gt;='club records end 2019'!$G$12), AND(E39='club records end 2019'!$F$13, F39&gt;='club records end 2019'!$G$13), AND(E39='club records end 2019'!$F$14, F39&gt;='club records end 2019'!$H$14), AND(E39='club records end 2019'!$F$15, F39&gt;='club records end 2019'!$G$15))), "CR", " ")</f>
        <v xml:space="preserve"> </v>
      </c>
      <c r="Y39" s="12" t="str">
        <f>IF(AND(B39="pole vault", OR(AND(E39='club records end 2019'!$F$16, F39&gt;='club records end 2019'!$G$16), AND(E39='club records end 2019'!$F$17, F39&gt;='club records end 2019'!$G$17), AND(E39='club records end 2019'!$F$18, F39&gt;='club records end 2019'!$G$18), AND(E39='club records end 2019'!$F$19, F39&gt;='club records end 2019'!$G$19), AND(E39='club records end 2019'!$F$20, F39&gt;='club records end 2019'!$G$20))), "CR", " ")</f>
        <v xml:space="preserve"> </v>
      </c>
      <c r="Z39" s="12" t="str">
        <f>IF(AND(B39="discus 1", E39='club records end 2019'!$F$21, F39&gt;='club records end 2019'!$G$21), "CR", " ")</f>
        <v xml:space="preserve"> </v>
      </c>
      <c r="AA39" s="12" t="str">
        <f>IF(AND(B39="discus 1.25", E39='club records end 2019'!$F$22, F39&gt;='club records end 2019'!$G$22), "CR", " ")</f>
        <v xml:space="preserve"> </v>
      </c>
      <c r="AB39" s="12" t="str">
        <f>IF(AND(B39="discus 1.5", E39='club records end 2019'!$F$23, F39&gt;='club records end 2019'!$G$23), "CR", " ")</f>
        <v xml:space="preserve"> </v>
      </c>
      <c r="AC39" s="12" t="str">
        <f>IF(AND(B39="discus 1.75", E39='club records end 2019'!$F$24, F39&gt;='club records end 2019'!$G$24), "CR", " ")</f>
        <v xml:space="preserve"> </v>
      </c>
      <c r="AD39" s="12" t="str">
        <f>IF(AND(B39="discus 2", E39='club records end 2019'!$F$25, F39&gt;='club records end 2019'!$G$25), "CR", " ")</f>
        <v xml:space="preserve"> </v>
      </c>
      <c r="AE39" s="12" t="str">
        <f>IF(AND(B39="hammer 4", E39='club records end 2019'!$F$27, F39&gt;='club records end 2019'!$G$27), "CR", " ")</f>
        <v xml:space="preserve"> </v>
      </c>
      <c r="AF39" s="12" t="str">
        <f>IF(AND(B39="hammer 5", E39='club records end 2019'!$F$28, F39&gt;='club records end 2019'!$G$28), "CR", " ")</f>
        <v xml:space="preserve"> </v>
      </c>
      <c r="AG39" s="12" t="str">
        <f>IF(AND(B39="hammer 6", E39='club records end 2019'!$F$29, F39&gt;='club records end 2019'!$G$29), "CR", " ")</f>
        <v xml:space="preserve"> </v>
      </c>
      <c r="AH39" s="12" t="str">
        <f>IF(AND(B39="hammer 7.26", E39='club records end 2019'!$F$30, F39&gt;='club records end 2019'!$G$30), "CR", " ")</f>
        <v xml:space="preserve"> </v>
      </c>
      <c r="AI39" s="12" t="str">
        <f>IF(AND(B39="javelin 400", E39='club records end 2019'!$F$31, F39&gt;='club records end 2019'!$G$31), "CR", " ")</f>
        <v xml:space="preserve"> </v>
      </c>
      <c r="AJ39" s="12" t="str">
        <f>IF(AND(B39="javelin 600", E39='club records end 2019'!$F$32, F39&gt;='club records end 2019'!$G$32), "CR", " ")</f>
        <v xml:space="preserve"> </v>
      </c>
      <c r="AK39" s="12" t="str">
        <f>IF(AND(B39="javelin 700", E39='club records end 2019'!$F$33, F39&gt;='club records end 2019'!$G$33), "CR", " ")</f>
        <v xml:space="preserve"> </v>
      </c>
      <c r="AL39" s="12" t="str">
        <f>IF(AND(B39="javelin 800", OR(AND(E39='club records end 2019'!$F$34, F39&gt;='club records end 2019'!$G$34), AND(E39='club records end 2019'!$F$35, F39&gt;='club records end 2019'!$G$35))), "CR", " ")</f>
        <v xml:space="preserve"> </v>
      </c>
      <c r="AM39" s="12" t="str">
        <f>IF(AND(B39="shot 3", E39='club records end 2019'!$F$36, F39&gt;='club records end 2019'!$G$36), "CR", " ")</f>
        <v xml:space="preserve"> </v>
      </c>
      <c r="AN39" s="12" t="str">
        <f>IF(AND(B39="shot 4", E39='club records end 2019'!$F$37, F39&gt;='club records end 2019'!$G$37), "CR", " ")</f>
        <v xml:space="preserve"> </v>
      </c>
      <c r="AO39" s="12" t="str">
        <f>IF(AND(B39="shot 5", E39='club records end 2019'!$F$38, F39&gt;='club records end 2019'!$G$38), "CR", " ")</f>
        <v xml:space="preserve"> </v>
      </c>
      <c r="AP39" s="12" t="str">
        <f>IF(AND(B39="shot 6", E39='club records end 2019'!$F$39, F39&gt;='club records end 2019'!$G$39), "CR", " ")</f>
        <v xml:space="preserve"> </v>
      </c>
      <c r="AQ39" s="12" t="str">
        <f>IF(AND(B39="shot 7.26", E39='club records end 2019'!$F$40, F39&gt;='club records end 2019'!$G$40), "CR", " ")</f>
        <v xml:space="preserve"> </v>
      </c>
      <c r="AR39" s="12" t="str">
        <f>IF(AND(B39="60H",OR(AND(E39='club records end 2019'!$J$1,F39&lt;='club records end 2019'!$K$1),AND(E39='club records end 2019'!$J$2,F39&lt;='club records end 2019'!$K$2),AND(E39='club records end 2019'!$J$3,F39&lt;='club records end 2019'!$K$3),AND(E39='club records end 2019'!$J$4,F39&lt;='club records end 2019'!$K$4),AND(E39='club records end 2019'!$J$5,F39&lt;='club records end 2019'!$K$5))),"CR"," ")</f>
        <v xml:space="preserve"> </v>
      </c>
      <c r="AS39" s="12" t="str">
        <f>IF(AND(B39="75H", AND(E39='club records end 2019'!$J$6, F39&lt;='club records end 2019'!$K$6)), "CR", " ")</f>
        <v xml:space="preserve"> </v>
      </c>
      <c r="AT39" s="12" t="str">
        <f>IF(AND(B39="80H", AND(E39='club records end 2019'!$J$7, F39&lt;='club records end 2019'!$K$7)), "CR", " ")</f>
        <v xml:space="preserve"> </v>
      </c>
      <c r="AU39" s="12" t="str">
        <f>IF(AND(B39="100H", AND(E39='club records end 2019'!$J$8, F39&lt;='club records end 2019'!$K$8)), "CR", " ")</f>
        <v xml:space="preserve"> </v>
      </c>
      <c r="AV39" s="12" t="str">
        <f>IF(AND(B39="110H", OR(AND(E39='club records end 2019'!$J$9, F39&lt;='club records end 2019'!$K$9), AND(E39='club records end 2019'!$J$10, F39&lt;='club records end 2019'!$K$10))), "CR", " ")</f>
        <v xml:space="preserve"> </v>
      </c>
      <c r="AW39" s="12" t="str">
        <f>IF(AND(B39="400H", OR(AND(E39='club records end 2019'!$J$11, F39&lt;='club records end 2019'!$K$11), AND(E39='club records end 2019'!$J$12, F39&lt;='club records end 2019'!$K$12), AND(E39='club records end 2019'!$J$13, F39&lt;='club records end 2019'!$K$13), AND(E39='club records end 2019'!$J$14, F39&lt;='club records end 2019'!$K$14))), "CR", " ")</f>
        <v xml:space="preserve"> </v>
      </c>
      <c r="AX39" s="12" t="str">
        <f>IF(AND(B39="1500SC", AND(E39='club records end 2019'!$J$15, F39&lt;='club records end 2019'!$K$15)), "CR", " ")</f>
        <v xml:space="preserve"> </v>
      </c>
      <c r="AY39" s="12" t="str">
        <f>IF(AND(B39="2000SC", OR(AND(E39='club records end 2019'!$J$17, F39&lt;='club records end 2019'!$K$17), AND(E39='club records end 2019'!$J$18, F39&lt;='club records end 2019'!$K$18))), "CR", " ")</f>
        <v xml:space="preserve"> </v>
      </c>
      <c r="AZ39" s="12" t="str">
        <f>IF(AND(B39="3000SC", OR(AND(E39='club records end 2019'!$J$20, F39&lt;='club records end 2019'!$K$20), AND(E39='club records end 2019'!$J$21, F39&lt;='club records end 2019'!$K$21))), "CR", " ")</f>
        <v xml:space="preserve"> </v>
      </c>
      <c r="BA39" s="13" t="str">
        <f>IF(AND(B39="4x100", OR(AND(E39='club records end 2019'!$N$1, F39&lt;='club records end 2019'!$O$1), AND(E39='club records end 2019'!$N$2, F39&lt;='club records end 2019'!$O$2), AND(E39='club records end 2019'!$N$3, F39&lt;='club records end 2019'!$O$3), AND(E39='club records end 2019'!$N$4, F39&lt;='club records end 2019'!$O$4), AND(E39='club records end 2019'!$N$5, F39&lt;='club records end 2019'!$O$5))), "CR", " ")</f>
        <v xml:space="preserve"> </v>
      </c>
      <c r="BB39" s="13" t="str">
        <f>IF(AND(B39="4x200", OR(AND(E39='club records end 2019'!$N$6, F39&lt;='club records end 2019'!$O$6), AND(E39='club records end 2019'!$N$7, F39&lt;='club records end 2019'!$O$7), AND(E39='club records end 2019'!$N$8, F39&lt;='club records end 2019'!$O$8), AND(E39='club records end 2019'!$N$9, F39&lt;='club records end 2019'!$O$9), AND(E39='club records end 2019'!$N$10, F39&lt;='club records end 2019'!$O$10))), "CR", " ")</f>
        <v xml:space="preserve"> </v>
      </c>
      <c r="BC39" s="13" t="str">
        <f>IF(AND(B39="4x300", AND(E39='club records end 2019'!$N$11, F39&lt;='club records end 2019'!$O$11)), "CR", " ")</f>
        <v xml:space="preserve"> </v>
      </c>
      <c r="BD39" s="13" t="str">
        <f>IF(AND(B39="4x400", OR(AND(E39='club records end 2019'!$N$12, F39&lt;='club records end 2019'!$O$12), AND(E39='club records end 2019'!$N$13, F39&lt;='club records end 2019'!$O$13), AND(E39='club records end 2019'!$N$14, F39&lt;='club records end 2019'!$O$14), AND(E39='club records end 2019'!$N$15, F39&lt;='club records end 2019'!$O$15))), "CR", " ")</f>
        <v xml:space="preserve"> </v>
      </c>
      <c r="BE39" s="13" t="str">
        <f>IF(AND(B39="3x800", OR(AND(E39='club records end 2019'!$N$16, F39&lt;='club records end 2019'!$O$16), AND(E39='club records end 2019'!$N$17, F39&lt;='club records end 2019'!$O$17), AND(E39='club records end 2019'!$N$18, F39&lt;='club records end 2019'!$O$18))), "CR", " ")</f>
        <v xml:space="preserve"> </v>
      </c>
      <c r="BF39" s="13" t="str">
        <f>IF(AND(B39="pentathlon", OR(AND(E39='club records end 2019'!$N$21, F39&gt;='club records end 2019'!$O$21), AND(E39='club records end 2019'!$N$22, F39&gt;='club records end 2019'!$O$22),AND(E39='club records end 2019'!$N$23, F39&gt;='club records end 2019'!$O$23),AND(E39='club records end 2019'!$N$24, F39&gt;='club records end 2019'!$O$24))), "CR", " ")</f>
        <v xml:space="preserve"> </v>
      </c>
      <c r="BG39" s="13" t="str">
        <f>IF(AND(B39="heptathlon", OR(AND(E39='club records end 2019'!$N$26, F39&gt;='club records end 2019'!$O$26), AND(E39='club records end 2019'!$N$27, F39&gt;='club records end 2019'!$O$27))), "CR", " ")</f>
        <v xml:space="preserve"> </v>
      </c>
      <c r="BH39" s="13" t="str">
        <f>IF(AND(B39="decathlon", OR(AND(E39='club records end 2019'!$N$29, F39&gt;='club records end 2019'!$O$29), AND(E39='club records end 2019'!$N$30, F39&gt;='club records end 2019'!$O$30),AND(E39='club records end 2019'!$N$31, F39&gt;='club records end 2019'!$O$31))), "CR", " ")</f>
        <v xml:space="preserve"> </v>
      </c>
    </row>
    <row r="40" spans="1:16333" ht="14.5" hidden="1" x14ac:dyDescent="0.35">
      <c r="A40" s="29" t="str">
        <f>IF(OR(E40="Sen", E40="V35", E40="V40", E40="V45", E40="V50", E40="V55", E40="V60", E40="V65", E40="V70", E40="V75"), "V", E40)</f>
        <v>U15</v>
      </c>
      <c r="B40" s="2">
        <v>1500</v>
      </c>
      <c r="C40" s="1" t="s">
        <v>327</v>
      </c>
      <c r="D40" s="1" t="s">
        <v>184</v>
      </c>
      <c r="E40" s="29" t="s">
        <v>11</v>
      </c>
      <c r="J40" s="13" t="str">
        <f t="shared" si="3"/>
        <v>***CLUB RECORD***</v>
      </c>
      <c r="K40" s="13" t="str">
        <f>IF(AND(B40=100, OR(AND(E40='club records end 2019'!$B$6, F40&lt;='club records end 2019'!$C$6), AND(E40='club records end 2019'!$B$7, F40&lt;='club records end 2019'!$C$7), AND(E40='club records end 2019'!$B$8, F40&lt;='club records end 2019'!$C$8), AND(E40='club records end 2019'!$B$9, F40&lt;='club records end 2019'!$C$9), AND(E40='club records end 2019'!$B$10, F40&lt;='club records end 2019'!$C$10))), "CR", " ")</f>
        <v xml:space="preserve"> </v>
      </c>
      <c r="L40" s="13" t="str">
        <f>IF(AND(B40=200, OR(AND(E40='club records end 2019'!$B$11, F40&lt;='club records end 2019'!$C$11), AND(E40='club records end 2019'!$B$12, F40&lt;='club records end 2019'!$C$12), AND(E40='club records end 2019'!$B$13, F40&lt;='club records end 2019'!$C$13), AND(E40='club records end 2019'!$B$14, F40&lt;='club records end 2019'!$C$14), AND(E40='club records end 2019'!$B$15, F40&lt;='club records end 2019'!$C$15))), "CR", " ")</f>
        <v xml:space="preserve"> </v>
      </c>
      <c r="M40" s="13" t="str">
        <f>IF(AND(B40=300, OR(AND(E40='club records end 2019'!$B$16, F40&lt;='club records end 2019'!$C$16), AND(E40='club records end 2019'!$B$17, F40&lt;='club records end 2019'!$C$17))), "CR", " ")</f>
        <v xml:space="preserve"> </v>
      </c>
      <c r="N40" s="13" t="str">
        <f>IF(AND(B40=400, OR(AND(E40='club records end 2019'!$B$18, F40&lt;='club records end 2019'!$C$18), AND(E40='club records end 2019'!$B$19, F40&lt;='club records end 2019'!$C$19), AND(E40='club records end 2019'!$B$20, F40&lt;='club records end 2019'!$C$20), AND(E40='club records end 2019'!$B$21, F40&lt;='club records end 2019'!$C$21))), "CR", " ")</f>
        <v xml:space="preserve"> </v>
      </c>
      <c r="O40" s="13" t="str">
        <f>IF(AND(B40=800, OR(AND(E40='club records end 2019'!$B$22, F40&lt;='club records end 2019'!$C$22), AND(E40='club records end 2019'!$B$23, F40&lt;='club records end 2019'!$C$23), AND(E40='club records end 2019'!$B$24, F40&lt;='club records end 2019'!$C$24), AND(E40='club records end 2019'!$B$25, F40&lt;='club records end 2019'!$C$25), AND(E40='club records end 2019'!$B$26, F40&lt;='club records end 2019'!$C$26))), "CR", " ")</f>
        <v xml:space="preserve"> </v>
      </c>
      <c r="P40" s="13" t="str">
        <f>IF(AND(B40=1000, OR(AND(E40='club records end 2019'!$B$27, F40&lt;='club records end 2019'!$C$27), AND(E40='club records end 2019'!$B$28, F40&lt;='club records end 2019'!$C$28))), "CR", " ")</f>
        <v xml:space="preserve"> </v>
      </c>
      <c r="Q40" s="13" t="str">
        <f>IF(AND(B40=1500, OR(AND(E40='club records end 2019'!$B$29, F40&lt;='club records end 2019'!$C$29), AND(E40='club records end 2019'!$B$30, F40&lt;='club records end 2019'!$C$30), AND(E40='club records end 2019'!$B$31, F40&lt;='club records end 2019'!$C$31), AND(E40='club records end 2019'!$B$32, F40&lt;='club records end 2019'!$C$32), AND(E40='club records end 2019'!$B$33, F40&lt;='club records end 2019'!$C$33))), "CR", " ")</f>
        <v>CR</v>
      </c>
      <c r="R40" s="13" t="str">
        <f>IF(AND(B40="1600 (Mile)",OR(AND(E40='club records end 2019'!$B$34,F40&lt;='club records end 2019'!$C$34),AND(E40='club records end 2019'!$B$35,F40&lt;='club records end 2019'!$C$35),AND(E40='club records end 2019'!$B$36,F40&lt;='club records end 2019'!$C$36),AND(E40='club records end 2019'!$B$37,F40&lt;='club records end 2019'!$C$37))),"CR"," ")</f>
        <v xml:space="preserve"> </v>
      </c>
      <c r="S40" s="13" t="str">
        <f>IF(AND(B40=3000, OR(AND(E40='club records end 2019'!$B$38, F40&lt;='club records end 2019'!$C$38), AND(E40='club records end 2019'!$B$39, F40&lt;='club records end 2019'!$C$39), AND(E40='club records end 2019'!$B$40, F40&lt;='club records end 2019'!$C$40), AND(E40='club records end 2019'!$B$41, F40&lt;='club records end 2019'!$C$41))), "CR", " ")</f>
        <v xml:space="preserve"> </v>
      </c>
      <c r="T40" s="13" t="str">
        <f>IF(AND(B40=5000, OR(AND(E40='club records end 2019'!$B$42, F40&lt;='club records end 2019'!$C$42), AND(E40='club records end 2019'!$B$43, F40&lt;='club records end 2019'!$C$43))), "CR", " ")</f>
        <v xml:space="preserve"> </v>
      </c>
      <c r="U40" s="12" t="str">
        <f>IF(AND(B40=10000, OR(AND(E40='club records end 2019'!$B$44, F40&lt;='club records end 2019'!$C$44), AND(E40='club records end 2019'!$B$45, F40&lt;='club records end 2019'!$C$45))), "CR", " ")</f>
        <v xml:space="preserve"> </v>
      </c>
      <c r="V40" s="12" t="str">
        <f>IF(AND(B40="high jump", OR(AND(E40='club records end 2019'!$F$1, F40&gt;='club records end 2019'!$G$1), AND(E40='club records end 2019'!$F$2, F40&gt;='club records end 2019'!$G$2), AND(E40='club records end 2019'!$F$3, F40&gt;='club records end 2019'!$G$3), AND(E40='club records end 2019'!$F$4, F40&gt;='club records end 2019'!$G$4), AND(E40='club records end 2019'!$F$5, F40&gt;='club records end 2019'!$G$5))), "CR", " ")</f>
        <v xml:space="preserve"> </v>
      </c>
      <c r="W40" s="12" t="str">
        <f>IF(AND(B40="long jump", OR(AND(E40='club records end 2019'!$F$6, F40&gt;='club records end 2019'!$G$6), AND(E40='club records end 2019'!$F$7, F40&gt;='club records end 2019'!$G$7), AND(E40='club records end 2019'!$F$8, F40&gt;='club records end 2019'!$G$8), AND(E40='club records end 2019'!$F$9, F40&gt;='club records end 2019'!$G$9), AND(E40='club records end 2019'!$F$10, F40&gt;='club records end 2019'!$G$10))), "CR", " ")</f>
        <v xml:space="preserve"> </v>
      </c>
      <c r="X40" s="12" t="str">
        <f>IF(AND(B40="triple jump", OR(AND(E40='club records end 2019'!$F$11, F40&gt;='club records end 2019'!$G$11), AND(E40='club records end 2019'!$F$12, F40&gt;='club records end 2019'!$G$12), AND(E40='club records end 2019'!$F$13, F40&gt;='club records end 2019'!$G$13), AND(E40='club records end 2019'!$F$14, F40&gt;='club records end 2019'!$H$14), AND(E40='club records end 2019'!$F$15, F40&gt;='club records end 2019'!$G$15))), "CR", " ")</f>
        <v xml:space="preserve"> </v>
      </c>
      <c r="Y40" s="12" t="str">
        <f>IF(AND(B40="pole vault", OR(AND(E40='club records end 2019'!$F$16, F40&gt;='club records end 2019'!$G$16), AND(E40='club records end 2019'!$F$17, F40&gt;='club records end 2019'!$G$17), AND(E40='club records end 2019'!$F$18, F40&gt;='club records end 2019'!$G$18), AND(E40='club records end 2019'!$F$19, F40&gt;='club records end 2019'!$G$19), AND(E40='club records end 2019'!$F$20, F40&gt;='club records end 2019'!$G$20))), "CR", " ")</f>
        <v xml:space="preserve"> </v>
      </c>
      <c r="Z40" s="12" t="str">
        <f>IF(AND(B40="discus 1", E40='club records end 2019'!$F$21, F40&gt;='club records end 2019'!$G$21), "CR", " ")</f>
        <v xml:space="preserve"> </v>
      </c>
      <c r="AA40" s="12" t="str">
        <f>IF(AND(B40="discus 1.25", E40='club records end 2019'!$F$22, F40&gt;='club records end 2019'!$G$22), "CR", " ")</f>
        <v xml:space="preserve"> </v>
      </c>
      <c r="AB40" s="12" t="str">
        <f>IF(AND(B40="discus 1.5", E40='club records end 2019'!$F$23, F40&gt;='club records end 2019'!$G$23), "CR", " ")</f>
        <v xml:space="preserve"> </v>
      </c>
      <c r="AC40" s="12" t="str">
        <f>IF(AND(B40="discus 1.75", E40='club records end 2019'!$F$24, F40&gt;='club records end 2019'!$G$24), "CR", " ")</f>
        <v xml:space="preserve"> </v>
      </c>
      <c r="AD40" s="12" t="str">
        <f>IF(AND(B40="discus 2", E40='club records end 2019'!$F$25, F40&gt;='club records end 2019'!$G$25), "CR", " ")</f>
        <v xml:space="preserve"> </v>
      </c>
      <c r="AE40" s="12" t="str">
        <f>IF(AND(B40="hammer 4", E40='club records end 2019'!$F$27, F40&gt;='club records end 2019'!$G$27), "CR", " ")</f>
        <v xml:space="preserve"> </v>
      </c>
      <c r="AF40" s="12" t="str">
        <f>IF(AND(B40="hammer 5", E40='club records end 2019'!$F$28, F40&gt;='club records end 2019'!$G$28), "CR", " ")</f>
        <v xml:space="preserve"> </v>
      </c>
      <c r="AG40" s="12" t="str">
        <f>IF(AND(B40="hammer 6", E40='club records end 2019'!$F$29, F40&gt;='club records end 2019'!$G$29), "CR", " ")</f>
        <v xml:space="preserve"> </v>
      </c>
      <c r="AH40" s="12" t="str">
        <f>IF(AND(B40="hammer 7.26", E40='club records end 2019'!$F$30, F40&gt;='club records end 2019'!$G$30), "CR", " ")</f>
        <v xml:space="preserve"> </v>
      </c>
      <c r="AI40" s="12" t="str">
        <f>IF(AND(B40="javelin 400", E40='club records end 2019'!$F$31, F40&gt;='club records end 2019'!$G$31), "CR", " ")</f>
        <v xml:space="preserve"> </v>
      </c>
      <c r="AJ40" s="12" t="str">
        <f>IF(AND(B40="javelin 600", E40='club records end 2019'!$F$32, F40&gt;='club records end 2019'!$G$32), "CR", " ")</f>
        <v xml:space="preserve"> </v>
      </c>
      <c r="AK40" s="12" t="str">
        <f>IF(AND(B40="javelin 700", E40='club records end 2019'!$F$33, F40&gt;='club records end 2019'!$G$33), "CR", " ")</f>
        <v xml:space="preserve"> </v>
      </c>
      <c r="AL40" s="12" t="str">
        <f>IF(AND(B40="javelin 800", OR(AND(E40='club records end 2019'!$F$34, F40&gt;='club records end 2019'!$G$34), AND(E40='club records end 2019'!$F$35, F40&gt;='club records end 2019'!$G$35))), "CR", " ")</f>
        <v xml:space="preserve"> </v>
      </c>
      <c r="AM40" s="12" t="str">
        <f>IF(AND(B40="shot 3", E40='club records end 2019'!$F$36, F40&gt;='club records end 2019'!$G$36), "CR", " ")</f>
        <v xml:space="preserve"> </v>
      </c>
      <c r="AN40" s="12" t="str">
        <f>IF(AND(B40="shot 4", E40='club records end 2019'!$F$37, F40&gt;='club records end 2019'!$G$37), "CR", " ")</f>
        <v xml:space="preserve"> </v>
      </c>
      <c r="AO40" s="12" t="str">
        <f>IF(AND(B40="shot 5", E40='club records end 2019'!$F$38, F40&gt;='club records end 2019'!$G$38), "CR", " ")</f>
        <v xml:space="preserve"> </v>
      </c>
      <c r="AP40" s="12" t="str">
        <f>IF(AND(B40="shot 6", E40='club records end 2019'!$F$39, F40&gt;='club records end 2019'!$G$39), "CR", " ")</f>
        <v xml:space="preserve"> </v>
      </c>
      <c r="AQ40" s="12" t="str">
        <f>IF(AND(B40="shot 7.26", E40='club records end 2019'!$F$40, F40&gt;='club records end 2019'!$G$40), "CR", " ")</f>
        <v xml:space="preserve"> </v>
      </c>
      <c r="AR40" s="12" t="str">
        <f>IF(AND(B40="60H",OR(AND(E40='club records end 2019'!$J$1,F40&lt;='club records end 2019'!$K$1),AND(E40='club records end 2019'!$J$2,F40&lt;='club records end 2019'!$K$2),AND(E40='club records end 2019'!$J$3,F40&lt;='club records end 2019'!$K$3),AND(E40='club records end 2019'!$J$4,F40&lt;='club records end 2019'!$K$4),AND(E40='club records end 2019'!$J$5,F40&lt;='club records end 2019'!$K$5))),"CR"," ")</f>
        <v xml:space="preserve"> </v>
      </c>
      <c r="AS40" s="12" t="str">
        <f>IF(AND(B40="75H", AND(E40='club records end 2019'!$J$6, F40&lt;='club records end 2019'!$K$6)), "CR", " ")</f>
        <v xml:space="preserve"> </v>
      </c>
      <c r="AT40" s="12" t="str">
        <f>IF(AND(B40="80H", AND(E40='club records end 2019'!$J$7, F40&lt;='club records end 2019'!$K$7)), "CR", " ")</f>
        <v xml:space="preserve"> </v>
      </c>
      <c r="AU40" s="12" t="str">
        <f>IF(AND(B40="100H", AND(E40='club records end 2019'!$J$8, F40&lt;='club records end 2019'!$K$8)), "CR", " ")</f>
        <v xml:space="preserve"> </v>
      </c>
      <c r="AV40" s="12" t="str">
        <f>IF(AND(B40="110H", OR(AND(E40='club records end 2019'!$J$9, F40&lt;='club records end 2019'!$K$9), AND(E40='club records end 2019'!$J$10, F40&lt;='club records end 2019'!$K$10))), "CR", " ")</f>
        <v xml:space="preserve"> </v>
      </c>
      <c r="AW40" s="12" t="str">
        <f>IF(AND(B40="400H", OR(AND(E40='club records end 2019'!$J$11, F40&lt;='club records end 2019'!$K$11), AND(E40='club records end 2019'!$J$12, F40&lt;='club records end 2019'!$K$12), AND(E40='club records end 2019'!$J$13, F40&lt;='club records end 2019'!$K$13), AND(E40='club records end 2019'!$J$14, F40&lt;='club records end 2019'!$K$14))), "CR", " ")</f>
        <v xml:space="preserve"> </v>
      </c>
      <c r="AX40" s="12" t="str">
        <f>IF(AND(B40="1500SC", AND(E40='club records end 2019'!$J$15, F40&lt;='club records end 2019'!$K$15)), "CR", " ")</f>
        <v xml:space="preserve"> </v>
      </c>
      <c r="AY40" s="12" t="str">
        <f>IF(AND(B40="2000SC", OR(AND(E40='club records end 2019'!$J$17, F40&lt;='club records end 2019'!$K$17), AND(E40='club records end 2019'!$J$18, F40&lt;='club records end 2019'!$K$18))), "CR", " ")</f>
        <v xml:space="preserve"> </v>
      </c>
      <c r="AZ40" s="12" t="str">
        <f>IF(AND(B40="3000SC", OR(AND(E40='club records end 2019'!$J$20, F40&lt;='club records end 2019'!$K$20), AND(E40='club records end 2019'!$J$21, F40&lt;='club records end 2019'!$K$21))), "CR", " ")</f>
        <v xml:space="preserve"> </v>
      </c>
      <c r="BA40" s="13" t="str">
        <f>IF(AND(B40="4x100", OR(AND(E40='club records end 2019'!$N$1, F40&lt;='club records end 2019'!$O$1), AND(E40='club records end 2019'!$N$2, F40&lt;='club records end 2019'!$O$2), AND(E40='club records end 2019'!$N$3, F40&lt;='club records end 2019'!$O$3), AND(E40='club records end 2019'!$N$4, F40&lt;='club records end 2019'!$O$4), AND(E40='club records end 2019'!$N$5, F40&lt;='club records end 2019'!$O$5))), "CR", " ")</f>
        <v xml:space="preserve"> </v>
      </c>
      <c r="BB40" s="13" t="str">
        <f>IF(AND(B40="4x200", OR(AND(E40='club records end 2019'!$N$6, F40&lt;='club records end 2019'!$O$6), AND(E40='club records end 2019'!$N$7, F40&lt;='club records end 2019'!$O$7), AND(E40='club records end 2019'!$N$8, F40&lt;='club records end 2019'!$O$8), AND(E40='club records end 2019'!$N$9, F40&lt;='club records end 2019'!$O$9), AND(E40='club records end 2019'!$N$10, F40&lt;='club records end 2019'!$O$10))), "CR", " ")</f>
        <v xml:space="preserve"> </v>
      </c>
      <c r="BC40" s="13" t="str">
        <f>IF(AND(B40="4x300", AND(E40='club records end 2019'!$N$11, F40&lt;='club records end 2019'!$O$11)), "CR", " ")</f>
        <v xml:space="preserve"> </v>
      </c>
      <c r="BD40" s="13" t="str">
        <f>IF(AND(B40="4x400", OR(AND(E40='club records end 2019'!$N$12, F40&lt;='club records end 2019'!$O$12), AND(E40='club records end 2019'!$N$13, F40&lt;='club records end 2019'!$O$13), AND(E40='club records end 2019'!$N$14, F40&lt;='club records end 2019'!$O$14), AND(E40='club records end 2019'!$N$15, F40&lt;='club records end 2019'!$O$15))), "CR", " ")</f>
        <v xml:space="preserve"> </v>
      </c>
      <c r="BE40" s="13" t="str">
        <f>IF(AND(B40="3x800", OR(AND(E40='club records end 2019'!$N$16, F40&lt;='club records end 2019'!$O$16), AND(E40='club records end 2019'!$N$17, F40&lt;='club records end 2019'!$O$17), AND(E40='club records end 2019'!$N$18, F40&lt;='club records end 2019'!$O$18))), "CR", " ")</f>
        <v xml:space="preserve"> </v>
      </c>
      <c r="BF40" s="13" t="str">
        <f>IF(AND(B40="pentathlon", OR(AND(E40='club records end 2019'!$N$21, F40&gt;='club records end 2019'!$O$21), AND(E40='club records end 2019'!$N$22, F40&gt;='club records end 2019'!$O$22),AND(E40='club records end 2019'!$N$23, F40&gt;='club records end 2019'!$O$23),AND(E40='club records end 2019'!$N$24, F40&gt;='club records end 2019'!$O$24))), "CR", " ")</f>
        <v xml:space="preserve"> </v>
      </c>
      <c r="BG40" s="13" t="str">
        <f>IF(AND(B40="heptathlon", OR(AND(E40='club records end 2019'!$N$26, F40&gt;='club records end 2019'!$O$26), AND(E40='club records end 2019'!$N$27, F40&gt;='club records end 2019'!$O$27))), "CR", " ")</f>
        <v xml:space="preserve"> </v>
      </c>
      <c r="BH40" s="13" t="str">
        <f>IF(AND(B40="decathlon", OR(AND(E40='club records end 2019'!$N$29, F40&gt;='club records end 2019'!$O$29), AND(E40='club records end 2019'!$N$30, F40&gt;='club records end 2019'!$O$30),AND(E40='club records end 2019'!$N$31, F40&gt;='club records end 2019'!$O$31))), "CR", " ")</f>
        <v xml:space="preserve"> </v>
      </c>
    </row>
    <row r="41" spans="1:16333" ht="14.5" hidden="1" x14ac:dyDescent="0.35">
      <c r="A41" s="29" t="str">
        <f>IF(OR(E41="Sen", E41="V35", E41="V40", E41="V45", E41="V50", E41="V55", E41="V60", E41="V65", E41="V70", E41="V75"), "V", E41)</f>
        <v>U13</v>
      </c>
      <c r="B41" s="2">
        <v>100</v>
      </c>
      <c r="C41" s="1" t="s">
        <v>269</v>
      </c>
      <c r="D41" s="1" t="s">
        <v>270</v>
      </c>
      <c r="E41" s="33" t="s">
        <v>13</v>
      </c>
      <c r="J41" s="13" t="str">
        <f t="shared" si="3"/>
        <v>***CLUB RECORD***</v>
      </c>
      <c r="K41" s="13" t="str">
        <f>IF(AND(B41=100, OR(AND(E41='club records end 2019'!$B$6, F41&lt;='club records end 2019'!$C$6), AND(E41='club records end 2019'!$B$7, F41&lt;='club records end 2019'!$C$7), AND(E41='club records end 2019'!$B$8, F41&lt;='club records end 2019'!$C$8), AND(E41='club records end 2019'!$B$9, F41&lt;='club records end 2019'!$C$9), AND(E41='club records end 2019'!$B$10, F41&lt;='club records end 2019'!$C$10))), "CR", " ")</f>
        <v>CR</v>
      </c>
      <c r="L41" s="13" t="str">
        <f>IF(AND(B41=200, OR(AND(E41='club records end 2019'!$B$11, F41&lt;='club records end 2019'!$C$11), AND(E41='club records end 2019'!$B$12, F41&lt;='club records end 2019'!$C$12), AND(E41='club records end 2019'!$B$13, F41&lt;='club records end 2019'!$C$13), AND(E41='club records end 2019'!$B$14, F41&lt;='club records end 2019'!$C$14), AND(E41='club records end 2019'!$B$15, F41&lt;='club records end 2019'!$C$15))), "CR", " ")</f>
        <v xml:space="preserve"> </v>
      </c>
      <c r="M41" s="13" t="str">
        <f>IF(AND(B41=300, OR(AND(E41='club records end 2019'!$B$16, F41&lt;='club records end 2019'!$C$16), AND(E41='club records end 2019'!$B$17, F41&lt;='club records end 2019'!$C$17))), "CR", " ")</f>
        <v xml:space="preserve"> </v>
      </c>
      <c r="N41" s="13" t="str">
        <f>IF(AND(B41=400, OR(AND(E41='club records end 2019'!$B$18, F41&lt;='club records end 2019'!$C$18), AND(E41='club records end 2019'!$B$19, F41&lt;='club records end 2019'!$C$19), AND(E41='club records end 2019'!$B$20, F41&lt;='club records end 2019'!$C$20), AND(E41='club records end 2019'!$B$21, F41&lt;='club records end 2019'!$C$21))), "CR", " ")</f>
        <v xml:space="preserve"> </v>
      </c>
      <c r="O41" s="13" t="str">
        <f>IF(AND(B41=800, OR(AND(E41='club records end 2019'!$B$22, F41&lt;='club records end 2019'!$C$22), AND(E41='club records end 2019'!$B$23, F41&lt;='club records end 2019'!$C$23), AND(E41='club records end 2019'!$B$24, F41&lt;='club records end 2019'!$C$24), AND(E41='club records end 2019'!$B$25, F41&lt;='club records end 2019'!$C$25), AND(E41='club records end 2019'!$B$26, F41&lt;='club records end 2019'!$C$26))), "CR", " ")</f>
        <v xml:space="preserve"> </v>
      </c>
      <c r="P41" s="13" t="str">
        <f>IF(AND(B41=1000, OR(AND(E41='club records end 2019'!$B$27, F41&lt;='club records end 2019'!$C$27), AND(E41='club records end 2019'!$B$28, F41&lt;='club records end 2019'!$C$28))), "CR", " ")</f>
        <v xml:space="preserve"> </v>
      </c>
      <c r="Q41" s="13" t="str">
        <f>IF(AND(B41=1500, OR(AND(E41='club records end 2019'!$B$29, F41&lt;='club records end 2019'!$C$29), AND(E41='club records end 2019'!$B$30, F41&lt;='club records end 2019'!$C$30), AND(E41='club records end 2019'!$B$31, F41&lt;='club records end 2019'!$C$31), AND(E41='club records end 2019'!$B$32, F41&lt;='club records end 2019'!$C$32), AND(E41='club records end 2019'!$B$33, F41&lt;='club records end 2019'!$C$33))), "CR", " ")</f>
        <v xml:space="preserve"> </v>
      </c>
      <c r="R41" s="13" t="str">
        <f>IF(AND(B41="1600 (Mile)",OR(AND(E41='club records end 2019'!$B$34,F41&lt;='club records end 2019'!$C$34),AND(E41='club records end 2019'!$B$35,F41&lt;='club records end 2019'!$C$35),AND(E41='club records end 2019'!$B$36,F41&lt;='club records end 2019'!$C$36),AND(E41='club records end 2019'!$B$37,F41&lt;='club records end 2019'!$C$37))),"CR"," ")</f>
        <v xml:space="preserve"> </v>
      </c>
      <c r="S41" s="13" t="str">
        <f>IF(AND(B41=3000, OR(AND(E41='club records end 2019'!$B$38, F41&lt;='club records end 2019'!$C$38), AND(E41='club records end 2019'!$B$39, F41&lt;='club records end 2019'!$C$39), AND(E41='club records end 2019'!$B$40, F41&lt;='club records end 2019'!$C$40), AND(E41='club records end 2019'!$B$41, F41&lt;='club records end 2019'!$C$41))), "CR", " ")</f>
        <v xml:space="preserve"> </v>
      </c>
      <c r="T41" s="13" t="str">
        <f>IF(AND(B41=5000, OR(AND(E41='club records end 2019'!$B$42, F41&lt;='club records end 2019'!$C$42), AND(E41='club records end 2019'!$B$43, F41&lt;='club records end 2019'!$C$43))), "CR", " ")</f>
        <v xml:space="preserve"> </v>
      </c>
      <c r="U41" s="12" t="str">
        <f>IF(AND(B41=10000, OR(AND(E41='club records end 2019'!$B$44, F41&lt;='club records end 2019'!$C$44), AND(E41='club records end 2019'!$B$45, F41&lt;='club records end 2019'!$C$45))), "CR", " ")</f>
        <v xml:space="preserve"> </v>
      </c>
      <c r="V41" s="12" t="str">
        <f>IF(AND(B41="high jump", OR(AND(E41='club records end 2019'!$F$1, F41&gt;='club records end 2019'!$G$1), AND(E41='club records end 2019'!$F$2, F41&gt;='club records end 2019'!$G$2), AND(E41='club records end 2019'!$F$3, F41&gt;='club records end 2019'!$G$3), AND(E41='club records end 2019'!$F$4, F41&gt;='club records end 2019'!$G$4), AND(E41='club records end 2019'!$F$5, F41&gt;='club records end 2019'!$G$5))), "CR", " ")</f>
        <v xml:space="preserve"> </v>
      </c>
      <c r="W41" s="12" t="str">
        <f>IF(AND(B41="long jump", OR(AND(E41='club records end 2019'!$F$6, F41&gt;='club records end 2019'!$G$6), AND(E41='club records end 2019'!$F$7, F41&gt;='club records end 2019'!$G$7), AND(E41='club records end 2019'!$F$8, F41&gt;='club records end 2019'!$G$8), AND(E41='club records end 2019'!$F$9, F41&gt;='club records end 2019'!$G$9), AND(E41='club records end 2019'!$F$10, F41&gt;='club records end 2019'!$G$10))), "CR", " ")</f>
        <v xml:space="preserve"> </v>
      </c>
      <c r="X41" s="12" t="str">
        <f>IF(AND(B41="triple jump", OR(AND(E41='club records end 2019'!$F$11, F41&gt;='club records end 2019'!$G$11), AND(E41='club records end 2019'!$F$12, F41&gt;='club records end 2019'!$G$12), AND(E41='club records end 2019'!$F$13, F41&gt;='club records end 2019'!$G$13), AND(E41='club records end 2019'!$F$14, F41&gt;='club records end 2019'!$H$14), AND(E41='club records end 2019'!$F$15, F41&gt;='club records end 2019'!$G$15))), "CR", " ")</f>
        <v xml:space="preserve"> </v>
      </c>
      <c r="Y41" s="12" t="str">
        <f>IF(AND(B41="pole vault", OR(AND(E41='club records end 2019'!$F$16, F41&gt;='club records end 2019'!$G$16), AND(E41='club records end 2019'!$F$17, F41&gt;='club records end 2019'!$G$17), AND(E41='club records end 2019'!$F$18, F41&gt;='club records end 2019'!$G$18), AND(E41='club records end 2019'!$F$19, F41&gt;='club records end 2019'!$G$19), AND(E41='club records end 2019'!$F$20, F41&gt;='club records end 2019'!$G$20))), "CR", " ")</f>
        <v xml:space="preserve"> </v>
      </c>
      <c r="Z41" s="12" t="str">
        <f>IF(AND(B41="discus 1", E41='club records end 2019'!$F$21, F41&gt;='club records end 2019'!$G$21), "CR", " ")</f>
        <v xml:space="preserve"> </v>
      </c>
      <c r="AA41" s="12" t="str">
        <f>IF(AND(B41="discus 1.25", E41='club records end 2019'!$F$22, F41&gt;='club records end 2019'!$G$22), "CR", " ")</f>
        <v xml:space="preserve"> </v>
      </c>
      <c r="AB41" s="12" t="str">
        <f>IF(AND(B41="discus 1.5", E41='club records end 2019'!$F$23, F41&gt;='club records end 2019'!$G$23), "CR", " ")</f>
        <v xml:space="preserve"> </v>
      </c>
      <c r="AC41" s="12" t="str">
        <f>IF(AND(B41="discus 1.75", E41='club records end 2019'!$F$24, F41&gt;='club records end 2019'!$G$24), "CR", " ")</f>
        <v xml:space="preserve"> </v>
      </c>
      <c r="AD41" s="12" t="str">
        <f>IF(AND(B41="discus 2", E41='club records end 2019'!$F$25, F41&gt;='club records end 2019'!$G$25), "CR", " ")</f>
        <v xml:space="preserve"> </v>
      </c>
      <c r="AE41" s="12" t="str">
        <f>IF(AND(B41="hammer 4", E41='club records end 2019'!$F$27, F41&gt;='club records end 2019'!$G$27), "CR", " ")</f>
        <v xml:space="preserve"> </v>
      </c>
      <c r="AF41" s="12" t="str">
        <f>IF(AND(B41="hammer 5", E41='club records end 2019'!$F$28, F41&gt;='club records end 2019'!$G$28), "CR", " ")</f>
        <v xml:space="preserve"> </v>
      </c>
      <c r="AG41" s="12" t="str">
        <f>IF(AND(B41="hammer 6", E41='club records end 2019'!$F$29, F41&gt;='club records end 2019'!$G$29), "CR", " ")</f>
        <v xml:space="preserve"> </v>
      </c>
      <c r="AH41" s="12" t="str">
        <f>IF(AND(B41="hammer 7.26", E41='club records end 2019'!$F$30, F41&gt;='club records end 2019'!$G$30), "CR", " ")</f>
        <v xml:space="preserve"> </v>
      </c>
      <c r="AI41" s="12" t="str">
        <f>IF(AND(B41="javelin 400", E41='club records end 2019'!$F$31, F41&gt;='club records end 2019'!$G$31), "CR", " ")</f>
        <v xml:space="preserve"> </v>
      </c>
      <c r="AJ41" s="12" t="str">
        <f>IF(AND(B41="javelin 600", E41='club records end 2019'!$F$32, F41&gt;='club records end 2019'!$G$32), "CR", " ")</f>
        <v xml:space="preserve"> </v>
      </c>
      <c r="AK41" s="12" t="str">
        <f>IF(AND(B41="javelin 700", E41='club records end 2019'!$F$33, F41&gt;='club records end 2019'!$G$33), "CR", " ")</f>
        <v xml:space="preserve"> </v>
      </c>
      <c r="AL41" s="12" t="str">
        <f>IF(AND(B41="javelin 800", OR(AND(E41='club records end 2019'!$F$34, F41&gt;='club records end 2019'!$G$34), AND(E41='club records end 2019'!$F$35, F41&gt;='club records end 2019'!$G$35))), "CR", " ")</f>
        <v xml:space="preserve"> </v>
      </c>
      <c r="AM41" s="12" t="str">
        <f>IF(AND(B41="shot 3", E41='club records end 2019'!$F$36, F41&gt;='club records end 2019'!$G$36), "CR", " ")</f>
        <v xml:space="preserve"> </v>
      </c>
      <c r="AN41" s="12" t="str">
        <f>IF(AND(B41="shot 4", E41='club records end 2019'!$F$37, F41&gt;='club records end 2019'!$G$37), "CR", " ")</f>
        <v xml:space="preserve"> </v>
      </c>
      <c r="AO41" s="12" t="str">
        <f>IF(AND(B41="shot 5", E41='club records end 2019'!$F$38, F41&gt;='club records end 2019'!$G$38), "CR", " ")</f>
        <v xml:space="preserve"> </v>
      </c>
      <c r="AP41" s="12" t="str">
        <f>IF(AND(B41="shot 6", E41='club records end 2019'!$F$39, F41&gt;='club records end 2019'!$G$39), "CR", " ")</f>
        <v xml:space="preserve"> </v>
      </c>
      <c r="AQ41" s="12" t="str">
        <f>IF(AND(B41="shot 7.26", E41='club records end 2019'!$F$40, F41&gt;='club records end 2019'!$G$40), "CR", " ")</f>
        <v xml:space="preserve"> </v>
      </c>
      <c r="AR41" s="12" t="str">
        <f>IF(AND(B41="60H",OR(AND(E41='club records end 2019'!$J$1,F41&lt;='club records end 2019'!$K$1),AND(E41='club records end 2019'!$J$2,F41&lt;='club records end 2019'!$K$2),AND(E41='club records end 2019'!$J$3,F41&lt;='club records end 2019'!$K$3),AND(E41='club records end 2019'!$J$4,F41&lt;='club records end 2019'!$K$4),AND(E41='club records end 2019'!$J$5,F41&lt;='club records end 2019'!$K$5))),"CR"," ")</f>
        <v xml:space="preserve"> </v>
      </c>
      <c r="AS41" s="12" t="str">
        <f>IF(AND(B41="75H", AND(E41='club records end 2019'!$J$6, F41&lt;='club records end 2019'!$K$6)), "CR", " ")</f>
        <v xml:space="preserve"> </v>
      </c>
      <c r="AT41" s="12" t="str">
        <f>IF(AND(B41="80H", AND(E41='club records end 2019'!$J$7, F41&lt;='club records end 2019'!$K$7)), "CR", " ")</f>
        <v xml:space="preserve"> </v>
      </c>
      <c r="AU41" s="12" t="str">
        <f>IF(AND(B41="100H", AND(E41='club records end 2019'!$J$8, F41&lt;='club records end 2019'!$K$8)), "CR", " ")</f>
        <v xml:space="preserve"> </v>
      </c>
      <c r="AV41" s="12" t="str">
        <f>IF(AND(B41="110H", OR(AND(E41='club records end 2019'!$J$9, F41&lt;='club records end 2019'!$K$9), AND(E41='club records end 2019'!$J$10, F41&lt;='club records end 2019'!$K$10))), "CR", " ")</f>
        <v xml:space="preserve"> </v>
      </c>
      <c r="AW41" s="12" t="str">
        <f>IF(AND(B41="400H", OR(AND(E41='club records end 2019'!$J$11, F41&lt;='club records end 2019'!$K$11), AND(E41='club records end 2019'!$J$12, F41&lt;='club records end 2019'!$K$12), AND(E41='club records end 2019'!$J$13, F41&lt;='club records end 2019'!$K$13), AND(E41='club records end 2019'!$J$14, F41&lt;='club records end 2019'!$K$14))), "CR", " ")</f>
        <v xml:space="preserve"> </v>
      </c>
      <c r="AX41" s="12" t="str">
        <f>IF(AND(B41="1500SC", AND(E41='club records end 2019'!$J$15, F41&lt;='club records end 2019'!$K$15)), "CR", " ")</f>
        <v xml:space="preserve"> </v>
      </c>
      <c r="AY41" s="12" t="str">
        <f>IF(AND(B41="2000SC", OR(AND(E41='club records end 2019'!$J$17, F41&lt;='club records end 2019'!$K$17), AND(E41='club records end 2019'!$J$18, F41&lt;='club records end 2019'!$K$18))), "CR", " ")</f>
        <v xml:space="preserve"> </v>
      </c>
      <c r="AZ41" s="12" t="str">
        <f>IF(AND(B41="3000SC", OR(AND(E41='club records end 2019'!$J$20, F41&lt;='club records end 2019'!$K$20), AND(E41='club records end 2019'!$J$21, F41&lt;='club records end 2019'!$K$21))), "CR", " ")</f>
        <v xml:space="preserve"> </v>
      </c>
      <c r="BA41" s="13" t="str">
        <f>IF(AND(B41="4x100", OR(AND(E41='club records end 2019'!$N$1, F41&lt;='club records end 2019'!$O$1), AND(E41='club records end 2019'!$N$2, F41&lt;='club records end 2019'!$O$2), AND(E41='club records end 2019'!$N$3, F41&lt;='club records end 2019'!$O$3), AND(E41='club records end 2019'!$N$4, F41&lt;='club records end 2019'!$O$4), AND(E41='club records end 2019'!$N$5, F41&lt;='club records end 2019'!$O$5))), "CR", " ")</f>
        <v xml:space="preserve"> </v>
      </c>
      <c r="BB41" s="13" t="str">
        <f>IF(AND(B41="4x200", OR(AND(E41='club records end 2019'!$N$6, F41&lt;='club records end 2019'!$O$6), AND(E41='club records end 2019'!$N$7, F41&lt;='club records end 2019'!$O$7), AND(E41='club records end 2019'!$N$8, F41&lt;='club records end 2019'!$O$8), AND(E41='club records end 2019'!$N$9, F41&lt;='club records end 2019'!$O$9), AND(E41='club records end 2019'!$N$10, F41&lt;='club records end 2019'!$O$10))), "CR", " ")</f>
        <v xml:space="preserve"> </v>
      </c>
      <c r="BC41" s="13" t="str">
        <f>IF(AND(B41="4x300", AND(E41='club records end 2019'!$N$11, F41&lt;='club records end 2019'!$O$11)), "CR", " ")</f>
        <v xml:space="preserve"> </v>
      </c>
      <c r="BD41" s="13" t="str">
        <f>IF(AND(B41="4x400", OR(AND(E41='club records end 2019'!$N$12, F41&lt;='club records end 2019'!$O$12), AND(E41='club records end 2019'!$N$13, F41&lt;='club records end 2019'!$O$13), AND(E41='club records end 2019'!$N$14, F41&lt;='club records end 2019'!$O$14), AND(E41='club records end 2019'!$N$15, F41&lt;='club records end 2019'!$O$15))), "CR", " ")</f>
        <v xml:space="preserve"> </v>
      </c>
      <c r="BE41" s="13" t="str">
        <f>IF(AND(B41="3x800", OR(AND(E41='club records end 2019'!$N$16, F41&lt;='club records end 2019'!$O$16), AND(E41='club records end 2019'!$N$17, F41&lt;='club records end 2019'!$O$17), AND(E41='club records end 2019'!$N$18, F41&lt;='club records end 2019'!$O$18))), "CR", " ")</f>
        <v xml:space="preserve"> </v>
      </c>
      <c r="BF41" s="13" t="str">
        <f>IF(AND(B41="pentathlon", OR(AND(E41='club records end 2019'!$N$21, F41&gt;='club records end 2019'!$O$21), AND(E41='club records end 2019'!$N$22, F41&gt;='club records end 2019'!$O$22),AND(E41='club records end 2019'!$N$23, F41&gt;='club records end 2019'!$O$23),AND(E41='club records end 2019'!$N$24, F41&gt;='club records end 2019'!$O$24))), "CR", " ")</f>
        <v xml:space="preserve"> </v>
      </c>
      <c r="BG41" s="13" t="str">
        <f>IF(AND(B41="heptathlon", OR(AND(E41='club records end 2019'!$N$26, F41&gt;='club records end 2019'!$O$26), AND(E41='club records end 2019'!$N$27, F41&gt;='club records end 2019'!$O$27))), "CR", " ")</f>
        <v xml:space="preserve"> </v>
      </c>
      <c r="BH41" s="13" t="str">
        <f>IF(AND(B41="decathlon", OR(AND(E41='club records end 2019'!$N$29, F41&gt;='club records end 2019'!$O$29), AND(E41='club records end 2019'!$N$30, F41&gt;='club records end 2019'!$O$30),AND(E41='club records end 2019'!$N$31, F41&gt;='club records end 2019'!$O$31))), "CR", " ")</f>
        <v xml:space="preserve"> </v>
      </c>
    </row>
    <row r="42" spans="1:16333" ht="14.5" hidden="1" x14ac:dyDescent="0.35">
      <c r="A42" s="1" t="s">
        <v>333</v>
      </c>
      <c r="B42" s="2" t="s">
        <v>7</v>
      </c>
      <c r="C42" s="1" t="s">
        <v>146</v>
      </c>
      <c r="D42" s="1" t="s">
        <v>290</v>
      </c>
      <c r="E42" s="17" t="s">
        <v>10</v>
      </c>
      <c r="F42" s="19"/>
      <c r="J42" s="13" t="str">
        <f t="shared" si="3"/>
        <v/>
      </c>
      <c r="K42" s="13" t="str">
        <f>IF(AND(B42=100, OR(AND(E42='club records end 2019'!$B$6, F42&lt;='club records end 2019'!$C$6), AND(E42='club records end 2019'!$B$7, F42&lt;='club records end 2019'!$C$7), AND(E42='club records end 2019'!$B$8, F42&lt;='club records end 2019'!$C$8), AND(E42='club records end 2019'!$B$9, F42&lt;='club records end 2019'!$C$9), AND(E42='club records end 2019'!$B$10, F42&lt;='club records end 2019'!$C$10))), "CR", " ")</f>
        <v xml:space="preserve"> </v>
      </c>
      <c r="L42" s="13" t="str">
        <f>IF(AND(B42=200, OR(AND(E42='club records end 2019'!$B$11, F42&lt;='club records end 2019'!$C$11), AND(E42='club records end 2019'!$B$12, F42&lt;='club records end 2019'!$C$12), AND(E42='club records end 2019'!$B$13, F42&lt;='club records end 2019'!$C$13), AND(E42='club records end 2019'!$B$14, F42&lt;='club records end 2019'!$C$14), AND(E42='club records end 2019'!$B$15, F42&lt;='club records end 2019'!$C$15))), "CR", " ")</f>
        <v xml:space="preserve"> </v>
      </c>
      <c r="M42" s="13" t="str">
        <f>IF(AND(B42=300, OR(AND(E42='club records end 2019'!$B$16, F42&lt;='club records end 2019'!$C$16), AND(E42='club records end 2019'!$B$17, F42&lt;='club records end 2019'!$C$17))), "CR", " ")</f>
        <v xml:space="preserve"> </v>
      </c>
      <c r="N42" s="13" t="str">
        <f>IF(AND(B42=400, OR(AND(E42='club records end 2019'!$B$18, F42&lt;='club records end 2019'!$C$18), AND(E42='club records end 2019'!$B$19, F42&lt;='club records end 2019'!$C$19), AND(E42='club records end 2019'!$B$20, F42&lt;='club records end 2019'!$C$20), AND(E42='club records end 2019'!$B$21, F42&lt;='club records end 2019'!$C$21))), "CR", " ")</f>
        <v xml:space="preserve"> </v>
      </c>
      <c r="O42" s="13" t="str">
        <f>IF(AND(B42=800, OR(AND(E42='club records end 2019'!$B$22, F42&lt;='club records end 2019'!$C$22), AND(E42='club records end 2019'!$B$23, F42&lt;='club records end 2019'!$C$23), AND(E42='club records end 2019'!$B$24, F42&lt;='club records end 2019'!$C$24), AND(E42='club records end 2019'!$B$25, F42&lt;='club records end 2019'!$C$25), AND(E42='club records end 2019'!$B$26, F42&lt;='club records end 2019'!$C$26))), "CR", " ")</f>
        <v xml:space="preserve"> </v>
      </c>
      <c r="P42" s="13" t="str">
        <f>IF(AND(B42=1000, OR(AND(E42='club records end 2019'!$B$27, F42&lt;='club records end 2019'!$C$27), AND(E42='club records end 2019'!$B$28, F42&lt;='club records end 2019'!$C$28))), "CR", " ")</f>
        <v xml:space="preserve"> </v>
      </c>
      <c r="Q42" s="13" t="str">
        <f>IF(AND(B42=1500, OR(AND(E42='club records end 2019'!$B$29, F42&lt;='club records end 2019'!$C$29), AND(E42='club records end 2019'!$B$30, F42&lt;='club records end 2019'!$C$30), AND(E42='club records end 2019'!$B$31, F42&lt;='club records end 2019'!$C$31), AND(E42='club records end 2019'!$B$32, F42&lt;='club records end 2019'!$C$32), AND(E42='club records end 2019'!$B$33, F42&lt;='club records end 2019'!$C$33))), "CR", " ")</f>
        <v xml:space="preserve"> </v>
      </c>
      <c r="R42" s="13" t="str">
        <f>IF(AND(B42="1600 (Mile)",OR(AND(E42='club records end 2019'!$B$34,F42&lt;='club records end 2019'!$C$34),AND(E42='club records end 2019'!$B$35,F42&lt;='club records end 2019'!$C$35),AND(E42='club records end 2019'!$B$36,F42&lt;='club records end 2019'!$C$36),AND(E42='club records end 2019'!$B$37,F42&lt;='club records end 2019'!$C$37))),"CR"," ")</f>
        <v xml:space="preserve"> </v>
      </c>
      <c r="S42" s="13" t="str">
        <f>IF(AND(B42=3000, OR(AND(E42='club records end 2019'!$B$38, F42&lt;='club records end 2019'!$C$38), AND(E42='club records end 2019'!$B$39, F42&lt;='club records end 2019'!$C$39), AND(E42='club records end 2019'!$B$40, F42&lt;='club records end 2019'!$C$40), AND(E42='club records end 2019'!$B$41, F42&lt;='club records end 2019'!$C$41))), "CR", " ")</f>
        <v xml:space="preserve"> </v>
      </c>
      <c r="T42" s="13" t="str">
        <f>IF(AND(B42=5000, OR(AND(E42='club records end 2019'!$B$42, F42&lt;='club records end 2019'!$C$42), AND(E42='club records end 2019'!$B$43, F42&lt;='club records end 2019'!$C$43))), "CR", " ")</f>
        <v xml:space="preserve"> </v>
      </c>
      <c r="U42" s="12" t="str">
        <f>IF(AND(B42=10000, OR(AND(E42='club records end 2019'!$B$44, F42&lt;='club records end 2019'!$C$44), AND(E42='club records end 2019'!$B$45, F42&lt;='club records end 2019'!$C$45))), "CR", " ")</f>
        <v xml:space="preserve"> </v>
      </c>
      <c r="V42" s="12" t="str">
        <f>IF(AND(B42="high jump", OR(AND(E42='club records end 2019'!$F$1, F42&gt;='club records end 2019'!$G$1), AND(E42='club records end 2019'!$F$2, F42&gt;='club records end 2019'!$G$2), AND(E42='club records end 2019'!$F$3, F42&gt;='club records end 2019'!$G$3), AND(E42='club records end 2019'!$F$4, F42&gt;='club records end 2019'!$G$4), AND(E42='club records end 2019'!$F$5, F42&gt;='club records end 2019'!$G$5))), "CR", " ")</f>
        <v xml:space="preserve"> </v>
      </c>
      <c r="W42" s="12" t="str">
        <f>IF(AND(B42="long jump", OR(AND(E42='club records end 2019'!$F$6, F42&gt;='club records end 2019'!$G$6), AND(E42='club records end 2019'!$F$7, F42&gt;='club records end 2019'!$G$7), AND(E42='club records end 2019'!$F$8, F42&gt;='club records end 2019'!$G$8), AND(E42='club records end 2019'!$F$9, F42&gt;='club records end 2019'!$G$9), AND(E42='club records end 2019'!$F$10, F42&gt;='club records end 2019'!$G$10))), "CR", " ")</f>
        <v xml:space="preserve"> </v>
      </c>
      <c r="X42" s="12" t="str">
        <f>IF(AND(B42="triple jump", OR(AND(E42='club records end 2019'!$F$11, F42&gt;='club records end 2019'!$G$11), AND(E42='club records end 2019'!$F$12, F42&gt;='club records end 2019'!$G$12), AND(E42='club records end 2019'!$F$13, F42&gt;='club records end 2019'!$G$13), AND(E42='club records end 2019'!$F$14, F42&gt;='club records end 2019'!$H$14), AND(E42='club records end 2019'!$F$15, F42&gt;='club records end 2019'!$G$15))), "CR", " ")</f>
        <v xml:space="preserve"> </v>
      </c>
      <c r="Y42" s="12" t="str">
        <f>IF(AND(B42="pole vault", OR(AND(E42='club records end 2019'!$F$16, F42&gt;='club records end 2019'!$G$16), AND(E42='club records end 2019'!$F$17, F42&gt;='club records end 2019'!$G$17), AND(E42='club records end 2019'!$F$18, F42&gt;='club records end 2019'!$G$18), AND(E42='club records end 2019'!$F$19, F42&gt;='club records end 2019'!$G$19), AND(E42='club records end 2019'!$F$20, F42&gt;='club records end 2019'!$G$20))), "CR", " ")</f>
        <v xml:space="preserve"> </v>
      </c>
      <c r="Z42" s="12" t="str">
        <f>IF(AND(B42="discus 1", E42='club records end 2019'!$F$21, F42&gt;='club records end 2019'!$G$21), "CR", " ")</f>
        <v xml:space="preserve"> </v>
      </c>
      <c r="AA42" s="12" t="str">
        <f>IF(AND(B42="discus 1.25", E42='club records end 2019'!$F$22, F42&gt;='club records end 2019'!$G$22), "CR", " ")</f>
        <v xml:space="preserve"> </v>
      </c>
      <c r="AB42" s="12" t="str">
        <f>IF(AND(B42="discus 1.5", E42='club records end 2019'!$F$23, F42&gt;='club records end 2019'!$G$23), "CR", " ")</f>
        <v xml:space="preserve"> </v>
      </c>
      <c r="AC42" s="12" t="str">
        <f>IF(AND(B42="discus 1.75", E42='club records end 2019'!$F$24, F42&gt;='club records end 2019'!$G$24), "CR", " ")</f>
        <v xml:space="preserve"> </v>
      </c>
      <c r="AD42" s="12" t="str">
        <f>IF(AND(B42="discus 2", E42='club records end 2019'!$F$25, F42&gt;='club records end 2019'!$G$25), "CR", " ")</f>
        <v xml:space="preserve"> </v>
      </c>
      <c r="AE42" s="12" t="str">
        <f>IF(AND(B42="hammer 4", E42='club records end 2019'!$F$27, F42&gt;='club records end 2019'!$G$27), "CR", " ")</f>
        <v xml:space="preserve"> </v>
      </c>
      <c r="AF42" s="12" t="str">
        <f>IF(AND(B42="hammer 5", E42='club records end 2019'!$F$28, F42&gt;='club records end 2019'!$G$28), "CR", " ")</f>
        <v xml:space="preserve"> </v>
      </c>
      <c r="AG42" s="12" t="str">
        <f>IF(AND(B42="hammer 6", E42='club records end 2019'!$F$29, F42&gt;='club records end 2019'!$G$29), "CR", " ")</f>
        <v xml:space="preserve"> </v>
      </c>
      <c r="AH42" s="12" t="str">
        <f>IF(AND(B42="hammer 7.26", E42='club records end 2019'!$F$30, F42&gt;='club records end 2019'!$G$30), "CR", " ")</f>
        <v xml:space="preserve"> </v>
      </c>
      <c r="AI42" s="12" t="str">
        <f>IF(AND(B42="javelin 400", E42='club records end 2019'!$F$31, F42&gt;='club records end 2019'!$G$31), "CR", " ")</f>
        <v xml:space="preserve"> </v>
      </c>
      <c r="AJ42" s="12" t="str">
        <f>IF(AND(B42="javelin 600", E42='club records end 2019'!$F$32, F42&gt;='club records end 2019'!$G$32), "CR", " ")</f>
        <v xml:space="preserve"> </v>
      </c>
      <c r="AK42" s="12" t="str">
        <f>IF(AND(B42="javelin 700", E42='club records end 2019'!$F$33, F42&gt;='club records end 2019'!$G$33), "CR", " ")</f>
        <v xml:space="preserve"> </v>
      </c>
      <c r="AL42" s="12" t="str">
        <f>IF(AND(B42="javelin 800", OR(AND(E42='club records end 2019'!$F$34, F42&gt;='club records end 2019'!$G$34), AND(E42='club records end 2019'!$F$35, F42&gt;='club records end 2019'!$G$35))), "CR", " ")</f>
        <v xml:space="preserve"> </v>
      </c>
      <c r="AM42" s="12" t="str">
        <f>IF(AND(B42="shot 3", E42='club records end 2019'!$F$36, F42&gt;='club records end 2019'!$G$36), "CR", " ")</f>
        <v xml:space="preserve"> </v>
      </c>
      <c r="AN42" s="12" t="str">
        <f>IF(AND(B42="shot 4", E42='club records end 2019'!$F$37, F42&gt;='club records end 2019'!$G$37), "CR", " ")</f>
        <v xml:space="preserve"> </v>
      </c>
      <c r="AO42" s="12" t="str">
        <f>IF(AND(B42="shot 5", E42='club records end 2019'!$F$38, F42&gt;='club records end 2019'!$G$38), "CR", " ")</f>
        <v xml:space="preserve"> </v>
      </c>
      <c r="AP42" s="12" t="str">
        <f>IF(AND(B42="shot 6", E42='club records end 2019'!$F$39, F42&gt;='club records end 2019'!$G$39), "CR", " ")</f>
        <v xml:space="preserve"> </v>
      </c>
      <c r="AQ42" s="12" t="str">
        <f>IF(AND(B42="shot 7.26", E42='club records end 2019'!$F$40, F42&gt;='club records end 2019'!$G$40), "CR", " ")</f>
        <v xml:space="preserve"> </v>
      </c>
      <c r="AR42" s="12" t="str">
        <f>IF(AND(B42="60H",OR(AND(E42='club records end 2019'!$J$1,F42&lt;='club records end 2019'!$K$1),AND(E42='club records end 2019'!$J$2,F42&lt;='club records end 2019'!$K$2),AND(E42='club records end 2019'!$J$3,F42&lt;='club records end 2019'!$K$3),AND(E42='club records end 2019'!$J$4,F42&lt;='club records end 2019'!$K$4),AND(E42='club records end 2019'!$J$5,F42&lt;='club records end 2019'!$K$5))),"CR"," ")</f>
        <v xml:space="preserve"> </v>
      </c>
      <c r="AS42" s="12" t="str">
        <f>IF(AND(B42="75H", AND(E42='club records end 2019'!$J$6, F42&lt;='club records end 2019'!$K$6)), "CR", " ")</f>
        <v xml:space="preserve"> </v>
      </c>
      <c r="AT42" s="12" t="str">
        <f>IF(AND(B42="80H", AND(E42='club records end 2019'!$J$7, F42&lt;='club records end 2019'!$K$7)), "CR", " ")</f>
        <v xml:space="preserve"> </v>
      </c>
      <c r="AU42" s="12" t="str">
        <f>IF(AND(B42="100H", AND(E42='club records end 2019'!$J$8, F42&lt;='club records end 2019'!$K$8)), "CR", " ")</f>
        <v xml:space="preserve"> </v>
      </c>
      <c r="AV42" s="12" t="str">
        <f>IF(AND(B42="110H", OR(AND(E42='club records end 2019'!$J$9, F42&lt;='club records end 2019'!$K$9), AND(E42='club records end 2019'!$J$10, F42&lt;='club records end 2019'!$K$10))), "CR", " ")</f>
        <v xml:space="preserve"> </v>
      </c>
      <c r="AW42" s="12" t="str">
        <f>IF(AND(B42="400H", OR(AND(E42='club records end 2019'!$J$11, F42&lt;='club records end 2019'!$K$11), AND(E42='club records end 2019'!$J$12, F42&lt;='club records end 2019'!$K$12), AND(E42='club records end 2019'!$J$13, F42&lt;='club records end 2019'!$K$13), AND(E42='club records end 2019'!$J$14, F42&lt;='club records end 2019'!$K$14))), "CR", " ")</f>
        <v xml:space="preserve"> </v>
      </c>
      <c r="AX42" s="12" t="str">
        <f>IF(AND(B42="1500SC", AND(E42='club records end 2019'!$J$15, F42&lt;='club records end 2019'!$K$15)), "CR", " ")</f>
        <v xml:space="preserve"> </v>
      </c>
      <c r="AY42" s="12" t="str">
        <f>IF(AND(B42="2000SC", OR(AND(E42='club records end 2019'!$J$17, F42&lt;='club records end 2019'!$K$17), AND(E42='club records end 2019'!$J$18, F42&lt;='club records end 2019'!$K$18))), "CR", " ")</f>
        <v xml:space="preserve"> </v>
      </c>
      <c r="AZ42" s="12" t="str">
        <f>IF(AND(B42="3000SC", OR(AND(E42='club records end 2019'!$J$20, F42&lt;='club records end 2019'!$K$20), AND(E42='club records end 2019'!$J$21, F42&lt;='club records end 2019'!$K$21))), "CR", " ")</f>
        <v xml:space="preserve"> </v>
      </c>
      <c r="BA42" s="13" t="str">
        <f>IF(AND(B42="4x100", OR(AND(E42='club records end 2019'!$N$1, F42&lt;='club records end 2019'!$O$1), AND(E42='club records end 2019'!$N$2, F42&lt;='club records end 2019'!$O$2), AND(E42='club records end 2019'!$N$3, F42&lt;='club records end 2019'!$O$3), AND(E42='club records end 2019'!$N$4, F42&lt;='club records end 2019'!$O$4), AND(E42='club records end 2019'!$N$5, F42&lt;='club records end 2019'!$O$5))), "CR", " ")</f>
        <v xml:space="preserve"> </v>
      </c>
      <c r="BB42" s="13" t="str">
        <f>IF(AND(B42="4x200", OR(AND(E42='club records end 2019'!$N$6, F42&lt;='club records end 2019'!$O$6), AND(E42='club records end 2019'!$N$7, F42&lt;='club records end 2019'!$O$7), AND(E42='club records end 2019'!$N$8, F42&lt;='club records end 2019'!$O$8), AND(E42='club records end 2019'!$N$9, F42&lt;='club records end 2019'!$O$9), AND(E42='club records end 2019'!$N$10, F42&lt;='club records end 2019'!$O$10))), "CR", " ")</f>
        <v xml:space="preserve"> </v>
      </c>
      <c r="BC42" s="13" t="str">
        <f>IF(AND(B42="4x300", AND(E42='club records end 2019'!$N$11, F42&lt;='club records end 2019'!$O$11)), "CR", " ")</f>
        <v xml:space="preserve"> </v>
      </c>
      <c r="BD42" s="13" t="str">
        <f>IF(AND(B42="4x400", OR(AND(E42='club records end 2019'!$N$12, F42&lt;='club records end 2019'!$O$12), AND(E42='club records end 2019'!$N$13, F42&lt;='club records end 2019'!$O$13), AND(E42='club records end 2019'!$N$14, F42&lt;='club records end 2019'!$O$14), AND(E42='club records end 2019'!$N$15, F42&lt;='club records end 2019'!$O$15))), "CR", " ")</f>
        <v xml:space="preserve"> </v>
      </c>
      <c r="BE42" s="13" t="str">
        <f>IF(AND(B42="3x800", OR(AND(E42='club records end 2019'!$N$16, F42&lt;='club records end 2019'!$O$16), AND(E42='club records end 2019'!$N$17, F42&lt;='club records end 2019'!$O$17), AND(E42='club records end 2019'!$N$18, F42&lt;='club records end 2019'!$O$18))), "CR", " ")</f>
        <v xml:space="preserve"> </v>
      </c>
      <c r="BF42" s="13" t="str">
        <f>IF(AND(B42="pentathlon", OR(AND(E42='club records end 2019'!$N$21, F42&gt;='club records end 2019'!$O$21), AND(E42='club records end 2019'!$N$22, F42&gt;='club records end 2019'!$O$22),AND(E42='club records end 2019'!$N$23, F42&gt;='club records end 2019'!$O$23),AND(E42='club records end 2019'!$N$24, F42&gt;='club records end 2019'!$O$24))), "CR", " ")</f>
        <v xml:space="preserve"> </v>
      </c>
      <c r="BG42" s="13" t="str">
        <f>IF(AND(B42="heptathlon", OR(AND(E42='club records end 2019'!$N$26, F42&gt;='club records end 2019'!$O$26), AND(E42='club records end 2019'!$N$27, F42&gt;='club records end 2019'!$O$27))), "CR", " ")</f>
        <v xml:space="preserve"> </v>
      </c>
      <c r="BH42" s="13" t="str">
        <f>IF(AND(B42="decathlon", OR(AND(E42='club records end 2019'!$N$29, F42&gt;='club records end 2019'!$O$29), AND(E42='club records end 2019'!$N$30, F42&gt;='club records end 2019'!$O$30),AND(E42='club records end 2019'!$N$31, F42&gt;='club records end 2019'!$O$31))), "CR", " ")</f>
        <v xml:space="preserve"> </v>
      </c>
    </row>
    <row r="43" spans="1:16333" ht="14.5" hidden="1" x14ac:dyDescent="0.35">
      <c r="A43" s="1" t="s">
        <v>12</v>
      </c>
      <c r="B43" s="2">
        <v>100</v>
      </c>
      <c r="C43" s="1" t="s">
        <v>170</v>
      </c>
      <c r="D43" s="1" t="s">
        <v>171</v>
      </c>
      <c r="E43" s="17" t="s">
        <v>12</v>
      </c>
      <c r="J43" s="13" t="str">
        <f t="shared" si="3"/>
        <v>***CLUB RECORD***</v>
      </c>
      <c r="K43" s="13" t="str">
        <f>IF(AND(B43=100, OR(AND(E43='club records end 2019'!$B$6, F43&lt;='club records end 2019'!$C$6), AND(E43='club records end 2019'!$B$7, F43&lt;='club records end 2019'!$C$7), AND(E43='club records end 2019'!$B$8, F43&lt;='club records end 2019'!$C$8), AND(E43='club records end 2019'!$B$9, F43&lt;='club records end 2019'!$C$9), AND(E43='club records end 2019'!$B$10, F43&lt;='club records end 2019'!$C$10))), "CR", " ")</f>
        <v>CR</v>
      </c>
      <c r="L43" s="13" t="str">
        <f>IF(AND(B43=200, OR(AND(E43='club records end 2019'!$B$11, F43&lt;='club records end 2019'!$C$11), AND(E43='club records end 2019'!$B$12, F43&lt;='club records end 2019'!$C$12), AND(E43='club records end 2019'!$B$13, F43&lt;='club records end 2019'!$C$13), AND(E43='club records end 2019'!$B$14, F43&lt;='club records end 2019'!$C$14), AND(E43='club records end 2019'!$B$15, F43&lt;='club records end 2019'!$C$15))), "CR", " ")</f>
        <v xml:space="preserve"> </v>
      </c>
      <c r="M43" s="13" t="str">
        <f>IF(AND(B43=300, OR(AND(E43='club records end 2019'!$B$16, F43&lt;='club records end 2019'!$C$16), AND(E43='club records end 2019'!$B$17, F43&lt;='club records end 2019'!$C$17))), "CR", " ")</f>
        <v xml:space="preserve"> </v>
      </c>
      <c r="N43" s="13" t="str">
        <f>IF(AND(B43=400, OR(AND(E43='club records end 2019'!$B$18, F43&lt;='club records end 2019'!$C$18), AND(E43='club records end 2019'!$B$19, F43&lt;='club records end 2019'!$C$19), AND(E43='club records end 2019'!$B$20, F43&lt;='club records end 2019'!$C$20), AND(E43='club records end 2019'!$B$21, F43&lt;='club records end 2019'!$C$21))), "CR", " ")</f>
        <v xml:space="preserve"> </v>
      </c>
      <c r="O43" s="13" t="str">
        <f>IF(AND(B43=800, OR(AND(E43='club records end 2019'!$B$22, F43&lt;='club records end 2019'!$C$22), AND(E43='club records end 2019'!$B$23, F43&lt;='club records end 2019'!$C$23), AND(E43='club records end 2019'!$B$24, F43&lt;='club records end 2019'!$C$24), AND(E43='club records end 2019'!$B$25, F43&lt;='club records end 2019'!$C$25), AND(E43='club records end 2019'!$B$26, F43&lt;='club records end 2019'!$C$26))), "CR", " ")</f>
        <v xml:space="preserve"> </v>
      </c>
      <c r="P43" s="13" t="str">
        <f>IF(AND(B43=1000, OR(AND(E43='club records end 2019'!$B$27, F43&lt;='club records end 2019'!$C$27), AND(E43='club records end 2019'!$B$28, F43&lt;='club records end 2019'!$C$28))), "CR", " ")</f>
        <v xml:space="preserve"> </v>
      </c>
      <c r="Q43" s="13" t="str">
        <f>IF(AND(B43=1500, OR(AND(E43='club records end 2019'!$B$29, F43&lt;='club records end 2019'!$C$29), AND(E43='club records end 2019'!$B$30, F43&lt;='club records end 2019'!$C$30), AND(E43='club records end 2019'!$B$31, F43&lt;='club records end 2019'!$C$31), AND(E43='club records end 2019'!$B$32, F43&lt;='club records end 2019'!$C$32), AND(E43='club records end 2019'!$B$33, F43&lt;='club records end 2019'!$C$33))), "CR", " ")</f>
        <v xml:space="preserve"> </v>
      </c>
      <c r="R43" s="13" t="str">
        <f>IF(AND(B43="1600 (Mile)",OR(AND(E43='club records end 2019'!$B$34,F43&lt;='club records end 2019'!$C$34),AND(E43='club records end 2019'!$B$35,F43&lt;='club records end 2019'!$C$35),AND(E43='club records end 2019'!$B$36,F43&lt;='club records end 2019'!$C$36),AND(E43='club records end 2019'!$B$37,F43&lt;='club records end 2019'!$C$37))),"CR"," ")</f>
        <v xml:space="preserve"> </v>
      </c>
      <c r="S43" s="13" t="str">
        <f>IF(AND(B43=3000, OR(AND(E43='club records end 2019'!$B$38, F43&lt;='club records end 2019'!$C$38), AND(E43='club records end 2019'!$B$39, F43&lt;='club records end 2019'!$C$39), AND(E43='club records end 2019'!$B$40, F43&lt;='club records end 2019'!$C$40), AND(E43='club records end 2019'!$B$41, F43&lt;='club records end 2019'!$C$41))), "CR", " ")</f>
        <v xml:space="preserve"> </v>
      </c>
      <c r="T43" s="13" t="str">
        <f>IF(AND(B43=5000, OR(AND(E43='club records end 2019'!$B$42, F43&lt;='club records end 2019'!$C$42), AND(E43='club records end 2019'!$B$43, F43&lt;='club records end 2019'!$C$43))), "CR", " ")</f>
        <v xml:space="preserve"> </v>
      </c>
      <c r="U43" s="12" t="str">
        <f>IF(AND(B43=10000, OR(AND(E43='club records end 2019'!$B$44, F43&lt;='club records end 2019'!$C$44), AND(E43='club records end 2019'!$B$45, F43&lt;='club records end 2019'!$C$45))), "CR", " ")</f>
        <v xml:space="preserve"> </v>
      </c>
      <c r="V43" s="12" t="str">
        <f>IF(AND(B43="high jump", OR(AND(E43='club records end 2019'!$F$1, F43&gt;='club records end 2019'!$G$1), AND(E43='club records end 2019'!$F$2, F43&gt;='club records end 2019'!$G$2), AND(E43='club records end 2019'!$F$3, F43&gt;='club records end 2019'!$G$3), AND(E43='club records end 2019'!$F$4, F43&gt;='club records end 2019'!$G$4), AND(E43='club records end 2019'!$F$5, F43&gt;='club records end 2019'!$G$5))), "CR", " ")</f>
        <v xml:space="preserve"> </v>
      </c>
      <c r="W43" s="12" t="str">
        <f>IF(AND(B43="long jump", OR(AND(E43='club records end 2019'!$F$6, F43&gt;='club records end 2019'!$G$6), AND(E43='club records end 2019'!$F$7, F43&gt;='club records end 2019'!$G$7), AND(E43='club records end 2019'!$F$8, F43&gt;='club records end 2019'!$G$8), AND(E43='club records end 2019'!$F$9, F43&gt;='club records end 2019'!$G$9), AND(E43='club records end 2019'!$F$10, F43&gt;='club records end 2019'!$G$10))), "CR", " ")</f>
        <v xml:space="preserve"> </v>
      </c>
      <c r="X43" s="12" t="str">
        <f>IF(AND(B43="triple jump", OR(AND(E43='club records end 2019'!$F$11, F43&gt;='club records end 2019'!$G$11), AND(E43='club records end 2019'!$F$12, F43&gt;='club records end 2019'!$G$12), AND(E43='club records end 2019'!$F$13, F43&gt;='club records end 2019'!$G$13), AND(E43='club records end 2019'!$F$14, F43&gt;='club records end 2019'!$H$14), AND(E43='club records end 2019'!$F$15, F43&gt;='club records end 2019'!$G$15))), "CR", " ")</f>
        <v xml:space="preserve"> </v>
      </c>
      <c r="Y43" s="12" t="str">
        <f>IF(AND(B43="pole vault", OR(AND(E43='club records end 2019'!$F$16, F43&gt;='club records end 2019'!$G$16), AND(E43='club records end 2019'!$F$17, F43&gt;='club records end 2019'!$G$17), AND(E43='club records end 2019'!$F$18, F43&gt;='club records end 2019'!$G$18), AND(E43='club records end 2019'!$F$19, F43&gt;='club records end 2019'!$G$19), AND(E43='club records end 2019'!$F$20, F43&gt;='club records end 2019'!$G$20))), "CR", " ")</f>
        <v xml:space="preserve"> </v>
      </c>
      <c r="Z43" s="12" t="str">
        <f>IF(AND(B43="discus 1", E43='club records end 2019'!$F$21, F43&gt;='club records end 2019'!$G$21), "CR", " ")</f>
        <v xml:space="preserve"> </v>
      </c>
      <c r="AA43" s="12" t="str">
        <f>IF(AND(B43="discus 1.25", E43='club records end 2019'!$F$22, F43&gt;='club records end 2019'!$G$22), "CR", " ")</f>
        <v xml:space="preserve"> </v>
      </c>
      <c r="AB43" s="12" t="str">
        <f>IF(AND(B43="discus 1.5", E43='club records end 2019'!$F$23, F43&gt;='club records end 2019'!$G$23), "CR", " ")</f>
        <v xml:space="preserve"> </v>
      </c>
      <c r="AC43" s="12" t="str">
        <f>IF(AND(B43="discus 1.75", E43='club records end 2019'!$F$24, F43&gt;='club records end 2019'!$G$24), "CR", " ")</f>
        <v xml:space="preserve"> </v>
      </c>
      <c r="AD43" s="12" t="str">
        <f>IF(AND(B43="discus 2", E43='club records end 2019'!$F$25, F43&gt;='club records end 2019'!$G$25), "CR", " ")</f>
        <v xml:space="preserve"> </v>
      </c>
      <c r="AE43" s="12" t="str">
        <f>IF(AND(B43="hammer 4", E43='club records end 2019'!$F$27, F43&gt;='club records end 2019'!$G$27), "CR", " ")</f>
        <v xml:space="preserve"> </v>
      </c>
      <c r="AF43" s="12" t="str">
        <f>IF(AND(B43="hammer 5", E43='club records end 2019'!$F$28, F43&gt;='club records end 2019'!$G$28), "CR", " ")</f>
        <v xml:space="preserve"> </v>
      </c>
      <c r="AG43" s="12" t="str">
        <f>IF(AND(B43="hammer 6", E43='club records end 2019'!$F$29, F43&gt;='club records end 2019'!$G$29), "CR", " ")</f>
        <v xml:space="preserve"> </v>
      </c>
      <c r="AH43" s="12" t="str">
        <f>IF(AND(B43="hammer 7.26", E43='club records end 2019'!$F$30, F43&gt;='club records end 2019'!$G$30), "CR", " ")</f>
        <v xml:space="preserve"> </v>
      </c>
      <c r="AI43" s="12" t="str">
        <f>IF(AND(B43="javelin 400", E43='club records end 2019'!$F$31, F43&gt;='club records end 2019'!$G$31), "CR", " ")</f>
        <v xml:space="preserve"> </v>
      </c>
      <c r="AJ43" s="12" t="str">
        <f>IF(AND(B43="javelin 600", E43='club records end 2019'!$F$32, F43&gt;='club records end 2019'!$G$32), "CR", " ")</f>
        <v xml:space="preserve"> </v>
      </c>
      <c r="AK43" s="12" t="str">
        <f>IF(AND(B43="javelin 700", E43='club records end 2019'!$F$33, F43&gt;='club records end 2019'!$G$33), "CR", " ")</f>
        <v xml:space="preserve"> </v>
      </c>
      <c r="AL43" s="12" t="str">
        <f>IF(AND(B43="javelin 800", OR(AND(E43='club records end 2019'!$F$34, F43&gt;='club records end 2019'!$G$34), AND(E43='club records end 2019'!$F$35, F43&gt;='club records end 2019'!$G$35))), "CR", " ")</f>
        <v xml:space="preserve"> </v>
      </c>
      <c r="AM43" s="12" t="str">
        <f>IF(AND(B43="shot 3", E43='club records end 2019'!$F$36, F43&gt;='club records end 2019'!$G$36), "CR", " ")</f>
        <v xml:space="preserve"> </v>
      </c>
      <c r="AN43" s="12" t="str">
        <f>IF(AND(B43="shot 4", E43='club records end 2019'!$F$37, F43&gt;='club records end 2019'!$G$37), "CR", " ")</f>
        <v xml:space="preserve"> </v>
      </c>
      <c r="AO43" s="12" t="str">
        <f>IF(AND(B43="shot 5", E43='club records end 2019'!$F$38, F43&gt;='club records end 2019'!$G$38), "CR", " ")</f>
        <v xml:space="preserve"> </v>
      </c>
      <c r="AP43" s="12" t="str">
        <f>IF(AND(B43="shot 6", E43='club records end 2019'!$F$39, F43&gt;='club records end 2019'!$G$39), "CR", " ")</f>
        <v xml:space="preserve"> </v>
      </c>
      <c r="AQ43" s="12" t="str">
        <f>IF(AND(B43="shot 7.26", E43='club records end 2019'!$F$40, F43&gt;='club records end 2019'!$G$40), "CR", " ")</f>
        <v xml:space="preserve"> </v>
      </c>
      <c r="AR43" s="12" t="str">
        <f>IF(AND(B43="60H",OR(AND(E43='club records end 2019'!$J$1,F43&lt;='club records end 2019'!$K$1),AND(E43='club records end 2019'!$J$2,F43&lt;='club records end 2019'!$K$2),AND(E43='club records end 2019'!$J$3,F43&lt;='club records end 2019'!$K$3),AND(E43='club records end 2019'!$J$4,F43&lt;='club records end 2019'!$K$4),AND(E43='club records end 2019'!$J$5,F43&lt;='club records end 2019'!$K$5))),"CR"," ")</f>
        <v xml:space="preserve"> </v>
      </c>
      <c r="AS43" s="12" t="str">
        <f>IF(AND(B43="75H", AND(E43='club records end 2019'!$J$6, F43&lt;='club records end 2019'!$K$6)), "CR", " ")</f>
        <v xml:space="preserve"> </v>
      </c>
      <c r="AT43" s="12" t="str">
        <f>IF(AND(B43="80H", AND(E43='club records end 2019'!$J$7, F43&lt;='club records end 2019'!$K$7)), "CR", " ")</f>
        <v xml:space="preserve"> </v>
      </c>
      <c r="AU43" s="12" t="str">
        <f>IF(AND(B43="100H", AND(E43='club records end 2019'!$J$8, F43&lt;='club records end 2019'!$K$8)), "CR", " ")</f>
        <v xml:space="preserve"> </v>
      </c>
      <c r="AV43" s="12" t="str">
        <f>IF(AND(B43="110H", OR(AND(E43='club records end 2019'!$J$9, F43&lt;='club records end 2019'!$K$9), AND(E43='club records end 2019'!$J$10, F43&lt;='club records end 2019'!$K$10))), "CR", " ")</f>
        <v xml:space="preserve"> </v>
      </c>
      <c r="AW43" s="12" t="str">
        <f>IF(AND(B43="400H", OR(AND(E43='club records end 2019'!$J$11, F43&lt;='club records end 2019'!$K$11), AND(E43='club records end 2019'!$J$12, F43&lt;='club records end 2019'!$K$12), AND(E43='club records end 2019'!$J$13, F43&lt;='club records end 2019'!$K$13), AND(E43='club records end 2019'!$J$14, F43&lt;='club records end 2019'!$K$14))), "CR", " ")</f>
        <v xml:space="preserve"> </v>
      </c>
      <c r="AX43" s="12" t="str">
        <f>IF(AND(B43="1500SC", AND(E43='club records end 2019'!$J$15, F43&lt;='club records end 2019'!$K$15)), "CR", " ")</f>
        <v xml:space="preserve"> </v>
      </c>
      <c r="AY43" s="12" t="str">
        <f>IF(AND(B43="2000SC", OR(AND(E43='club records end 2019'!$J$17, F43&lt;='club records end 2019'!$K$17), AND(E43='club records end 2019'!$J$18, F43&lt;='club records end 2019'!$K$18))), "CR", " ")</f>
        <v xml:space="preserve"> </v>
      </c>
      <c r="AZ43" s="12" t="str">
        <f>IF(AND(B43="3000SC", OR(AND(E43='club records end 2019'!$J$20, F43&lt;='club records end 2019'!$K$20), AND(E43='club records end 2019'!$J$21, F43&lt;='club records end 2019'!$K$21))), "CR", " ")</f>
        <v xml:space="preserve"> </v>
      </c>
      <c r="BA43" s="13" t="str">
        <f>IF(AND(B43="4x100", OR(AND(E43='club records end 2019'!$N$1, F43&lt;='club records end 2019'!$O$1), AND(E43='club records end 2019'!$N$2, F43&lt;='club records end 2019'!$O$2), AND(E43='club records end 2019'!$N$3, F43&lt;='club records end 2019'!$O$3), AND(E43='club records end 2019'!$N$4, F43&lt;='club records end 2019'!$O$4), AND(E43='club records end 2019'!$N$5, F43&lt;='club records end 2019'!$O$5))), "CR", " ")</f>
        <v xml:space="preserve"> </v>
      </c>
      <c r="BB43" s="13" t="str">
        <f>IF(AND(B43="4x200", OR(AND(E43='club records end 2019'!$N$6, F43&lt;='club records end 2019'!$O$6), AND(E43='club records end 2019'!$N$7, F43&lt;='club records end 2019'!$O$7), AND(E43='club records end 2019'!$N$8, F43&lt;='club records end 2019'!$O$8), AND(E43='club records end 2019'!$N$9, F43&lt;='club records end 2019'!$O$9), AND(E43='club records end 2019'!$N$10, F43&lt;='club records end 2019'!$O$10))), "CR", " ")</f>
        <v xml:space="preserve"> </v>
      </c>
      <c r="BC43" s="13" t="str">
        <f>IF(AND(B43="4x300", AND(E43='club records end 2019'!$N$11, F43&lt;='club records end 2019'!$O$11)), "CR", " ")</f>
        <v xml:space="preserve"> </v>
      </c>
      <c r="BD43" s="13" t="str">
        <f>IF(AND(B43="4x400", OR(AND(E43='club records end 2019'!$N$12, F43&lt;='club records end 2019'!$O$12), AND(E43='club records end 2019'!$N$13, F43&lt;='club records end 2019'!$O$13), AND(E43='club records end 2019'!$N$14, F43&lt;='club records end 2019'!$O$14), AND(E43='club records end 2019'!$N$15, F43&lt;='club records end 2019'!$O$15))), "CR", " ")</f>
        <v xml:space="preserve"> </v>
      </c>
      <c r="BE43" s="13" t="str">
        <f>IF(AND(B43="3x800", OR(AND(E43='club records end 2019'!$N$16, F43&lt;='club records end 2019'!$O$16), AND(E43='club records end 2019'!$N$17, F43&lt;='club records end 2019'!$O$17), AND(E43='club records end 2019'!$N$18, F43&lt;='club records end 2019'!$O$18))), "CR", " ")</f>
        <v xml:space="preserve"> </v>
      </c>
      <c r="BF43" s="13" t="str">
        <f>IF(AND(B43="pentathlon", OR(AND(E43='club records end 2019'!$N$21, F43&gt;='club records end 2019'!$O$21), AND(E43='club records end 2019'!$N$22, F43&gt;='club records end 2019'!$O$22),AND(E43='club records end 2019'!$N$23, F43&gt;='club records end 2019'!$O$23),AND(E43='club records end 2019'!$N$24, F43&gt;='club records end 2019'!$O$24))), "CR", " ")</f>
        <v xml:space="preserve"> </v>
      </c>
      <c r="BG43" s="13" t="str">
        <f>IF(AND(B43="heptathlon", OR(AND(E43='club records end 2019'!$N$26, F43&gt;='club records end 2019'!$O$26), AND(E43='club records end 2019'!$N$27, F43&gt;='club records end 2019'!$O$27))), "CR", " ")</f>
        <v xml:space="preserve"> </v>
      </c>
      <c r="BH43" s="13" t="str">
        <f>IF(AND(B43="decathlon", OR(AND(E43='club records end 2019'!$N$29, F43&gt;='club records end 2019'!$O$29), AND(E43='club records end 2019'!$N$30, F43&gt;='club records end 2019'!$O$30),AND(E43='club records end 2019'!$N$31, F43&gt;='club records end 2019'!$O$31))), "CR", " ")</f>
        <v xml:space="preserve"> </v>
      </c>
    </row>
    <row r="44" spans="1:16333" ht="14.5" hidden="1" x14ac:dyDescent="0.35">
      <c r="A44" s="1" t="s">
        <v>333</v>
      </c>
      <c r="B44" s="2">
        <v>5000</v>
      </c>
      <c r="C44" s="1" t="s">
        <v>302</v>
      </c>
      <c r="D44" s="1" t="s">
        <v>303</v>
      </c>
      <c r="E44" s="17" t="s">
        <v>10</v>
      </c>
      <c r="G44" s="24"/>
      <c r="J44" s="13" t="str">
        <f t="shared" si="3"/>
        <v>***CLUB RECORD***</v>
      </c>
      <c r="K44" s="13" t="str">
        <f>IF(AND(B44=100, OR(AND(E44='club records end 2019'!$B$6, F44&lt;='club records end 2019'!$C$6), AND(E44='club records end 2019'!$B$7, F44&lt;='club records end 2019'!$C$7), AND(E44='club records end 2019'!$B$8, F44&lt;='club records end 2019'!$C$8), AND(E44='club records end 2019'!$B$9, F44&lt;='club records end 2019'!$C$9), AND(E44='club records end 2019'!$B$10, F44&lt;='club records end 2019'!$C$10))), "CR", " ")</f>
        <v xml:space="preserve"> </v>
      </c>
      <c r="L44" s="13" t="str">
        <f>IF(AND(B44=200, OR(AND(E44='club records end 2019'!$B$11, F44&lt;='club records end 2019'!$C$11), AND(E44='club records end 2019'!$B$12, F44&lt;='club records end 2019'!$C$12), AND(E44='club records end 2019'!$B$13, F44&lt;='club records end 2019'!$C$13), AND(E44='club records end 2019'!$B$14, F44&lt;='club records end 2019'!$C$14), AND(E44='club records end 2019'!$B$15, F44&lt;='club records end 2019'!$C$15))), "CR", " ")</f>
        <v xml:space="preserve"> </v>
      </c>
      <c r="M44" s="13" t="str">
        <f>IF(AND(B44=300, OR(AND(E44='club records end 2019'!$B$16, F44&lt;='club records end 2019'!$C$16), AND(E44='club records end 2019'!$B$17, F44&lt;='club records end 2019'!$C$17))), "CR", " ")</f>
        <v xml:space="preserve"> </v>
      </c>
      <c r="N44" s="13" t="str">
        <f>IF(AND(B44=400, OR(AND(E44='club records end 2019'!$B$18, F44&lt;='club records end 2019'!$C$18), AND(E44='club records end 2019'!$B$19, F44&lt;='club records end 2019'!$C$19), AND(E44='club records end 2019'!$B$20, F44&lt;='club records end 2019'!$C$20), AND(E44='club records end 2019'!$B$21, F44&lt;='club records end 2019'!$C$21))), "CR", " ")</f>
        <v xml:space="preserve"> </v>
      </c>
      <c r="O44" s="13" t="str">
        <f>IF(AND(B44=800, OR(AND(E44='club records end 2019'!$B$22, F44&lt;='club records end 2019'!$C$22), AND(E44='club records end 2019'!$B$23, F44&lt;='club records end 2019'!$C$23), AND(E44='club records end 2019'!$B$24, F44&lt;='club records end 2019'!$C$24), AND(E44='club records end 2019'!$B$25, F44&lt;='club records end 2019'!$C$25), AND(E44='club records end 2019'!$B$26, F44&lt;='club records end 2019'!$C$26))), "CR", " ")</f>
        <v xml:space="preserve"> </v>
      </c>
      <c r="P44" s="13" t="str">
        <f>IF(AND(B44=1000, OR(AND(E44='club records end 2019'!$B$27, F44&lt;='club records end 2019'!$C$27), AND(E44='club records end 2019'!$B$28, F44&lt;='club records end 2019'!$C$28))), "CR", " ")</f>
        <v xml:space="preserve"> </v>
      </c>
      <c r="Q44" s="13" t="str">
        <f>IF(AND(B44=1500, OR(AND(E44='club records end 2019'!$B$29, F44&lt;='club records end 2019'!$C$29), AND(E44='club records end 2019'!$B$30, F44&lt;='club records end 2019'!$C$30), AND(E44='club records end 2019'!$B$31, F44&lt;='club records end 2019'!$C$31), AND(E44='club records end 2019'!$B$32, F44&lt;='club records end 2019'!$C$32), AND(E44='club records end 2019'!$B$33, F44&lt;='club records end 2019'!$C$33))), "CR", " ")</f>
        <v xml:space="preserve"> </v>
      </c>
      <c r="R44" s="13" t="str">
        <f>IF(AND(B44="1600 (Mile)",OR(AND(E44='club records end 2019'!$B$34,F44&lt;='club records end 2019'!$C$34),AND(E44='club records end 2019'!$B$35,F44&lt;='club records end 2019'!$C$35),AND(E44='club records end 2019'!$B$36,F44&lt;='club records end 2019'!$C$36),AND(E44='club records end 2019'!$B$37,F44&lt;='club records end 2019'!$C$37))),"CR"," ")</f>
        <v xml:space="preserve"> </v>
      </c>
      <c r="S44" s="13" t="str">
        <f>IF(AND(B44=3000, OR(AND(E44='club records end 2019'!$B$38, F44&lt;='club records end 2019'!$C$38), AND(E44='club records end 2019'!$B$39, F44&lt;='club records end 2019'!$C$39), AND(E44='club records end 2019'!$B$40, F44&lt;='club records end 2019'!$C$40), AND(E44='club records end 2019'!$B$41, F44&lt;='club records end 2019'!$C$41))), "CR", " ")</f>
        <v xml:space="preserve"> </v>
      </c>
      <c r="T44" s="13" t="str">
        <f>IF(AND(B44=5000, OR(AND(E44='club records end 2019'!$B$42, F44&lt;='club records end 2019'!$C$42), AND(E44='club records end 2019'!$B$43, F44&lt;='club records end 2019'!$C$43))), "CR", " ")</f>
        <v>CR</v>
      </c>
      <c r="U44" s="12" t="str">
        <f>IF(AND(B44=10000, OR(AND(E44='club records end 2019'!$B$44, F44&lt;='club records end 2019'!$C$44), AND(E44='club records end 2019'!$B$45, F44&lt;='club records end 2019'!$C$45))), "CR", " ")</f>
        <v xml:space="preserve"> </v>
      </c>
      <c r="V44" s="12" t="str">
        <f>IF(AND(B44="high jump", OR(AND(E44='club records end 2019'!$F$1, F44&gt;='club records end 2019'!$G$1), AND(E44='club records end 2019'!$F$2, F44&gt;='club records end 2019'!$G$2), AND(E44='club records end 2019'!$F$3, F44&gt;='club records end 2019'!$G$3), AND(E44='club records end 2019'!$F$4, F44&gt;='club records end 2019'!$G$4), AND(E44='club records end 2019'!$F$5, F44&gt;='club records end 2019'!$G$5))), "CR", " ")</f>
        <v xml:space="preserve"> </v>
      </c>
      <c r="W44" s="12" t="str">
        <f>IF(AND(B44="long jump", OR(AND(E44='club records end 2019'!$F$6, F44&gt;='club records end 2019'!$G$6), AND(E44='club records end 2019'!$F$7, F44&gt;='club records end 2019'!$G$7), AND(E44='club records end 2019'!$F$8, F44&gt;='club records end 2019'!$G$8), AND(E44='club records end 2019'!$F$9, F44&gt;='club records end 2019'!$G$9), AND(E44='club records end 2019'!$F$10, F44&gt;='club records end 2019'!$G$10))), "CR", " ")</f>
        <v xml:space="preserve"> </v>
      </c>
      <c r="X44" s="12" t="str">
        <f>IF(AND(B44="triple jump", OR(AND(E44='club records end 2019'!$F$11, F44&gt;='club records end 2019'!$G$11), AND(E44='club records end 2019'!$F$12, F44&gt;='club records end 2019'!$G$12), AND(E44='club records end 2019'!$F$13, F44&gt;='club records end 2019'!$G$13), AND(E44='club records end 2019'!$F$14, F44&gt;='club records end 2019'!$H$14), AND(E44='club records end 2019'!$F$15, F44&gt;='club records end 2019'!$G$15))), "CR", " ")</f>
        <v xml:space="preserve"> </v>
      </c>
      <c r="Y44" s="12" t="str">
        <f>IF(AND(B44="pole vault", OR(AND(E44='club records end 2019'!$F$16, F44&gt;='club records end 2019'!$G$16), AND(E44='club records end 2019'!$F$17, F44&gt;='club records end 2019'!$G$17), AND(E44='club records end 2019'!$F$18, F44&gt;='club records end 2019'!$G$18), AND(E44='club records end 2019'!$F$19, F44&gt;='club records end 2019'!$G$19), AND(E44='club records end 2019'!$F$20, F44&gt;='club records end 2019'!$G$20))), "CR", " ")</f>
        <v xml:space="preserve"> </v>
      </c>
      <c r="Z44" s="12" t="str">
        <f>IF(AND(B44="discus 1", E44='club records end 2019'!$F$21, F44&gt;='club records end 2019'!$G$21), "CR", " ")</f>
        <v xml:space="preserve"> </v>
      </c>
      <c r="AA44" s="12" t="str">
        <f>IF(AND(B44="discus 1.25", E44='club records end 2019'!$F$22, F44&gt;='club records end 2019'!$G$22), "CR", " ")</f>
        <v xml:space="preserve"> </v>
      </c>
      <c r="AB44" s="12" t="str">
        <f>IF(AND(B44="discus 1.5", E44='club records end 2019'!$F$23, F44&gt;='club records end 2019'!$G$23), "CR", " ")</f>
        <v xml:space="preserve"> </v>
      </c>
      <c r="AC44" s="12" t="str">
        <f>IF(AND(B44="discus 1.75", E44='club records end 2019'!$F$24, F44&gt;='club records end 2019'!$G$24), "CR", " ")</f>
        <v xml:space="preserve"> </v>
      </c>
      <c r="AD44" s="12" t="str">
        <f>IF(AND(B44="discus 2", E44='club records end 2019'!$F$25, F44&gt;='club records end 2019'!$G$25), "CR", " ")</f>
        <v xml:space="preserve"> </v>
      </c>
      <c r="AE44" s="12" t="str">
        <f>IF(AND(B44="hammer 4", E44='club records end 2019'!$F$27, F44&gt;='club records end 2019'!$G$27), "CR", " ")</f>
        <v xml:space="preserve"> </v>
      </c>
      <c r="AF44" s="12" t="str">
        <f>IF(AND(B44="hammer 5", E44='club records end 2019'!$F$28, F44&gt;='club records end 2019'!$G$28), "CR", " ")</f>
        <v xml:space="preserve"> </v>
      </c>
      <c r="AG44" s="12" t="str">
        <f>IF(AND(B44="hammer 6", E44='club records end 2019'!$F$29, F44&gt;='club records end 2019'!$G$29), "CR", " ")</f>
        <v xml:space="preserve"> </v>
      </c>
      <c r="AH44" s="12" t="str">
        <f>IF(AND(B44="hammer 7.26", E44='club records end 2019'!$F$30, F44&gt;='club records end 2019'!$G$30), "CR", " ")</f>
        <v xml:space="preserve"> </v>
      </c>
      <c r="AI44" s="12" t="str">
        <f>IF(AND(B44="javelin 400", E44='club records end 2019'!$F$31, F44&gt;='club records end 2019'!$G$31), "CR", " ")</f>
        <v xml:space="preserve"> </v>
      </c>
      <c r="AJ44" s="12" t="str">
        <f>IF(AND(B44="javelin 600", E44='club records end 2019'!$F$32, F44&gt;='club records end 2019'!$G$32), "CR", " ")</f>
        <v xml:space="preserve"> </v>
      </c>
      <c r="AK44" s="12" t="str">
        <f>IF(AND(B44="javelin 700", E44='club records end 2019'!$F$33, F44&gt;='club records end 2019'!$G$33), "CR", " ")</f>
        <v xml:space="preserve"> </v>
      </c>
      <c r="AL44" s="12" t="str">
        <f>IF(AND(B44="javelin 800", OR(AND(E44='club records end 2019'!$F$34, F44&gt;='club records end 2019'!$G$34), AND(E44='club records end 2019'!$F$35, F44&gt;='club records end 2019'!$G$35))), "CR", " ")</f>
        <v xml:space="preserve"> </v>
      </c>
      <c r="AM44" s="12" t="str">
        <f>IF(AND(B44="shot 3", E44='club records end 2019'!$F$36, F44&gt;='club records end 2019'!$G$36), "CR", " ")</f>
        <v xml:space="preserve"> </v>
      </c>
      <c r="AN44" s="12" t="str">
        <f>IF(AND(B44="shot 4", E44='club records end 2019'!$F$37, F44&gt;='club records end 2019'!$G$37), "CR", " ")</f>
        <v xml:space="preserve"> </v>
      </c>
      <c r="AO44" s="12" t="str">
        <f>IF(AND(B44="shot 5", E44='club records end 2019'!$F$38, F44&gt;='club records end 2019'!$G$38), "CR", " ")</f>
        <v xml:space="preserve"> </v>
      </c>
      <c r="AP44" s="12" t="str">
        <f>IF(AND(B44="shot 6", E44='club records end 2019'!$F$39, F44&gt;='club records end 2019'!$G$39), "CR", " ")</f>
        <v xml:space="preserve"> </v>
      </c>
      <c r="AQ44" s="12" t="str">
        <f>IF(AND(B44="shot 7.26", E44='club records end 2019'!$F$40, F44&gt;='club records end 2019'!$G$40), "CR", " ")</f>
        <v xml:space="preserve"> </v>
      </c>
      <c r="AR44" s="12" t="str">
        <f>IF(AND(B44="60H",OR(AND(E44='club records end 2019'!$J$1,F44&lt;='club records end 2019'!$K$1),AND(E44='club records end 2019'!$J$2,F44&lt;='club records end 2019'!$K$2),AND(E44='club records end 2019'!$J$3,F44&lt;='club records end 2019'!$K$3),AND(E44='club records end 2019'!$J$4,F44&lt;='club records end 2019'!$K$4),AND(E44='club records end 2019'!$J$5,F44&lt;='club records end 2019'!$K$5))),"CR"," ")</f>
        <v xml:space="preserve"> </v>
      </c>
      <c r="AS44" s="12" t="str">
        <f>IF(AND(B44="75H", AND(E44='club records end 2019'!$J$6, F44&lt;='club records end 2019'!$K$6)), "CR", " ")</f>
        <v xml:space="preserve"> </v>
      </c>
      <c r="AT44" s="12" t="str">
        <f>IF(AND(B44="80H", AND(E44='club records end 2019'!$J$7, F44&lt;='club records end 2019'!$K$7)), "CR", " ")</f>
        <v xml:space="preserve"> </v>
      </c>
      <c r="AU44" s="12" t="str">
        <f>IF(AND(B44="100H", AND(E44='club records end 2019'!$J$8, F44&lt;='club records end 2019'!$K$8)), "CR", " ")</f>
        <v xml:space="preserve"> </v>
      </c>
      <c r="AV44" s="12" t="str">
        <f>IF(AND(B44="110H", OR(AND(E44='club records end 2019'!$J$9, F44&lt;='club records end 2019'!$K$9), AND(E44='club records end 2019'!$J$10, F44&lt;='club records end 2019'!$K$10))), "CR", " ")</f>
        <v xml:space="preserve"> </v>
      </c>
      <c r="AW44" s="12" t="str">
        <f>IF(AND(B44="400H", OR(AND(E44='club records end 2019'!$J$11, F44&lt;='club records end 2019'!$K$11), AND(E44='club records end 2019'!$J$12, F44&lt;='club records end 2019'!$K$12), AND(E44='club records end 2019'!$J$13, F44&lt;='club records end 2019'!$K$13), AND(E44='club records end 2019'!$J$14, F44&lt;='club records end 2019'!$K$14))), "CR", " ")</f>
        <v xml:space="preserve"> </v>
      </c>
      <c r="AX44" s="12" t="str">
        <f>IF(AND(B44="1500SC", AND(E44='club records end 2019'!$J$15, F44&lt;='club records end 2019'!$K$15)), "CR", " ")</f>
        <v xml:space="preserve"> </v>
      </c>
      <c r="AY44" s="12" t="str">
        <f>IF(AND(B44="2000SC", OR(AND(E44='club records end 2019'!$J$17, F44&lt;='club records end 2019'!$K$17), AND(E44='club records end 2019'!$J$18, F44&lt;='club records end 2019'!$K$18))), "CR", " ")</f>
        <v xml:space="preserve"> </v>
      </c>
      <c r="AZ44" s="12" t="str">
        <f>IF(AND(B44="3000SC", OR(AND(E44='club records end 2019'!$J$20, F44&lt;='club records end 2019'!$K$20), AND(E44='club records end 2019'!$J$21, F44&lt;='club records end 2019'!$K$21))), "CR", " ")</f>
        <v xml:space="preserve"> </v>
      </c>
      <c r="BA44" s="13" t="str">
        <f>IF(AND(B44="4x100", OR(AND(E44='club records end 2019'!$N$1, F44&lt;='club records end 2019'!$O$1), AND(E44='club records end 2019'!$N$2, F44&lt;='club records end 2019'!$O$2), AND(E44='club records end 2019'!$N$3, F44&lt;='club records end 2019'!$O$3), AND(E44='club records end 2019'!$N$4, F44&lt;='club records end 2019'!$O$4), AND(E44='club records end 2019'!$N$5, F44&lt;='club records end 2019'!$O$5))), "CR", " ")</f>
        <v xml:space="preserve"> </v>
      </c>
      <c r="BB44" s="13" t="str">
        <f>IF(AND(B44="4x200", OR(AND(E44='club records end 2019'!$N$6, F44&lt;='club records end 2019'!$O$6), AND(E44='club records end 2019'!$N$7, F44&lt;='club records end 2019'!$O$7), AND(E44='club records end 2019'!$N$8, F44&lt;='club records end 2019'!$O$8), AND(E44='club records end 2019'!$N$9, F44&lt;='club records end 2019'!$O$9), AND(E44='club records end 2019'!$N$10, F44&lt;='club records end 2019'!$O$10))), "CR", " ")</f>
        <v xml:space="preserve"> </v>
      </c>
      <c r="BC44" s="13" t="str">
        <f>IF(AND(B44="4x300", AND(E44='club records end 2019'!$N$11, F44&lt;='club records end 2019'!$O$11)), "CR", " ")</f>
        <v xml:space="preserve"> </v>
      </c>
      <c r="BD44" s="13" t="str">
        <f>IF(AND(B44="4x400", OR(AND(E44='club records end 2019'!$N$12, F44&lt;='club records end 2019'!$O$12), AND(E44='club records end 2019'!$N$13, F44&lt;='club records end 2019'!$O$13), AND(E44='club records end 2019'!$N$14, F44&lt;='club records end 2019'!$O$14), AND(E44='club records end 2019'!$N$15, F44&lt;='club records end 2019'!$O$15))), "CR", " ")</f>
        <v xml:space="preserve"> </v>
      </c>
      <c r="BE44" s="13" t="str">
        <f>IF(AND(B44="3x800", OR(AND(E44='club records end 2019'!$N$16, F44&lt;='club records end 2019'!$O$16), AND(E44='club records end 2019'!$N$17, F44&lt;='club records end 2019'!$O$17), AND(E44='club records end 2019'!$N$18, F44&lt;='club records end 2019'!$O$18))), "CR", " ")</f>
        <v xml:space="preserve"> </v>
      </c>
      <c r="BF44" s="13" t="str">
        <f>IF(AND(B44="pentathlon", OR(AND(E44='club records end 2019'!$N$21, F44&gt;='club records end 2019'!$O$21), AND(E44='club records end 2019'!$N$22, F44&gt;='club records end 2019'!$O$22),AND(E44='club records end 2019'!$N$23, F44&gt;='club records end 2019'!$O$23),AND(E44='club records end 2019'!$N$24, F44&gt;='club records end 2019'!$O$24))), "CR", " ")</f>
        <v xml:space="preserve"> </v>
      </c>
      <c r="BG44" s="13" t="str">
        <f>IF(AND(B44="heptathlon", OR(AND(E44='club records end 2019'!$N$26, F44&gt;='club records end 2019'!$O$26), AND(E44='club records end 2019'!$N$27, F44&gt;='club records end 2019'!$O$27))), "CR", " ")</f>
        <v xml:space="preserve"> </v>
      </c>
      <c r="BH44" s="13" t="str">
        <f>IF(AND(B44="decathlon", OR(AND(E44='club records end 2019'!$N$29, F44&gt;='club records end 2019'!$O$29), AND(E44='club records end 2019'!$N$30, F44&gt;='club records end 2019'!$O$30),AND(E44='club records end 2019'!$N$31, F44&gt;='club records end 2019'!$O$31))), "CR", " ")</f>
        <v xml:space="preserve"> </v>
      </c>
    </row>
    <row r="45" spans="1:16333" ht="14.5" hidden="1" x14ac:dyDescent="0.35">
      <c r="A45" s="29" t="str">
        <f>IF(OR(E45="Sen", E45="V35", E45="V40", E45="V45", E45="V50", E45="V55", E45="V60", E45="V65", E45="V70", E45="V75"), "V", E45)</f>
        <v>U13</v>
      </c>
      <c r="B45" s="2">
        <v>100</v>
      </c>
      <c r="C45" s="1" t="s">
        <v>146</v>
      </c>
      <c r="D45" s="1" t="s">
        <v>252</v>
      </c>
      <c r="E45" s="29" t="s">
        <v>13</v>
      </c>
      <c r="J45" s="13" t="str">
        <f t="shared" si="3"/>
        <v>***CLUB RECORD***</v>
      </c>
      <c r="K45" s="13" t="str">
        <f>IF(AND(B45=100, OR(AND(E45='club records end 2019'!$B$6, F45&lt;='club records end 2019'!$C$6), AND(E45='club records end 2019'!$B$7, F45&lt;='club records end 2019'!$C$7), AND(E45='club records end 2019'!$B$8, F45&lt;='club records end 2019'!$C$8), AND(E45='club records end 2019'!$B$9, F45&lt;='club records end 2019'!$C$9), AND(E45='club records end 2019'!$B$10, F45&lt;='club records end 2019'!$C$10))), "CR", " ")</f>
        <v>CR</v>
      </c>
      <c r="L45" s="13" t="str">
        <f>IF(AND(B45=200, OR(AND(E45='club records end 2019'!$B$11, F45&lt;='club records end 2019'!$C$11), AND(E45='club records end 2019'!$B$12, F45&lt;='club records end 2019'!$C$12), AND(E45='club records end 2019'!$B$13, F45&lt;='club records end 2019'!$C$13), AND(E45='club records end 2019'!$B$14, F45&lt;='club records end 2019'!$C$14), AND(E45='club records end 2019'!$B$15, F45&lt;='club records end 2019'!$C$15))), "CR", " ")</f>
        <v xml:space="preserve"> </v>
      </c>
      <c r="M45" s="13" t="str">
        <f>IF(AND(B45=300, OR(AND(E45='club records end 2019'!$B$16, F45&lt;='club records end 2019'!$C$16), AND(E45='club records end 2019'!$B$17, F45&lt;='club records end 2019'!$C$17))), "CR", " ")</f>
        <v xml:space="preserve"> </v>
      </c>
      <c r="N45" s="13" t="str">
        <f>IF(AND(B45=400, OR(AND(E45='club records end 2019'!$B$18, F45&lt;='club records end 2019'!$C$18), AND(E45='club records end 2019'!$B$19, F45&lt;='club records end 2019'!$C$19), AND(E45='club records end 2019'!$B$20, F45&lt;='club records end 2019'!$C$20), AND(E45='club records end 2019'!$B$21, F45&lt;='club records end 2019'!$C$21))), "CR", " ")</f>
        <v xml:space="preserve"> </v>
      </c>
      <c r="O45" s="13" t="str">
        <f>IF(AND(B45=800, OR(AND(E45='club records end 2019'!$B$22, F45&lt;='club records end 2019'!$C$22), AND(E45='club records end 2019'!$B$23, F45&lt;='club records end 2019'!$C$23), AND(E45='club records end 2019'!$B$24, F45&lt;='club records end 2019'!$C$24), AND(E45='club records end 2019'!$B$25, F45&lt;='club records end 2019'!$C$25), AND(E45='club records end 2019'!$B$26, F45&lt;='club records end 2019'!$C$26))), "CR", " ")</f>
        <v xml:space="preserve"> </v>
      </c>
      <c r="P45" s="13" t="str">
        <f>IF(AND(B45=1000, OR(AND(E45='club records end 2019'!$B$27, F45&lt;='club records end 2019'!$C$27), AND(E45='club records end 2019'!$B$28, F45&lt;='club records end 2019'!$C$28))), "CR", " ")</f>
        <v xml:space="preserve"> </v>
      </c>
      <c r="Q45" s="13" t="str">
        <f>IF(AND(B45=1500, OR(AND(E45='club records end 2019'!$B$29, F45&lt;='club records end 2019'!$C$29), AND(E45='club records end 2019'!$B$30, F45&lt;='club records end 2019'!$C$30), AND(E45='club records end 2019'!$B$31, F45&lt;='club records end 2019'!$C$31), AND(E45='club records end 2019'!$B$32, F45&lt;='club records end 2019'!$C$32), AND(E45='club records end 2019'!$B$33, F45&lt;='club records end 2019'!$C$33))), "CR", " ")</f>
        <v xml:space="preserve"> </v>
      </c>
      <c r="R45" s="13" t="str">
        <f>IF(AND(B45="1600 (Mile)",OR(AND(E45='club records end 2019'!$B$34,F45&lt;='club records end 2019'!$C$34),AND(E45='club records end 2019'!$B$35,F45&lt;='club records end 2019'!$C$35),AND(E45='club records end 2019'!$B$36,F45&lt;='club records end 2019'!$C$36),AND(E45='club records end 2019'!$B$37,F45&lt;='club records end 2019'!$C$37))),"CR"," ")</f>
        <v xml:space="preserve"> </v>
      </c>
      <c r="S45" s="13" t="str">
        <f>IF(AND(B45=3000, OR(AND(E45='club records end 2019'!$B$38, F45&lt;='club records end 2019'!$C$38), AND(E45='club records end 2019'!$B$39, F45&lt;='club records end 2019'!$C$39), AND(E45='club records end 2019'!$B$40, F45&lt;='club records end 2019'!$C$40), AND(E45='club records end 2019'!$B$41, F45&lt;='club records end 2019'!$C$41))), "CR", " ")</f>
        <v xml:space="preserve"> </v>
      </c>
      <c r="T45" s="13" t="str">
        <f>IF(AND(B45=5000, OR(AND(E45='club records end 2019'!$B$42, F45&lt;='club records end 2019'!$C$42), AND(E45='club records end 2019'!$B$43, F45&lt;='club records end 2019'!$C$43))), "CR", " ")</f>
        <v xml:space="preserve"> </v>
      </c>
      <c r="U45" s="12" t="str">
        <f>IF(AND(B45=10000, OR(AND(E45='club records end 2019'!$B$44, F45&lt;='club records end 2019'!$C$44), AND(E45='club records end 2019'!$B$45, F45&lt;='club records end 2019'!$C$45))), "CR", " ")</f>
        <v xml:space="preserve"> </v>
      </c>
      <c r="V45" s="12" t="str">
        <f>IF(AND(B45="high jump", OR(AND(E45='club records end 2019'!$F$1, F45&gt;='club records end 2019'!$G$1), AND(E45='club records end 2019'!$F$2, F45&gt;='club records end 2019'!$G$2), AND(E45='club records end 2019'!$F$3, F45&gt;='club records end 2019'!$G$3), AND(E45='club records end 2019'!$F$4, F45&gt;='club records end 2019'!$G$4), AND(E45='club records end 2019'!$F$5, F45&gt;='club records end 2019'!$G$5))), "CR", " ")</f>
        <v xml:space="preserve"> </v>
      </c>
      <c r="W45" s="12" t="str">
        <f>IF(AND(B45="long jump", OR(AND(E45='club records end 2019'!$F$6, F45&gt;='club records end 2019'!$G$6), AND(E45='club records end 2019'!$F$7, F45&gt;='club records end 2019'!$G$7), AND(E45='club records end 2019'!$F$8, F45&gt;='club records end 2019'!$G$8), AND(E45='club records end 2019'!$F$9, F45&gt;='club records end 2019'!$G$9), AND(E45='club records end 2019'!$F$10, F45&gt;='club records end 2019'!$G$10))), "CR", " ")</f>
        <v xml:space="preserve"> </v>
      </c>
      <c r="X45" s="12" t="str">
        <f>IF(AND(B45="triple jump", OR(AND(E45='club records end 2019'!$F$11, F45&gt;='club records end 2019'!$G$11), AND(E45='club records end 2019'!$F$12, F45&gt;='club records end 2019'!$G$12), AND(E45='club records end 2019'!$F$13, F45&gt;='club records end 2019'!$G$13), AND(E45='club records end 2019'!$F$14, F45&gt;='club records end 2019'!$H$14), AND(E45='club records end 2019'!$F$15, F45&gt;='club records end 2019'!$G$15))), "CR", " ")</f>
        <v xml:space="preserve"> </v>
      </c>
      <c r="Y45" s="12" t="str">
        <f>IF(AND(B45="pole vault", OR(AND(E45='club records end 2019'!$F$16, F45&gt;='club records end 2019'!$G$16), AND(E45='club records end 2019'!$F$17, F45&gt;='club records end 2019'!$G$17), AND(E45='club records end 2019'!$F$18, F45&gt;='club records end 2019'!$G$18), AND(E45='club records end 2019'!$F$19, F45&gt;='club records end 2019'!$G$19), AND(E45='club records end 2019'!$F$20, F45&gt;='club records end 2019'!$G$20))), "CR", " ")</f>
        <v xml:space="preserve"> </v>
      </c>
      <c r="Z45" s="12" t="str">
        <f>IF(AND(B45="discus 1", E45='club records end 2019'!$F$21, F45&gt;='club records end 2019'!$G$21), "CR", " ")</f>
        <v xml:space="preserve"> </v>
      </c>
      <c r="AA45" s="12" t="str">
        <f>IF(AND(B45="discus 1.25", E45='club records end 2019'!$F$22, F45&gt;='club records end 2019'!$G$22), "CR", " ")</f>
        <v xml:space="preserve"> </v>
      </c>
      <c r="AB45" s="12" t="str">
        <f>IF(AND(B45="discus 1.5", E45='club records end 2019'!$F$23, F45&gt;='club records end 2019'!$G$23), "CR", " ")</f>
        <v xml:space="preserve"> </v>
      </c>
      <c r="AC45" s="12" t="str">
        <f>IF(AND(B45="discus 1.75", E45='club records end 2019'!$F$24, F45&gt;='club records end 2019'!$G$24), "CR", " ")</f>
        <v xml:space="preserve"> </v>
      </c>
      <c r="AD45" s="12" t="str">
        <f>IF(AND(B45="discus 2", E45='club records end 2019'!$F$25, F45&gt;='club records end 2019'!$G$25), "CR", " ")</f>
        <v xml:space="preserve"> </v>
      </c>
      <c r="AE45" s="12" t="str">
        <f>IF(AND(B45="hammer 4", E45='club records end 2019'!$F$27, F45&gt;='club records end 2019'!$G$27), "CR", " ")</f>
        <v xml:space="preserve"> </v>
      </c>
      <c r="AF45" s="12" t="str">
        <f>IF(AND(B45="hammer 5", E45='club records end 2019'!$F$28, F45&gt;='club records end 2019'!$G$28), "CR", " ")</f>
        <v xml:space="preserve"> </v>
      </c>
      <c r="AG45" s="12" t="str">
        <f>IF(AND(B45="hammer 6", E45='club records end 2019'!$F$29, F45&gt;='club records end 2019'!$G$29), "CR", " ")</f>
        <v xml:space="preserve"> </v>
      </c>
      <c r="AH45" s="12" t="str">
        <f>IF(AND(B45="hammer 7.26", E45='club records end 2019'!$F$30, F45&gt;='club records end 2019'!$G$30), "CR", " ")</f>
        <v xml:space="preserve"> </v>
      </c>
      <c r="AI45" s="12" t="str">
        <f>IF(AND(B45="javelin 400", E45='club records end 2019'!$F$31, F45&gt;='club records end 2019'!$G$31), "CR", " ")</f>
        <v xml:space="preserve"> </v>
      </c>
      <c r="AJ45" s="12" t="str">
        <f>IF(AND(B45="javelin 600", E45='club records end 2019'!$F$32, F45&gt;='club records end 2019'!$G$32), "CR", " ")</f>
        <v xml:space="preserve"> </v>
      </c>
      <c r="AK45" s="12" t="str">
        <f>IF(AND(B45="javelin 700", E45='club records end 2019'!$F$33, F45&gt;='club records end 2019'!$G$33), "CR", " ")</f>
        <v xml:space="preserve"> </v>
      </c>
      <c r="AL45" s="12" t="str">
        <f>IF(AND(B45="javelin 800", OR(AND(E45='club records end 2019'!$F$34, F45&gt;='club records end 2019'!$G$34), AND(E45='club records end 2019'!$F$35, F45&gt;='club records end 2019'!$G$35))), "CR", " ")</f>
        <v xml:space="preserve"> </v>
      </c>
      <c r="AM45" s="12" t="str">
        <f>IF(AND(B45="shot 3", E45='club records end 2019'!$F$36, F45&gt;='club records end 2019'!$G$36), "CR", " ")</f>
        <v xml:space="preserve"> </v>
      </c>
      <c r="AN45" s="12" t="str">
        <f>IF(AND(B45="shot 4", E45='club records end 2019'!$F$37, F45&gt;='club records end 2019'!$G$37), "CR", " ")</f>
        <v xml:space="preserve"> </v>
      </c>
      <c r="AO45" s="12" t="str">
        <f>IF(AND(B45="shot 5", E45='club records end 2019'!$F$38, F45&gt;='club records end 2019'!$G$38), "CR", " ")</f>
        <v xml:space="preserve"> </v>
      </c>
      <c r="AP45" s="12" t="str">
        <f>IF(AND(B45="shot 6", E45='club records end 2019'!$F$39, F45&gt;='club records end 2019'!$G$39), "CR", " ")</f>
        <v xml:space="preserve"> </v>
      </c>
      <c r="AQ45" s="12" t="str">
        <f>IF(AND(B45="shot 7.26", E45='club records end 2019'!$F$40, F45&gt;='club records end 2019'!$G$40), "CR", " ")</f>
        <v xml:space="preserve"> </v>
      </c>
      <c r="AR45" s="12" t="str">
        <f>IF(AND(B45="60H",OR(AND(E45='club records end 2019'!$J$1,F45&lt;='club records end 2019'!$K$1),AND(E45='club records end 2019'!$J$2,F45&lt;='club records end 2019'!$K$2),AND(E45='club records end 2019'!$J$3,F45&lt;='club records end 2019'!$K$3),AND(E45='club records end 2019'!$J$4,F45&lt;='club records end 2019'!$K$4),AND(E45='club records end 2019'!$J$5,F45&lt;='club records end 2019'!$K$5))),"CR"," ")</f>
        <v xml:space="preserve"> </v>
      </c>
      <c r="AS45" s="12" t="str">
        <f>IF(AND(B45="75H", AND(E45='club records end 2019'!$J$6, F45&lt;='club records end 2019'!$K$6)), "CR", " ")</f>
        <v xml:space="preserve"> </v>
      </c>
      <c r="AT45" s="12" t="str">
        <f>IF(AND(B45="80H", AND(E45='club records end 2019'!$J$7, F45&lt;='club records end 2019'!$K$7)), "CR", " ")</f>
        <v xml:space="preserve"> </v>
      </c>
      <c r="AU45" s="12" t="str">
        <f>IF(AND(B45="100H", AND(E45='club records end 2019'!$J$8, F45&lt;='club records end 2019'!$K$8)), "CR", " ")</f>
        <v xml:space="preserve"> </v>
      </c>
      <c r="AV45" s="12" t="str">
        <f>IF(AND(B45="110H", OR(AND(E45='club records end 2019'!$J$9, F45&lt;='club records end 2019'!$K$9), AND(E45='club records end 2019'!$J$10, F45&lt;='club records end 2019'!$K$10))), "CR", " ")</f>
        <v xml:space="preserve"> </v>
      </c>
      <c r="AW45" s="12" t="str">
        <f>IF(AND(B45="400H", OR(AND(E45='club records end 2019'!$J$11, F45&lt;='club records end 2019'!$K$11), AND(E45='club records end 2019'!$J$12, F45&lt;='club records end 2019'!$K$12), AND(E45='club records end 2019'!$J$13, F45&lt;='club records end 2019'!$K$13), AND(E45='club records end 2019'!$J$14, F45&lt;='club records end 2019'!$K$14))), "CR", " ")</f>
        <v xml:space="preserve"> </v>
      </c>
      <c r="AX45" s="12" t="str">
        <f>IF(AND(B45="1500SC", AND(E45='club records end 2019'!$J$15, F45&lt;='club records end 2019'!$K$15)), "CR", " ")</f>
        <v xml:space="preserve"> </v>
      </c>
      <c r="AY45" s="12" t="str">
        <f>IF(AND(B45="2000SC", OR(AND(E45='club records end 2019'!$J$17, F45&lt;='club records end 2019'!$K$17), AND(E45='club records end 2019'!$J$18, F45&lt;='club records end 2019'!$K$18))), "CR", " ")</f>
        <v xml:space="preserve"> </v>
      </c>
      <c r="AZ45" s="12" t="str">
        <f>IF(AND(B45="3000SC", OR(AND(E45='club records end 2019'!$J$20, F45&lt;='club records end 2019'!$K$20), AND(E45='club records end 2019'!$J$21, F45&lt;='club records end 2019'!$K$21))), "CR", " ")</f>
        <v xml:space="preserve"> </v>
      </c>
      <c r="BA45" s="13" t="str">
        <f>IF(AND(B45="4x100", OR(AND(E45='club records end 2019'!$N$1, F45&lt;='club records end 2019'!$O$1), AND(E45='club records end 2019'!$N$2, F45&lt;='club records end 2019'!$O$2), AND(E45='club records end 2019'!$N$3, F45&lt;='club records end 2019'!$O$3), AND(E45='club records end 2019'!$N$4, F45&lt;='club records end 2019'!$O$4), AND(E45='club records end 2019'!$N$5, F45&lt;='club records end 2019'!$O$5))), "CR", " ")</f>
        <v xml:space="preserve"> </v>
      </c>
      <c r="BB45" s="13" t="str">
        <f>IF(AND(B45="4x200", OR(AND(E45='club records end 2019'!$N$6, F45&lt;='club records end 2019'!$O$6), AND(E45='club records end 2019'!$N$7, F45&lt;='club records end 2019'!$O$7), AND(E45='club records end 2019'!$N$8, F45&lt;='club records end 2019'!$O$8), AND(E45='club records end 2019'!$N$9, F45&lt;='club records end 2019'!$O$9), AND(E45='club records end 2019'!$N$10, F45&lt;='club records end 2019'!$O$10))), "CR", " ")</f>
        <v xml:space="preserve"> </v>
      </c>
      <c r="BC45" s="13" t="str">
        <f>IF(AND(B45="4x300", AND(E45='club records end 2019'!$N$11, F45&lt;='club records end 2019'!$O$11)), "CR", " ")</f>
        <v xml:space="preserve"> </v>
      </c>
      <c r="BD45" s="13" t="str">
        <f>IF(AND(B45="4x400", OR(AND(E45='club records end 2019'!$N$12, F45&lt;='club records end 2019'!$O$12), AND(E45='club records end 2019'!$N$13, F45&lt;='club records end 2019'!$O$13), AND(E45='club records end 2019'!$N$14, F45&lt;='club records end 2019'!$O$14), AND(E45='club records end 2019'!$N$15, F45&lt;='club records end 2019'!$O$15))), "CR", " ")</f>
        <v xml:space="preserve"> </v>
      </c>
      <c r="BE45" s="13" t="str">
        <f>IF(AND(B45="3x800", OR(AND(E45='club records end 2019'!$N$16, F45&lt;='club records end 2019'!$O$16), AND(E45='club records end 2019'!$N$17, F45&lt;='club records end 2019'!$O$17), AND(E45='club records end 2019'!$N$18, F45&lt;='club records end 2019'!$O$18))), "CR", " ")</f>
        <v xml:space="preserve"> </v>
      </c>
      <c r="BF45" s="13" t="str">
        <f>IF(AND(B45="pentathlon", OR(AND(E45='club records end 2019'!$N$21, F45&gt;='club records end 2019'!$O$21), AND(E45='club records end 2019'!$N$22, F45&gt;='club records end 2019'!$O$22),AND(E45='club records end 2019'!$N$23, F45&gt;='club records end 2019'!$O$23),AND(E45='club records end 2019'!$N$24, F45&gt;='club records end 2019'!$O$24))), "CR", " ")</f>
        <v xml:space="preserve"> </v>
      </c>
      <c r="BG45" s="13" t="str">
        <f>IF(AND(B45="heptathlon", OR(AND(E45='club records end 2019'!$N$26, F45&gt;='club records end 2019'!$O$26), AND(E45='club records end 2019'!$N$27, F45&gt;='club records end 2019'!$O$27))), "CR", " ")</f>
        <v xml:space="preserve"> </v>
      </c>
      <c r="BH45" s="13" t="str">
        <f>IF(AND(B45="decathlon", OR(AND(E45='club records end 2019'!$N$29, F45&gt;='club records end 2019'!$O$29), AND(E45='club records end 2019'!$N$30, F45&gt;='club records end 2019'!$O$30),AND(E45='club records end 2019'!$N$31, F45&gt;='club records end 2019'!$O$31))), "CR", " ")</f>
        <v xml:space="preserve"> </v>
      </c>
    </row>
    <row r="46" spans="1:16333" ht="14.5" hidden="1" x14ac:dyDescent="0.35">
      <c r="A46" s="29" t="str">
        <f>IF(OR(E46="Sen", E46="V35", E46="V40", E46="V45", E46="V50", E46="V55", E46="V60", E46="V65", E46="V70", E46="V75"), "V", E46)</f>
        <v>U13</v>
      </c>
      <c r="B46" s="2" t="s">
        <v>6</v>
      </c>
      <c r="C46" s="1" t="s">
        <v>35</v>
      </c>
      <c r="D46" s="1" t="s">
        <v>0</v>
      </c>
      <c r="E46" s="29" t="s">
        <v>13</v>
      </c>
      <c r="F46" s="23"/>
      <c r="J46" s="13" t="s">
        <v>306</v>
      </c>
      <c r="O46" s="1"/>
      <c r="P46" s="1"/>
      <c r="Q46" s="1"/>
      <c r="R46" s="1"/>
      <c r="S46" s="1"/>
      <c r="T46" s="1"/>
    </row>
    <row r="47" spans="1:16333" ht="14.5" hidden="1" x14ac:dyDescent="0.35">
      <c r="A47" s="29" t="str">
        <f>IF(OR(E47="Sen", E47="V35", E47="V40", E47="V45", E47="V50", E47="V55", E47="V60", E47="V65", E47="V70", E47="V75"), "V", E47)</f>
        <v>U15</v>
      </c>
      <c r="B47" s="2" t="s">
        <v>32</v>
      </c>
      <c r="C47" s="1" t="s">
        <v>124</v>
      </c>
      <c r="D47" s="1" t="s">
        <v>0</v>
      </c>
      <c r="E47" s="29" t="s">
        <v>11</v>
      </c>
      <c r="G47" s="24"/>
      <c r="J47" s="13" t="str">
        <f t="shared" ref="J47:J52" si="4">IF(OR(K47="CR", L47="CR", M47="CR", N47="CR", O47="CR", P47="CR", Q47="CR", R47="CR", S47="CR", T47="CR",U47="CR", V47="CR", W47="CR", X47="CR", Y47="CR", Z47="CR", AA47="CR", AB47="CR", AC47="CR", AD47="CR", AE47="CR", AF47="CR", AG47="CR", AH47="CR", AI47="CR", AJ47="CR", AK47="CR", AL47="CR", AM47="CR", AN47="CR", AO47="CR", AP47="CR", AQ47="CR", AR47="CR", AS47="CR", AT47="CR", AU47="CR", AV47="CR", AW47="CR", AX47="CR", AY47="CR", AZ47="CR", BA47="CR", BB47="CR", BC47="CR", BD47="CR", BE47="CR", BF47="CR", BG47="CR", BH47="CR"), "***CLUB RECORD***", "")</f>
        <v/>
      </c>
      <c r="K47" s="13" t="str">
        <f>IF(AND(B47=100, OR(AND(E47='club records end 2019'!$B$6, F47&lt;='club records end 2019'!$C$6), AND(E47='club records end 2019'!$B$7, F47&lt;='club records end 2019'!$C$7), AND(E47='club records end 2019'!$B$8, F47&lt;='club records end 2019'!$C$8), AND(E47='club records end 2019'!$B$9, F47&lt;='club records end 2019'!$C$9), AND(E47='club records end 2019'!$B$10, F47&lt;='club records end 2019'!$C$10))), "CR", " ")</f>
        <v xml:space="preserve"> </v>
      </c>
      <c r="L47" s="13" t="str">
        <f>IF(AND(B47=200, OR(AND(E47='club records end 2019'!$B$11, F47&lt;='club records end 2019'!$C$11), AND(E47='club records end 2019'!$B$12, F47&lt;='club records end 2019'!$C$12), AND(E47='club records end 2019'!$B$13, F47&lt;='club records end 2019'!$C$13), AND(E47='club records end 2019'!$B$14, F47&lt;='club records end 2019'!$C$14), AND(E47='club records end 2019'!$B$15, F47&lt;='club records end 2019'!$C$15))), "CR", " ")</f>
        <v xml:space="preserve"> </v>
      </c>
      <c r="M47" s="13" t="str">
        <f>IF(AND(B47=300, OR(AND(E47='club records end 2019'!$B$16, F47&lt;='club records end 2019'!$C$16), AND(E47='club records end 2019'!$B$17, F47&lt;='club records end 2019'!$C$17))), "CR", " ")</f>
        <v xml:space="preserve"> </v>
      </c>
      <c r="N47" s="13" t="str">
        <f>IF(AND(B47=400, OR(AND(E47='club records end 2019'!$B$18, F47&lt;='club records end 2019'!$C$18), AND(E47='club records end 2019'!$B$19, F47&lt;='club records end 2019'!$C$19), AND(E47='club records end 2019'!$B$20, F47&lt;='club records end 2019'!$C$20), AND(E47='club records end 2019'!$B$21, F47&lt;='club records end 2019'!$C$21))), "CR", " ")</f>
        <v xml:space="preserve"> </v>
      </c>
      <c r="O47" s="13" t="str">
        <f>IF(AND(B47=800, OR(AND(E47='club records end 2019'!$B$22, F47&lt;='club records end 2019'!$C$22), AND(E47='club records end 2019'!$B$23, F47&lt;='club records end 2019'!$C$23), AND(E47='club records end 2019'!$B$24, F47&lt;='club records end 2019'!$C$24), AND(E47='club records end 2019'!$B$25, F47&lt;='club records end 2019'!$C$25), AND(E47='club records end 2019'!$B$26, F47&lt;='club records end 2019'!$C$26))), "CR", " ")</f>
        <v xml:space="preserve"> </v>
      </c>
      <c r="P47" s="13" t="str">
        <f>IF(AND(B47=1000, OR(AND(E47='club records end 2019'!$B$27, F47&lt;='club records end 2019'!$C$27), AND(E47='club records end 2019'!$B$28, F47&lt;='club records end 2019'!$C$28))), "CR", " ")</f>
        <v xml:space="preserve"> </v>
      </c>
      <c r="Q47" s="13" t="str">
        <f>IF(AND(B47=1500, OR(AND(E47='club records end 2019'!$B$29, F47&lt;='club records end 2019'!$C$29), AND(E47='club records end 2019'!$B$30, F47&lt;='club records end 2019'!$C$30), AND(E47='club records end 2019'!$B$31, F47&lt;='club records end 2019'!$C$31), AND(E47='club records end 2019'!$B$32, F47&lt;='club records end 2019'!$C$32), AND(E47='club records end 2019'!$B$33, F47&lt;='club records end 2019'!$C$33))), "CR", " ")</f>
        <v xml:space="preserve"> </v>
      </c>
      <c r="R47" s="13" t="str">
        <f>IF(AND(B47="1600 (Mile)",OR(AND(E47='club records end 2019'!$B$34,F47&lt;='club records end 2019'!$C$34),AND(E47='club records end 2019'!$B$35,F47&lt;='club records end 2019'!$C$35),AND(E47='club records end 2019'!$B$36,F47&lt;='club records end 2019'!$C$36),AND(E47='club records end 2019'!$B$37,F47&lt;='club records end 2019'!$C$37))),"CR"," ")</f>
        <v xml:space="preserve"> </v>
      </c>
      <c r="S47" s="13" t="str">
        <f>IF(AND(B47=3000, OR(AND(E47='club records end 2019'!$B$38, F47&lt;='club records end 2019'!$C$38), AND(E47='club records end 2019'!$B$39, F47&lt;='club records end 2019'!$C$39), AND(E47='club records end 2019'!$B$40, F47&lt;='club records end 2019'!$C$40), AND(E47='club records end 2019'!$B$41, F47&lt;='club records end 2019'!$C$41))), "CR", " ")</f>
        <v xml:space="preserve"> </v>
      </c>
      <c r="T47" s="13" t="str">
        <f>IF(AND(B47=5000, OR(AND(E47='club records end 2019'!$B$42, F47&lt;='club records end 2019'!$C$42), AND(E47='club records end 2019'!$B$43, F47&lt;='club records end 2019'!$C$43))), "CR", " ")</f>
        <v xml:space="preserve"> </v>
      </c>
      <c r="U47" s="12" t="str">
        <f>IF(AND(B47=10000, OR(AND(E47='club records end 2019'!$B$44, F47&lt;='club records end 2019'!$C$44), AND(E47='club records end 2019'!$B$45, F47&lt;='club records end 2019'!$C$45))), "CR", " ")</f>
        <v xml:space="preserve"> </v>
      </c>
      <c r="V47" s="12" t="str">
        <f>IF(AND(B47="high jump", OR(AND(E47='club records end 2019'!$F$1, F47&gt;='club records end 2019'!$G$1), AND(E47='club records end 2019'!$F$2, F47&gt;='club records end 2019'!$G$2), AND(E47='club records end 2019'!$F$3, F47&gt;='club records end 2019'!$G$3), AND(E47='club records end 2019'!$F$4, F47&gt;='club records end 2019'!$G$4), AND(E47='club records end 2019'!$F$5, F47&gt;='club records end 2019'!$G$5))), "CR", " ")</f>
        <v xml:space="preserve"> </v>
      </c>
      <c r="W47" s="12" t="str">
        <f>IF(AND(B47="long jump", OR(AND(E47='club records end 2019'!$F$6, F47&gt;='club records end 2019'!$G$6), AND(E47='club records end 2019'!$F$7, F47&gt;='club records end 2019'!$G$7), AND(E47='club records end 2019'!$F$8, F47&gt;='club records end 2019'!$G$8), AND(E47='club records end 2019'!$F$9, F47&gt;='club records end 2019'!$G$9), AND(E47='club records end 2019'!$F$10, F47&gt;='club records end 2019'!$G$10))), "CR", " ")</f>
        <v xml:space="preserve"> </v>
      </c>
      <c r="X47" s="12" t="str">
        <f>IF(AND(B47="triple jump", OR(AND(E47='club records end 2019'!$F$11, F47&gt;='club records end 2019'!$G$11), AND(E47='club records end 2019'!$F$12, F47&gt;='club records end 2019'!$G$12), AND(E47='club records end 2019'!$F$13, F47&gt;='club records end 2019'!$G$13), AND(E47='club records end 2019'!$F$14, F47&gt;='club records end 2019'!$H$14), AND(E47='club records end 2019'!$F$15, F47&gt;='club records end 2019'!$G$15))), "CR", " ")</f>
        <v xml:space="preserve"> </v>
      </c>
      <c r="Y47" s="12" t="str">
        <f>IF(AND(B47="pole vault", OR(AND(E47='club records end 2019'!$F$16, F47&gt;='club records end 2019'!$G$16), AND(E47='club records end 2019'!$F$17, F47&gt;='club records end 2019'!$G$17), AND(E47='club records end 2019'!$F$18, F47&gt;='club records end 2019'!$G$18), AND(E47='club records end 2019'!$F$19, F47&gt;='club records end 2019'!$G$19), AND(E47='club records end 2019'!$F$20, F47&gt;='club records end 2019'!$G$20))), "CR", " ")</f>
        <v xml:space="preserve"> </v>
      </c>
      <c r="Z47" s="12" t="str">
        <f>IF(AND(B47="discus 1", E47='club records end 2019'!$F$21, F47&gt;='club records end 2019'!$G$21), "CR", " ")</f>
        <v xml:space="preserve"> </v>
      </c>
      <c r="AA47" s="12" t="str">
        <f>IF(AND(B47="discus 1.25", E47='club records end 2019'!$F$22, F47&gt;='club records end 2019'!$G$22), "CR", " ")</f>
        <v xml:space="preserve"> </v>
      </c>
      <c r="AB47" s="12" t="str">
        <f>IF(AND(B47="discus 1.5", E47='club records end 2019'!$F$23, F47&gt;='club records end 2019'!$G$23), "CR", " ")</f>
        <v xml:space="preserve"> </v>
      </c>
      <c r="AC47" s="12" t="str">
        <f>IF(AND(B47="discus 1.75", E47='club records end 2019'!$F$24, F47&gt;='club records end 2019'!$G$24), "CR", " ")</f>
        <v xml:space="preserve"> </v>
      </c>
      <c r="AD47" s="12" t="str">
        <f>IF(AND(B47="discus 2", E47='club records end 2019'!$F$25, F47&gt;='club records end 2019'!$G$25), "CR", " ")</f>
        <v xml:space="preserve"> </v>
      </c>
      <c r="AE47" s="12" t="str">
        <f>IF(AND(B47="hammer 4", E47='club records end 2019'!$F$27, F47&gt;='club records end 2019'!$G$27), "CR", " ")</f>
        <v xml:space="preserve"> </v>
      </c>
      <c r="AF47" s="12" t="str">
        <f>IF(AND(B47="hammer 5", E47='club records end 2019'!$F$28, F47&gt;='club records end 2019'!$G$28), "CR", " ")</f>
        <v xml:space="preserve"> </v>
      </c>
      <c r="AG47" s="12" t="str">
        <f>IF(AND(B47="hammer 6", E47='club records end 2019'!$F$29, F47&gt;='club records end 2019'!$G$29), "CR", " ")</f>
        <v xml:space="preserve"> </v>
      </c>
      <c r="AH47" s="12" t="str">
        <f>IF(AND(B47="hammer 7.26", E47='club records end 2019'!$F$30, F47&gt;='club records end 2019'!$G$30), "CR", " ")</f>
        <v xml:space="preserve"> </v>
      </c>
      <c r="AI47" s="12" t="str">
        <f>IF(AND(B47="javelin 400", E47='club records end 2019'!$F$31, F47&gt;='club records end 2019'!$G$31), "CR", " ")</f>
        <v xml:space="preserve"> </v>
      </c>
      <c r="AJ47" s="12" t="str">
        <f>IF(AND(B47="javelin 600", E47='club records end 2019'!$F$32, F47&gt;='club records end 2019'!$G$32), "CR", " ")</f>
        <v xml:space="preserve"> </v>
      </c>
      <c r="AK47" s="12" t="str">
        <f>IF(AND(B47="javelin 700", E47='club records end 2019'!$F$33, F47&gt;='club records end 2019'!$G$33), "CR", " ")</f>
        <v xml:space="preserve"> </v>
      </c>
      <c r="AL47" s="12" t="str">
        <f>IF(AND(B47="javelin 800", OR(AND(E47='club records end 2019'!$F$34, F47&gt;='club records end 2019'!$G$34), AND(E47='club records end 2019'!$F$35, F47&gt;='club records end 2019'!$G$35))), "CR", " ")</f>
        <v xml:space="preserve"> </v>
      </c>
      <c r="AM47" s="12" t="str">
        <f>IF(AND(B47="shot 3", E47='club records end 2019'!$F$36, F47&gt;='club records end 2019'!$G$36), "CR", " ")</f>
        <v xml:space="preserve"> </v>
      </c>
      <c r="AN47" s="12" t="str">
        <f>IF(AND(B47="shot 4", E47='club records end 2019'!$F$37, F47&gt;='club records end 2019'!$G$37), "CR", " ")</f>
        <v xml:space="preserve"> </v>
      </c>
      <c r="AO47" s="12" t="str">
        <f>IF(AND(B47="shot 5", E47='club records end 2019'!$F$38, F47&gt;='club records end 2019'!$G$38), "CR", " ")</f>
        <v xml:space="preserve"> </v>
      </c>
      <c r="AP47" s="12" t="str">
        <f>IF(AND(B47="shot 6", E47='club records end 2019'!$F$39, F47&gt;='club records end 2019'!$G$39), "CR", " ")</f>
        <v xml:space="preserve"> </v>
      </c>
      <c r="AQ47" s="12" t="str">
        <f>IF(AND(B47="shot 7.26", E47='club records end 2019'!$F$40, F47&gt;='club records end 2019'!$G$40), "CR", " ")</f>
        <v xml:space="preserve"> </v>
      </c>
      <c r="AR47" s="12" t="str">
        <f>IF(AND(B47="60H",OR(AND(E47='club records end 2019'!$J$1,F47&lt;='club records end 2019'!$K$1),AND(E47='club records end 2019'!$J$2,F47&lt;='club records end 2019'!$K$2),AND(E47='club records end 2019'!$J$3,F47&lt;='club records end 2019'!$K$3),AND(E47='club records end 2019'!$J$4,F47&lt;='club records end 2019'!$K$4),AND(E47='club records end 2019'!$J$5,F47&lt;='club records end 2019'!$K$5))),"CR"," ")</f>
        <v xml:space="preserve"> </v>
      </c>
      <c r="AS47" s="12" t="str">
        <f>IF(AND(B47="75H", AND(E47='club records end 2019'!$J$6, F47&lt;='club records end 2019'!$K$6)), "CR", " ")</f>
        <v xml:space="preserve"> </v>
      </c>
      <c r="AT47" s="12" t="str">
        <f>IF(AND(B47="80H", AND(E47='club records end 2019'!$J$7, F47&lt;='club records end 2019'!$K$7)), "CR", " ")</f>
        <v xml:space="preserve"> </v>
      </c>
      <c r="AU47" s="12" t="str">
        <f>IF(AND(B47="100H", AND(E47='club records end 2019'!$J$8, F47&lt;='club records end 2019'!$K$8)), "CR", " ")</f>
        <v xml:space="preserve"> </v>
      </c>
      <c r="AV47" s="12" t="str">
        <f>IF(AND(B47="110H", OR(AND(E47='club records end 2019'!$J$9, F47&lt;='club records end 2019'!$K$9), AND(E47='club records end 2019'!$J$10, F47&lt;='club records end 2019'!$K$10))), "CR", " ")</f>
        <v xml:space="preserve"> </v>
      </c>
      <c r="AW47" s="12" t="str">
        <f>IF(AND(B47="400H", OR(AND(E47='club records end 2019'!$J$11, F47&lt;='club records end 2019'!$K$11), AND(E47='club records end 2019'!$J$12, F47&lt;='club records end 2019'!$K$12), AND(E47='club records end 2019'!$J$13, F47&lt;='club records end 2019'!$K$13), AND(E47='club records end 2019'!$J$14, F47&lt;='club records end 2019'!$K$14))), "CR", " ")</f>
        <v xml:space="preserve"> </v>
      </c>
      <c r="AX47" s="12" t="str">
        <f>IF(AND(B47="1500SC", AND(E47='club records end 2019'!$J$15, F47&lt;='club records end 2019'!$K$15)), "CR", " ")</f>
        <v xml:space="preserve"> </v>
      </c>
      <c r="AY47" s="12" t="str">
        <f>IF(AND(B47="2000SC", OR(AND(E47='club records end 2019'!$J$17, F47&lt;='club records end 2019'!$K$17), AND(E47='club records end 2019'!$J$18, F47&lt;='club records end 2019'!$K$18))), "CR", " ")</f>
        <v xml:space="preserve"> </v>
      </c>
      <c r="AZ47" s="12" t="str">
        <f>IF(AND(B47="3000SC", OR(AND(E47='club records end 2019'!$J$20, F47&lt;='club records end 2019'!$K$20), AND(E47='club records end 2019'!$J$21, F47&lt;='club records end 2019'!$K$21))), "CR", " ")</f>
        <v xml:space="preserve"> </v>
      </c>
      <c r="BA47" s="13" t="str">
        <f>IF(AND(B47="4x100", OR(AND(E47='club records end 2019'!$N$1, F47&lt;='club records end 2019'!$O$1), AND(E47='club records end 2019'!$N$2, F47&lt;='club records end 2019'!$O$2), AND(E47='club records end 2019'!$N$3, F47&lt;='club records end 2019'!$O$3), AND(E47='club records end 2019'!$N$4, F47&lt;='club records end 2019'!$O$4), AND(E47='club records end 2019'!$N$5, F47&lt;='club records end 2019'!$O$5))), "CR", " ")</f>
        <v xml:space="preserve"> </v>
      </c>
      <c r="BB47" s="13" t="str">
        <f>IF(AND(B47="4x200", OR(AND(E47='club records end 2019'!$N$6, F47&lt;='club records end 2019'!$O$6), AND(E47='club records end 2019'!$N$7, F47&lt;='club records end 2019'!$O$7), AND(E47='club records end 2019'!$N$8, F47&lt;='club records end 2019'!$O$8), AND(E47='club records end 2019'!$N$9, F47&lt;='club records end 2019'!$O$9), AND(E47='club records end 2019'!$N$10, F47&lt;='club records end 2019'!$O$10))), "CR", " ")</f>
        <v xml:space="preserve"> </v>
      </c>
      <c r="BC47" s="13" t="str">
        <f>IF(AND(B47="4x300", AND(E47='club records end 2019'!$N$11, F47&lt;='club records end 2019'!$O$11)), "CR", " ")</f>
        <v xml:space="preserve"> </v>
      </c>
      <c r="BD47" s="13" t="str">
        <f>IF(AND(B47="4x400", OR(AND(E47='club records end 2019'!$N$12, F47&lt;='club records end 2019'!$O$12), AND(E47='club records end 2019'!$N$13, F47&lt;='club records end 2019'!$O$13), AND(E47='club records end 2019'!$N$14, F47&lt;='club records end 2019'!$O$14), AND(E47='club records end 2019'!$N$15, F47&lt;='club records end 2019'!$O$15))), "CR", " ")</f>
        <v xml:space="preserve"> </v>
      </c>
      <c r="BE47" s="13" t="str">
        <f>IF(AND(B47="3x800", OR(AND(E47='club records end 2019'!$N$16, F47&lt;='club records end 2019'!$O$16), AND(E47='club records end 2019'!$N$17, F47&lt;='club records end 2019'!$O$17), AND(E47='club records end 2019'!$N$18, F47&lt;='club records end 2019'!$O$18))), "CR", " ")</f>
        <v xml:space="preserve"> </v>
      </c>
      <c r="BF47" s="13" t="str">
        <f>IF(AND(B47="pentathlon", OR(AND(E47='club records end 2019'!$N$21, F47&gt;='club records end 2019'!$O$21), AND(E47='club records end 2019'!$N$22, F47&gt;='club records end 2019'!$O$22),AND(E47='club records end 2019'!$N$23, F47&gt;='club records end 2019'!$O$23),AND(E47='club records end 2019'!$N$24, F47&gt;='club records end 2019'!$O$24))), "CR", " ")</f>
        <v xml:space="preserve"> </v>
      </c>
      <c r="BG47" s="13" t="str">
        <f>IF(AND(B47="heptathlon", OR(AND(E47='club records end 2019'!$N$26, F47&gt;='club records end 2019'!$O$26), AND(E47='club records end 2019'!$N$27, F47&gt;='club records end 2019'!$O$27))), "CR", " ")</f>
        <v xml:space="preserve"> </v>
      </c>
      <c r="BH47" s="13" t="str">
        <f>IF(AND(B47="decathlon", OR(AND(E47='club records end 2019'!$N$29, F47&gt;='club records end 2019'!$O$29), AND(E47='club records end 2019'!$N$30, F47&gt;='club records end 2019'!$O$30),AND(E47='club records end 2019'!$N$31, F47&gt;='club records end 2019'!$O$31))), "CR", " ")</f>
        <v xml:space="preserve"> 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  <c r="ALQ47" s="4"/>
      <c r="ALR47" s="4"/>
      <c r="ALS47" s="4"/>
      <c r="ALT47" s="4"/>
      <c r="ALU47" s="4"/>
      <c r="ALV47" s="4"/>
      <c r="ALW47" s="4"/>
      <c r="ALX47" s="4"/>
      <c r="ALY47" s="4"/>
      <c r="ALZ47" s="4"/>
      <c r="AMA47" s="4"/>
      <c r="AMB47" s="4"/>
      <c r="AMC47" s="4"/>
      <c r="AMD47" s="4"/>
      <c r="AME47" s="4"/>
      <c r="AMF47" s="4"/>
      <c r="AMG47" s="4"/>
      <c r="AMH47" s="4"/>
      <c r="AMI47" s="4"/>
      <c r="AMJ47" s="4"/>
      <c r="AMK47" s="4"/>
      <c r="AML47" s="4"/>
      <c r="AMM47" s="4"/>
      <c r="AMN47" s="4"/>
      <c r="AMO47" s="4"/>
      <c r="AMP47" s="4"/>
      <c r="AMQ47" s="4"/>
      <c r="AMR47" s="4"/>
      <c r="AMS47" s="4"/>
      <c r="AMT47" s="4"/>
      <c r="AMU47" s="4"/>
      <c r="AMV47" s="4"/>
      <c r="AMW47" s="4"/>
      <c r="AMX47" s="4"/>
      <c r="AMY47" s="4"/>
      <c r="AMZ47" s="4"/>
      <c r="ANA47" s="4"/>
      <c r="ANB47" s="4"/>
      <c r="ANC47" s="4"/>
      <c r="AND47" s="4"/>
      <c r="ANE47" s="4"/>
      <c r="ANF47" s="4"/>
      <c r="ANG47" s="4"/>
      <c r="ANH47" s="4"/>
      <c r="ANI47" s="4"/>
      <c r="ANJ47" s="4"/>
      <c r="ANK47" s="4"/>
      <c r="ANL47" s="4"/>
      <c r="ANM47" s="4"/>
      <c r="ANN47" s="4"/>
      <c r="ANO47" s="4"/>
      <c r="ANP47" s="4"/>
      <c r="ANQ47" s="4"/>
      <c r="ANR47" s="4"/>
      <c r="ANS47" s="4"/>
      <c r="ANT47" s="4"/>
      <c r="ANU47" s="4"/>
      <c r="ANV47" s="4"/>
      <c r="ANW47" s="4"/>
      <c r="ANX47" s="4"/>
      <c r="ANY47" s="4"/>
      <c r="ANZ47" s="4"/>
      <c r="AOA47" s="4"/>
      <c r="AOB47" s="4"/>
      <c r="AOC47" s="4"/>
      <c r="AOD47" s="4"/>
      <c r="AOE47" s="4"/>
      <c r="AOF47" s="4"/>
      <c r="AOG47" s="4"/>
      <c r="AOH47" s="4"/>
      <c r="AOI47" s="4"/>
      <c r="AOJ47" s="4"/>
      <c r="AOK47" s="4"/>
      <c r="AOL47" s="4"/>
      <c r="AOM47" s="4"/>
      <c r="AON47" s="4"/>
      <c r="AOO47" s="4"/>
      <c r="AOP47" s="4"/>
      <c r="AOQ47" s="4"/>
      <c r="AOR47" s="4"/>
      <c r="AOS47" s="4"/>
      <c r="AOT47" s="4"/>
      <c r="AOU47" s="4"/>
      <c r="AOV47" s="4"/>
      <c r="AOW47" s="4"/>
      <c r="AOX47" s="4"/>
      <c r="AOY47" s="4"/>
      <c r="AOZ47" s="4"/>
      <c r="APA47" s="4"/>
      <c r="APB47" s="4"/>
      <c r="APC47" s="4"/>
      <c r="APD47" s="4"/>
      <c r="APE47" s="4"/>
      <c r="APF47" s="4"/>
      <c r="APG47" s="4"/>
      <c r="APH47" s="4"/>
      <c r="API47" s="4"/>
      <c r="APJ47" s="4"/>
      <c r="APK47" s="4"/>
      <c r="APL47" s="4"/>
      <c r="APM47" s="4"/>
      <c r="APN47" s="4"/>
      <c r="APO47" s="4"/>
      <c r="APP47" s="4"/>
      <c r="APQ47" s="4"/>
      <c r="APR47" s="4"/>
      <c r="APS47" s="4"/>
      <c r="APT47" s="4"/>
      <c r="APU47" s="4"/>
      <c r="APV47" s="4"/>
      <c r="APW47" s="4"/>
      <c r="APX47" s="4"/>
      <c r="APY47" s="4"/>
      <c r="APZ47" s="4"/>
      <c r="AQA47" s="4"/>
      <c r="AQB47" s="4"/>
      <c r="AQC47" s="4"/>
      <c r="AQD47" s="4"/>
      <c r="AQE47" s="4"/>
      <c r="AQF47" s="4"/>
      <c r="AQG47" s="4"/>
      <c r="AQH47" s="4"/>
      <c r="AQI47" s="4"/>
      <c r="AQJ47" s="4"/>
      <c r="AQK47" s="4"/>
      <c r="AQL47" s="4"/>
      <c r="AQM47" s="4"/>
      <c r="AQN47" s="4"/>
      <c r="AQO47" s="4"/>
      <c r="AQP47" s="4"/>
      <c r="AQQ47" s="4"/>
      <c r="AQR47" s="4"/>
      <c r="AQS47" s="4"/>
      <c r="AQT47" s="4"/>
      <c r="AQU47" s="4"/>
      <c r="AQV47" s="4"/>
      <c r="AQW47" s="4"/>
      <c r="AQX47" s="4"/>
      <c r="AQY47" s="4"/>
      <c r="AQZ47" s="4"/>
      <c r="ARA47" s="4"/>
      <c r="ARB47" s="4"/>
      <c r="ARC47" s="4"/>
      <c r="ARD47" s="4"/>
      <c r="ARE47" s="4"/>
      <c r="ARF47" s="4"/>
      <c r="ARG47" s="4"/>
      <c r="ARH47" s="4"/>
      <c r="ARI47" s="4"/>
      <c r="ARJ47" s="4"/>
      <c r="ARK47" s="4"/>
      <c r="ARL47" s="4"/>
      <c r="ARM47" s="4"/>
      <c r="ARN47" s="4"/>
      <c r="ARO47" s="4"/>
      <c r="ARP47" s="4"/>
      <c r="ARQ47" s="4"/>
      <c r="ARR47" s="4"/>
      <c r="ARS47" s="4"/>
      <c r="ART47" s="4"/>
      <c r="ARU47" s="4"/>
      <c r="ARV47" s="4"/>
      <c r="ARW47" s="4"/>
      <c r="ARX47" s="4"/>
      <c r="ARY47" s="4"/>
      <c r="ARZ47" s="4"/>
      <c r="ASA47" s="4"/>
      <c r="ASB47" s="4"/>
      <c r="ASC47" s="4"/>
      <c r="ASD47" s="4"/>
      <c r="ASE47" s="4"/>
      <c r="ASF47" s="4"/>
      <c r="ASG47" s="4"/>
      <c r="ASH47" s="4"/>
      <c r="ASI47" s="4"/>
      <c r="ASJ47" s="4"/>
      <c r="ASK47" s="4"/>
      <c r="ASL47" s="4"/>
      <c r="ASM47" s="4"/>
      <c r="ASN47" s="4"/>
      <c r="ASO47" s="4"/>
      <c r="ASP47" s="4"/>
      <c r="ASQ47" s="4"/>
      <c r="ASR47" s="4"/>
      <c r="ASS47" s="4"/>
      <c r="AST47" s="4"/>
      <c r="ASU47" s="4"/>
      <c r="ASV47" s="4"/>
      <c r="ASW47" s="4"/>
      <c r="ASX47" s="4"/>
      <c r="ASY47" s="4"/>
      <c r="ASZ47" s="4"/>
      <c r="ATA47" s="4"/>
      <c r="ATB47" s="4"/>
      <c r="ATC47" s="4"/>
      <c r="ATD47" s="4"/>
      <c r="ATE47" s="4"/>
      <c r="ATF47" s="4"/>
      <c r="ATG47" s="4"/>
      <c r="ATH47" s="4"/>
      <c r="ATI47" s="4"/>
      <c r="ATJ47" s="4"/>
      <c r="ATK47" s="4"/>
      <c r="ATL47" s="4"/>
      <c r="ATM47" s="4"/>
      <c r="ATN47" s="4"/>
      <c r="ATO47" s="4"/>
      <c r="ATP47" s="4"/>
      <c r="ATQ47" s="4"/>
      <c r="ATR47" s="4"/>
      <c r="ATS47" s="4"/>
      <c r="ATT47" s="4"/>
      <c r="ATU47" s="4"/>
      <c r="ATV47" s="4"/>
      <c r="ATW47" s="4"/>
      <c r="ATX47" s="4"/>
      <c r="ATY47" s="4"/>
      <c r="ATZ47" s="4"/>
      <c r="AUA47" s="4"/>
      <c r="AUB47" s="4"/>
      <c r="AUC47" s="4"/>
      <c r="AUD47" s="4"/>
      <c r="AUE47" s="4"/>
      <c r="AUF47" s="4"/>
      <c r="AUG47" s="4"/>
      <c r="AUH47" s="4"/>
      <c r="AUI47" s="4"/>
      <c r="AUJ47" s="4"/>
      <c r="AUK47" s="4"/>
      <c r="AUL47" s="4"/>
      <c r="AUM47" s="4"/>
      <c r="AUN47" s="4"/>
      <c r="AUO47" s="4"/>
      <c r="AUP47" s="4"/>
      <c r="AUQ47" s="4"/>
      <c r="AUR47" s="4"/>
      <c r="AUS47" s="4"/>
      <c r="AUT47" s="4"/>
      <c r="AUU47" s="4"/>
      <c r="AUV47" s="4"/>
      <c r="AUW47" s="4"/>
      <c r="AUX47" s="4"/>
      <c r="AUY47" s="4"/>
      <c r="AUZ47" s="4"/>
      <c r="AVA47" s="4"/>
      <c r="AVB47" s="4"/>
      <c r="AVC47" s="4"/>
      <c r="AVD47" s="4"/>
      <c r="AVE47" s="4"/>
      <c r="AVF47" s="4"/>
      <c r="AVG47" s="4"/>
      <c r="AVH47" s="4"/>
      <c r="AVI47" s="4"/>
      <c r="AVJ47" s="4"/>
      <c r="AVK47" s="4"/>
      <c r="AVL47" s="4"/>
      <c r="AVM47" s="4"/>
      <c r="AVN47" s="4"/>
      <c r="AVO47" s="4"/>
      <c r="AVP47" s="4"/>
      <c r="AVQ47" s="4"/>
      <c r="AVR47" s="4"/>
      <c r="AVS47" s="4"/>
      <c r="AVT47" s="4"/>
      <c r="AVU47" s="4"/>
      <c r="AVV47" s="4"/>
      <c r="AVW47" s="4"/>
      <c r="AVX47" s="4"/>
      <c r="AVY47" s="4"/>
      <c r="AVZ47" s="4"/>
      <c r="AWA47" s="4"/>
      <c r="AWB47" s="4"/>
      <c r="AWC47" s="4"/>
      <c r="AWD47" s="4"/>
      <c r="AWE47" s="4"/>
      <c r="AWF47" s="4"/>
      <c r="AWG47" s="4"/>
      <c r="AWH47" s="4"/>
      <c r="AWI47" s="4"/>
      <c r="AWJ47" s="4"/>
      <c r="AWK47" s="4"/>
      <c r="AWL47" s="4"/>
      <c r="AWM47" s="4"/>
      <c r="AWN47" s="4"/>
      <c r="AWO47" s="4"/>
      <c r="AWP47" s="4"/>
      <c r="AWQ47" s="4"/>
      <c r="AWR47" s="4"/>
      <c r="AWS47" s="4"/>
      <c r="AWT47" s="4"/>
      <c r="AWU47" s="4"/>
      <c r="AWV47" s="4"/>
      <c r="AWW47" s="4"/>
      <c r="AWX47" s="4"/>
      <c r="AWY47" s="4"/>
      <c r="AWZ47" s="4"/>
      <c r="AXA47" s="4"/>
      <c r="AXB47" s="4"/>
      <c r="AXC47" s="4"/>
      <c r="AXD47" s="4"/>
      <c r="AXE47" s="4"/>
      <c r="AXF47" s="4"/>
      <c r="AXG47" s="4"/>
      <c r="AXH47" s="4"/>
      <c r="AXI47" s="4"/>
      <c r="AXJ47" s="4"/>
      <c r="AXK47" s="4"/>
      <c r="AXL47" s="4"/>
      <c r="AXM47" s="4"/>
      <c r="AXN47" s="4"/>
      <c r="AXO47" s="4"/>
      <c r="AXP47" s="4"/>
      <c r="AXQ47" s="4"/>
      <c r="AXR47" s="4"/>
      <c r="AXS47" s="4"/>
      <c r="AXT47" s="4"/>
      <c r="AXU47" s="4"/>
      <c r="AXV47" s="4"/>
      <c r="AXW47" s="4"/>
      <c r="AXX47" s="4"/>
      <c r="AXY47" s="4"/>
      <c r="AXZ47" s="4"/>
      <c r="AYA47" s="4"/>
      <c r="AYB47" s="4"/>
      <c r="AYC47" s="4"/>
      <c r="AYD47" s="4"/>
      <c r="AYE47" s="4"/>
      <c r="AYF47" s="4"/>
      <c r="AYG47" s="4"/>
      <c r="AYH47" s="4"/>
      <c r="AYI47" s="4"/>
      <c r="AYJ47" s="4"/>
      <c r="AYK47" s="4"/>
      <c r="AYL47" s="4"/>
      <c r="AYM47" s="4"/>
      <c r="AYN47" s="4"/>
      <c r="AYO47" s="4"/>
      <c r="AYP47" s="4"/>
      <c r="AYQ47" s="4"/>
      <c r="AYR47" s="4"/>
      <c r="AYS47" s="4"/>
      <c r="AYT47" s="4"/>
      <c r="AYU47" s="4"/>
      <c r="AYV47" s="4"/>
      <c r="AYW47" s="4"/>
      <c r="AYX47" s="4"/>
      <c r="AYY47" s="4"/>
      <c r="AYZ47" s="4"/>
      <c r="AZA47" s="4"/>
      <c r="AZB47" s="4"/>
      <c r="AZC47" s="4"/>
      <c r="AZD47" s="4"/>
      <c r="AZE47" s="4"/>
      <c r="AZF47" s="4"/>
      <c r="AZG47" s="4"/>
      <c r="AZH47" s="4"/>
      <c r="AZI47" s="4"/>
      <c r="AZJ47" s="4"/>
      <c r="AZK47" s="4"/>
      <c r="AZL47" s="4"/>
      <c r="AZM47" s="4"/>
      <c r="AZN47" s="4"/>
      <c r="AZO47" s="4"/>
      <c r="AZP47" s="4"/>
      <c r="AZQ47" s="4"/>
      <c r="AZR47" s="4"/>
      <c r="AZS47" s="4"/>
      <c r="AZT47" s="4"/>
      <c r="AZU47" s="4"/>
      <c r="AZV47" s="4"/>
      <c r="AZW47" s="4"/>
      <c r="AZX47" s="4"/>
      <c r="AZY47" s="4"/>
      <c r="AZZ47" s="4"/>
      <c r="BAA47" s="4"/>
      <c r="BAB47" s="4"/>
      <c r="BAC47" s="4"/>
      <c r="BAD47" s="4"/>
      <c r="BAE47" s="4"/>
      <c r="BAF47" s="4"/>
      <c r="BAG47" s="4"/>
      <c r="BAH47" s="4"/>
      <c r="BAI47" s="4"/>
      <c r="BAJ47" s="4"/>
      <c r="BAK47" s="4"/>
      <c r="BAL47" s="4"/>
      <c r="BAM47" s="4"/>
      <c r="BAN47" s="4"/>
      <c r="BAO47" s="4"/>
      <c r="BAP47" s="4"/>
      <c r="BAQ47" s="4"/>
      <c r="BAR47" s="4"/>
      <c r="BAS47" s="4"/>
      <c r="BAT47" s="4"/>
      <c r="BAU47" s="4"/>
      <c r="BAV47" s="4"/>
      <c r="BAW47" s="4"/>
      <c r="BAX47" s="4"/>
      <c r="BAY47" s="4"/>
      <c r="BAZ47" s="4"/>
      <c r="BBA47" s="4"/>
      <c r="BBB47" s="4"/>
      <c r="BBC47" s="4"/>
      <c r="BBD47" s="4"/>
      <c r="BBE47" s="4"/>
      <c r="BBF47" s="4"/>
      <c r="BBG47" s="4"/>
      <c r="BBH47" s="4"/>
      <c r="BBI47" s="4"/>
      <c r="BBJ47" s="4"/>
      <c r="BBK47" s="4"/>
      <c r="BBL47" s="4"/>
      <c r="BBM47" s="4"/>
      <c r="BBN47" s="4"/>
      <c r="BBO47" s="4"/>
      <c r="BBP47" s="4"/>
      <c r="BBQ47" s="4"/>
      <c r="BBR47" s="4"/>
      <c r="BBS47" s="4"/>
      <c r="BBT47" s="4"/>
      <c r="BBU47" s="4"/>
      <c r="BBV47" s="4"/>
      <c r="BBW47" s="4"/>
      <c r="BBX47" s="4"/>
      <c r="BBY47" s="4"/>
      <c r="BBZ47" s="4"/>
      <c r="BCA47" s="4"/>
      <c r="BCB47" s="4"/>
      <c r="BCC47" s="4"/>
      <c r="BCD47" s="4"/>
      <c r="BCE47" s="4"/>
      <c r="BCF47" s="4"/>
      <c r="BCG47" s="4"/>
      <c r="BCH47" s="4"/>
      <c r="BCI47" s="4"/>
      <c r="BCJ47" s="4"/>
      <c r="BCK47" s="4"/>
      <c r="BCL47" s="4"/>
      <c r="BCM47" s="4"/>
      <c r="BCN47" s="4"/>
      <c r="BCO47" s="4"/>
      <c r="BCP47" s="4"/>
      <c r="BCQ47" s="4"/>
      <c r="BCR47" s="4"/>
      <c r="BCS47" s="4"/>
      <c r="BCT47" s="4"/>
      <c r="BCU47" s="4"/>
      <c r="BCV47" s="4"/>
      <c r="BCW47" s="4"/>
      <c r="BCX47" s="4"/>
      <c r="BCY47" s="4"/>
      <c r="BCZ47" s="4"/>
      <c r="BDA47" s="4"/>
      <c r="BDB47" s="4"/>
      <c r="BDC47" s="4"/>
      <c r="BDD47" s="4"/>
      <c r="BDE47" s="4"/>
      <c r="BDF47" s="4"/>
      <c r="BDG47" s="4"/>
      <c r="BDH47" s="4"/>
      <c r="BDI47" s="4"/>
      <c r="BDJ47" s="4"/>
      <c r="BDK47" s="4"/>
      <c r="BDL47" s="4"/>
      <c r="BDM47" s="4"/>
      <c r="BDN47" s="4"/>
      <c r="BDO47" s="4"/>
      <c r="BDP47" s="4"/>
      <c r="BDQ47" s="4"/>
      <c r="BDR47" s="4"/>
      <c r="BDS47" s="4"/>
      <c r="BDT47" s="4"/>
      <c r="BDU47" s="4"/>
      <c r="BDV47" s="4"/>
      <c r="BDW47" s="4"/>
      <c r="BDX47" s="4"/>
      <c r="BDY47" s="4"/>
      <c r="BDZ47" s="4"/>
      <c r="BEA47" s="4"/>
      <c r="BEB47" s="4"/>
      <c r="BEC47" s="4"/>
      <c r="BED47" s="4"/>
      <c r="BEE47" s="4"/>
      <c r="BEF47" s="4"/>
      <c r="BEG47" s="4"/>
      <c r="BEH47" s="4"/>
      <c r="BEI47" s="4"/>
      <c r="BEJ47" s="4"/>
      <c r="BEK47" s="4"/>
      <c r="BEL47" s="4"/>
      <c r="BEM47" s="4"/>
      <c r="BEN47" s="4"/>
      <c r="BEO47" s="4"/>
      <c r="BEP47" s="4"/>
      <c r="BEQ47" s="4"/>
      <c r="BER47" s="4"/>
      <c r="BES47" s="4"/>
      <c r="BET47" s="4"/>
      <c r="BEU47" s="4"/>
      <c r="BEV47" s="4"/>
      <c r="BEW47" s="4"/>
      <c r="BEX47" s="4"/>
      <c r="BEY47" s="4"/>
      <c r="BEZ47" s="4"/>
      <c r="BFA47" s="4"/>
      <c r="BFB47" s="4"/>
      <c r="BFC47" s="4"/>
      <c r="BFD47" s="4"/>
      <c r="BFE47" s="4"/>
      <c r="BFF47" s="4"/>
      <c r="BFG47" s="4"/>
      <c r="BFH47" s="4"/>
      <c r="BFI47" s="4"/>
      <c r="BFJ47" s="4"/>
      <c r="BFK47" s="4"/>
      <c r="BFL47" s="4"/>
      <c r="BFM47" s="4"/>
      <c r="BFN47" s="4"/>
      <c r="BFO47" s="4"/>
      <c r="BFP47" s="4"/>
      <c r="BFQ47" s="4"/>
      <c r="BFR47" s="4"/>
      <c r="BFS47" s="4"/>
      <c r="BFT47" s="4"/>
      <c r="BFU47" s="4"/>
      <c r="BFV47" s="4"/>
      <c r="BFW47" s="4"/>
      <c r="BFX47" s="4"/>
      <c r="BFY47" s="4"/>
      <c r="BFZ47" s="4"/>
      <c r="BGA47" s="4"/>
      <c r="BGB47" s="4"/>
      <c r="BGC47" s="4"/>
      <c r="BGD47" s="4"/>
      <c r="BGE47" s="4"/>
      <c r="BGF47" s="4"/>
      <c r="BGG47" s="4"/>
      <c r="BGH47" s="4"/>
      <c r="BGI47" s="4"/>
      <c r="BGJ47" s="4"/>
      <c r="BGK47" s="4"/>
      <c r="BGL47" s="4"/>
      <c r="BGM47" s="4"/>
      <c r="BGN47" s="4"/>
      <c r="BGO47" s="4"/>
      <c r="BGP47" s="4"/>
      <c r="BGQ47" s="4"/>
      <c r="BGR47" s="4"/>
      <c r="BGS47" s="4"/>
      <c r="BGT47" s="4"/>
      <c r="BGU47" s="4"/>
      <c r="BGV47" s="4"/>
      <c r="BGW47" s="4"/>
      <c r="BGX47" s="4"/>
      <c r="BGY47" s="4"/>
      <c r="BGZ47" s="4"/>
      <c r="BHA47" s="4"/>
      <c r="BHB47" s="4"/>
      <c r="BHC47" s="4"/>
      <c r="BHD47" s="4"/>
      <c r="BHE47" s="4"/>
      <c r="BHF47" s="4"/>
      <c r="BHG47" s="4"/>
      <c r="BHH47" s="4"/>
      <c r="BHI47" s="4"/>
      <c r="BHJ47" s="4"/>
      <c r="BHK47" s="4"/>
      <c r="BHL47" s="4"/>
      <c r="BHM47" s="4"/>
      <c r="BHN47" s="4"/>
      <c r="BHO47" s="4"/>
      <c r="BHP47" s="4"/>
      <c r="BHQ47" s="4"/>
      <c r="BHR47" s="4"/>
      <c r="BHS47" s="4"/>
      <c r="BHT47" s="4"/>
      <c r="BHU47" s="4"/>
      <c r="BHV47" s="4"/>
      <c r="BHW47" s="4"/>
      <c r="BHX47" s="4"/>
      <c r="BHY47" s="4"/>
      <c r="BHZ47" s="4"/>
      <c r="BIA47" s="4"/>
      <c r="BIB47" s="4"/>
      <c r="BIC47" s="4"/>
      <c r="BID47" s="4"/>
      <c r="BIE47" s="4"/>
      <c r="BIF47" s="4"/>
      <c r="BIG47" s="4"/>
      <c r="BIH47" s="4"/>
      <c r="BII47" s="4"/>
      <c r="BIJ47" s="4"/>
      <c r="BIK47" s="4"/>
      <c r="BIL47" s="4"/>
      <c r="BIM47" s="4"/>
      <c r="BIN47" s="4"/>
      <c r="BIO47" s="4"/>
      <c r="BIP47" s="4"/>
      <c r="BIQ47" s="4"/>
      <c r="BIR47" s="4"/>
      <c r="BIS47" s="4"/>
      <c r="BIT47" s="4"/>
      <c r="BIU47" s="4"/>
      <c r="BIV47" s="4"/>
      <c r="BIW47" s="4"/>
      <c r="BIX47" s="4"/>
      <c r="BIY47" s="4"/>
      <c r="BIZ47" s="4"/>
      <c r="BJA47" s="4"/>
      <c r="BJB47" s="4"/>
      <c r="BJC47" s="4"/>
      <c r="BJD47" s="4"/>
      <c r="BJE47" s="4"/>
      <c r="BJF47" s="4"/>
      <c r="BJG47" s="4"/>
      <c r="BJH47" s="4"/>
      <c r="BJI47" s="4"/>
      <c r="BJJ47" s="4"/>
      <c r="BJK47" s="4"/>
      <c r="BJL47" s="4"/>
      <c r="BJM47" s="4"/>
      <c r="BJN47" s="4"/>
      <c r="BJO47" s="4"/>
      <c r="BJP47" s="4"/>
      <c r="BJQ47" s="4"/>
      <c r="BJR47" s="4"/>
      <c r="BJS47" s="4"/>
      <c r="BJT47" s="4"/>
      <c r="BJU47" s="4"/>
      <c r="BJV47" s="4"/>
      <c r="BJW47" s="4"/>
      <c r="BJX47" s="4"/>
      <c r="BJY47" s="4"/>
      <c r="BJZ47" s="4"/>
      <c r="BKA47" s="4"/>
      <c r="BKB47" s="4"/>
      <c r="BKC47" s="4"/>
      <c r="BKD47" s="4"/>
      <c r="BKE47" s="4"/>
      <c r="BKF47" s="4"/>
      <c r="BKG47" s="4"/>
      <c r="BKH47" s="4"/>
      <c r="BKI47" s="4"/>
      <c r="BKJ47" s="4"/>
      <c r="BKK47" s="4"/>
      <c r="BKL47" s="4"/>
      <c r="BKM47" s="4"/>
      <c r="BKN47" s="4"/>
      <c r="BKO47" s="4"/>
      <c r="BKP47" s="4"/>
      <c r="BKQ47" s="4"/>
      <c r="BKR47" s="4"/>
      <c r="BKS47" s="4"/>
      <c r="BKT47" s="4"/>
      <c r="BKU47" s="4"/>
      <c r="BKV47" s="4"/>
      <c r="BKW47" s="4"/>
      <c r="BKX47" s="4"/>
      <c r="BKY47" s="4"/>
      <c r="BKZ47" s="4"/>
      <c r="BLA47" s="4"/>
      <c r="BLB47" s="4"/>
      <c r="BLC47" s="4"/>
      <c r="BLD47" s="4"/>
      <c r="BLE47" s="4"/>
      <c r="BLF47" s="4"/>
      <c r="BLG47" s="4"/>
      <c r="BLH47" s="4"/>
      <c r="BLI47" s="4"/>
      <c r="BLJ47" s="4"/>
      <c r="BLK47" s="4"/>
      <c r="BLL47" s="4"/>
      <c r="BLM47" s="4"/>
      <c r="BLN47" s="4"/>
      <c r="BLO47" s="4"/>
      <c r="BLP47" s="4"/>
      <c r="BLQ47" s="4"/>
      <c r="BLR47" s="4"/>
      <c r="BLS47" s="4"/>
      <c r="BLT47" s="4"/>
      <c r="BLU47" s="4"/>
      <c r="BLV47" s="4"/>
      <c r="BLW47" s="4"/>
      <c r="BLX47" s="4"/>
      <c r="BLY47" s="4"/>
      <c r="BLZ47" s="4"/>
      <c r="BMA47" s="4"/>
      <c r="BMB47" s="4"/>
      <c r="BMC47" s="4"/>
      <c r="BMD47" s="4"/>
      <c r="BME47" s="4"/>
      <c r="BMF47" s="4"/>
      <c r="BMG47" s="4"/>
      <c r="BMH47" s="4"/>
      <c r="BMI47" s="4"/>
      <c r="BMJ47" s="4"/>
      <c r="BMK47" s="4"/>
      <c r="BML47" s="4"/>
      <c r="BMM47" s="4"/>
      <c r="BMN47" s="4"/>
      <c r="BMO47" s="4"/>
      <c r="BMP47" s="4"/>
      <c r="BMQ47" s="4"/>
      <c r="BMR47" s="4"/>
      <c r="BMS47" s="4"/>
      <c r="BMT47" s="4"/>
      <c r="BMU47" s="4"/>
      <c r="BMV47" s="4"/>
      <c r="BMW47" s="4"/>
      <c r="BMX47" s="4"/>
      <c r="BMY47" s="4"/>
      <c r="BMZ47" s="4"/>
      <c r="BNA47" s="4"/>
      <c r="BNB47" s="4"/>
      <c r="BNC47" s="4"/>
      <c r="BND47" s="4"/>
      <c r="BNE47" s="4"/>
      <c r="BNF47" s="4"/>
      <c r="BNG47" s="4"/>
      <c r="BNH47" s="4"/>
      <c r="BNI47" s="4"/>
      <c r="BNJ47" s="4"/>
      <c r="BNK47" s="4"/>
      <c r="BNL47" s="4"/>
      <c r="BNM47" s="4"/>
      <c r="BNN47" s="4"/>
      <c r="BNO47" s="4"/>
      <c r="BNP47" s="4"/>
      <c r="BNQ47" s="4"/>
      <c r="BNR47" s="4"/>
      <c r="BNS47" s="4"/>
      <c r="BNT47" s="4"/>
      <c r="BNU47" s="4"/>
      <c r="BNV47" s="4"/>
      <c r="BNW47" s="4"/>
      <c r="BNX47" s="4"/>
      <c r="BNY47" s="4"/>
      <c r="BNZ47" s="4"/>
      <c r="BOA47" s="4"/>
      <c r="BOB47" s="4"/>
      <c r="BOC47" s="4"/>
      <c r="BOD47" s="4"/>
      <c r="BOE47" s="4"/>
      <c r="BOF47" s="4"/>
      <c r="BOG47" s="4"/>
      <c r="BOH47" s="4"/>
      <c r="BOI47" s="4"/>
      <c r="BOJ47" s="4"/>
      <c r="BOK47" s="4"/>
      <c r="BOL47" s="4"/>
      <c r="BOM47" s="4"/>
      <c r="BON47" s="4"/>
      <c r="BOO47" s="4"/>
      <c r="BOP47" s="4"/>
      <c r="BOQ47" s="4"/>
      <c r="BOR47" s="4"/>
      <c r="BOS47" s="4"/>
      <c r="BOT47" s="4"/>
      <c r="BOU47" s="4"/>
      <c r="BOV47" s="4"/>
      <c r="BOW47" s="4"/>
      <c r="BOX47" s="4"/>
      <c r="BOY47" s="4"/>
      <c r="BOZ47" s="4"/>
      <c r="BPA47" s="4"/>
      <c r="BPB47" s="4"/>
      <c r="BPC47" s="4"/>
      <c r="BPD47" s="4"/>
      <c r="BPE47" s="4"/>
      <c r="BPF47" s="4"/>
      <c r="BPG47" s="4"/>
      <c r="BPH47" s="4"/>
      <c r="BPI47" s="4"/>
      <c r="BPJ47" s="4"/>
      <c r="BPK47" s="4"/>
      <c r="BPL47" s="4"/>
      <c r="BPM47" s="4"/>
      <c r="BPN47" s="4"/>
      <c r="BPO47" s="4"/>
      <c r="BPP47" s="4"/>
      <c r="BPQ47" s="4"/>
      <c r="BPR47" s="4"/>
      <c r="BPS47" s="4"/>
      <c r="BPT47" s="4"/>
      <c r="BPU47" s="4"/>
      <c r="BPV47" s="4"/>
      <c r="BPW47" s="4"/>
      <c r="BPX47" s="4"/>
      <c r="BPY47" s="4"/>
      <c r="BPZ47" s="4"/>
      <c r="BQA47" s="4"/>
      <c r="BQB47" s="4"/>
      <c r="BQC47" s="4"/>
      <c r="BQD47" s="4"/>
      <c r="BQE47" s="4"/>
      <c r="BQF47" s="4"/>
      <c r="BQG47" s="4"/>
      <c r="BQH47" s="4"/>
      <c r="BQI47" s="4"/>
      <c r="BQJ47" s="4"/>
      <c r="BQK47" s="4"/>
      <c r="BQL47" s="4"/>
      <c r="BQM47" s="4"/>
      <c r="BQN47" s="4"/>
      <c r="BQO47" s="4"/>
      <c r="BQP47" s="4"/>
      <c r="BQQ47" s="4"/>
      <c r="BQR47" s="4"/>
      <c r="BQS47" s="4"/>
      <c r="BQT47" s="4"/>
      <c r="BQU47" s="4"/>
      <c r="BQV47" s="4"/>
      <c r="BQW47" s="4"/>
      <c r="BQX47" s="4"/>
      <c r="BQY47" s="4"/>
      <c r="BQZ47" s="4"/>
      <c r="BRA47" s="4"/>
      <c r="BRB47" s="4"/>
      <c r="BRC47" s="4"/>
      <c r="BRD47" s="4"/>
      <c r="BRE47" s="4"/>
      <c r="BRF47" s="4"/>
      <c r="BRG47" s="4"/>
      <c r="BRH47" s="4"/>
      <c r="BRI47" s="4"/>
      <c r="BRJ47" s="4"/>
      <c r="BRK47" s="4"/>
      <c r="BRL47" s="4"/>
      <c r="BRM47" s="4"/>
      <c r="BRN47" s="4"/>
      <c r="BRO47" s="4"/>
      <c r="BRP47" s="4"/>
      <c r="BRQ47" s="4"/>
      <c r="BRR47" s="4"/>
      <c r="BRS47" s="4"/>
      <c r="BRT47" s="4"/>
      <c r="BRU47" s="4"/>
      <c r="BRV47" s="4"/>
      <c r="BRW47" s="4"/>
      <c r="BRX47" s="4"/>
      <c r="BRY47" s="4"/>
      <c r="BRZ47" s="4"/>
      <c r="BSA47" s="4"/>
      <c r="BSB47" s="4"/>
      <c r="BSC47" s="4"/>
      <c r="BSD47" s="4"/>
      <c r="BSE47" s="4"/>
      <c r="BSF47" s="4"/>
      <c r="BSG47" s="4"/>
      <c r="BSH47" s="4"/>
      <c r="BSI47" s="4"/>
      <c r="BSJ47" s="4"/>
      <c r="BSK47" s="4"/>
      <c r="BSL47" s="4"/>
      <c r="BSM47" s="4"/>
      <c r="BSN47" s="4"/>
      <c r="BSO47" s="4"/>
      <c r="BSP47" s="4"/>
      <c r="BSQ47" s="4"/>
      <c r="BSR47" s="4"/>
      <c r="BSS47" s="4"/>
      <c r="BST47" s="4"/>
      <c r="BSU47" s="4"/>
      <c r="BSV47" s="4"/>
      <c r="BSW47" s="4"/>
      <c r="BSX47" s="4"/>
      <c r="BSY47" s="4"/>
      <c r="BSZ47" s="4"/>
      <c r="BTA47" s="4"/>
      <c r="BTB47" s="4"/>
      <c r="BTC47" s="4"/>
      <c r="BTD47" s="4"/>
      <c r="BTE47" s="4"/>
      <c r="BTF47" s="4"/>
      <c r="BTG47" s="4"/>
      <c r="BTH47" s="4"/>
      <c r="BTI47" s="4"/>
      <c r="BTJ47" s="4"/>
      <c r="BTK47" s="4"/>
      <c r="BTL47" s="4"/>
      <c r="BTM47" s="4"/>
      <c r="BTN47" s="4"/>
      <c r="BTO47" s="4"/>
      <c r="BTP47" s="4"/>
      <c r="BTQ47" s="4"/>
      <c r="BTR47" s="4"/>
      <c r="BTS47" s="4"/>
      <c r="BTT47" s="4"/>
      <c r="BTU47" s="4"/>
      <c r="BTV47" s="4"/>
      <c r="BTW47" s="4"/>
      <c r="BTX47" s="4"/>
      <c r="BTY47" s="4"/>
      <c r="BTZ47" s="4"/>
      <c r="BUA47" s="4"/>
      <c r="BUB47" s="4"/>
      <c r="BUC47" s="4"/>
      <c r="BUD47" s="4"/>
      <c r="BUE47" s="4"/>
      <c r="BUF47" s="4"/>
      <c r="BUG47" s="4"/>
      <c r="BUH47" s="4"/>
      <c r="BUI47" s="4"/>
      <c r="BUJ47" s="4"/>
      <c r="BUK47" s="4"/>
      <c r="BUL47" s="4"/>
      <c r="BUM47" s="4"/>
      <c r="BUN47" s="4"/>
      <c r="BUO47" s="4"/>
      <c r="BUP47" s="4"/>
      <c r="BUQ47" s="4"/>
      <c r="BUR47" s="4"/>
      <c r="BUS47" s="4"/>
      <c r="BUT47" s="4"/>
      <c r="BUU47" s="4"/>
      <c r="BUV47" s="4"/>
      <c r="BUW47" s="4"/>
      <c r="BUX47" s="4"/>
      <c r="BUY47" s="4"/>
      <c r="BUZ47" s="4"/>
      <c r="BVA47" s="4"/>
      <c r="BVB47" s="4"/>
      <c r="BVC47" s="4"/>
      <c r="BVD47" s="4"/>
      <c r="BVE47" s="4"/>
      <c r="BVF47" s="4"/>
      <c r="BVG47" s="4"/>
      <c r="BVH47" s="4"/>
      <c r="BVI47" s="4"/>
      <c r="BVJ47" s="4"/>
      <c r="BVK47" s="4"/>
      <c r="BVL47" s="4"/>
      <c r="BVM47" s="4"/>
      <c r="BVN47" s="4"/>
      <c r="BVO47" s="4"/>
      <c r="BVP47" s="4"/>
      <c r="BVQ47" s="4"/>
      <c r="BVR47" s="4"/>
      <c r="BVS47" s="4"/>
      <c r="BVT47" s="4"/>
      <c r="BVU47" s="4"/>
      <c r="BVV47" s="4"/>
      <c r="BVW47" s="4"/>
      <c r="BVX47" s="4"/>
      <c r="BVY47" s="4"/>
      <c r="BVZ47" s="4"/>
      <c r="BWA47" s="4"/>
      <c r="BWB47" s="4"/>
      <c r="BWC47" s="4"/>
      <c r="BWD47" s="4"/>
      <c r="BWE47" s="4"/>
      <c r="BWF47" s="4"/>
      <c r="BWG47" s="4"/>
      <c r="BWH47" s="4"/>
      <c r="BWI47" s="4"/>
      <c r="BWJ47" s="4"/>
      <c r="BWK47" s="4"/>
      <c r="BWL47" s="4"/>
      <c r="BWM47" s="4"/>
      <c r="BWN47" s="4"/>
      <c r="BWO47" s="4"/>
      <c r="BWP47" s="4"/>
      <c r="BWQ47" s="4"/>
      <c r="BWR47" s="4"/>
      <c r="BWS47" s="4"/>
      <c r="BWT47" s="4"/>
      <c r="BWU47" s="4"/>
      <c r="BWV47" s="4"/>
      <c r="BWW47" s="4"/>
      <c r="BWX47" s="4"/>
      <c r="BWY47" s="4"/>
      <c r="BWZ47" s="4"/>
      <c r="BXA47" s="4"/>
      <c r="BXB47" s="4"/>
      <c r="BXC47" s="4"/>
      <c r="BXD47" s="4"/>
      <c r="BXE47" s="4"/>
      <c r="BXF47" s="4"/>
      <c r="BXG47" s="4"/>
      <c r="BXH47" s="4"/>
      <c r="BXI47" s="4"/>
      <c r="BXJ47" s="4"/>
      <c r="BXK47" s="4"/>
      <c r="BXL47" s="4"/>
      <c r="BXM47" s="4"/>
      <c r="BXN47" s="4"/>
      <c r="BXO47" s="4"/>
      <c r="BXP47" s="4"/>
      <c r="BXQ47" s="4"/>
      <c r="BXR47" s="4"/>
      <c r="BXS47" s="4"/>
      <c r="BXT47" s="4"/>
      <c r="BXU47" s="4"/>
      <c r="BXV47" s="4"/>
      <c r="BXW47" s="4"/>
      <c r="BXX47" s="4"/>
      <c r="BXY47" s="4"/>
      <c r="BXZ47" s="4"/>
      <c r="BYA47" s="4"/>
      <c r="BYB47" s="4"/>
      <c r="BYC47" s="4"/>
      <c r="BYD47" s="4"/>
      <c r="BYE47" s="4"/>
      <c r="BYF47" s="4"/>
      <c r="BYG47" s="4"/>
      <c r="BYH47" s="4"/>
      <c r="BYI47" s="4"/>
      <c r="BYJ47" s="4"/>
      <c r="BYK47" s="4"/>
      <c r="BYL47" s="4"/>
      <c r="BYM47" s="4"/>
      <c r="BYN47" s="4"/>
      <c r="BYO47" s="4"/>
      <c r="BYP47" s="4"/>
      <c r="BYQ47" s="4"/>
      <c r="BYR47" s="4"/>
      <c r="BYS47" s="4"/>
      <c r="BYT47" s="4"/>
      <c r="BYU47" s="4"/>
      <c r="BYV47" s="4"/>
      <c r="BYW47" s="4"/>
      <c r="BYX47" s="4"/>
      <c r="BYY47" s="4"/>
      <c r="BYZ47" s="4"/>
      <c r="BZA47" s="4"/>
      <c r="BZB47" s="4"/>
      <c r="BZC47" s="4"/>
      <c r="BZD47" s="4"/>
      <c r="BZE47" s="4"/>
      <c r="BZF47" s="4"/>
      <c r="BZG47" s="4"/>
      <c r="BZH47" s="4"/>
      <c r="BZI47" s="4"/>
      <c r="BZJ47" s="4"/>
      <c r="BZK47" s="4"/>
      <c r="BZL47" s="4"/>
      <c r="BZM47" s="4"/>
      <c r="BZN47" s="4"/>
      <c r="BZO47" s="4"/>
      <c r="BZP47" s="4"/>
      <c r="BZQ47" s="4"/>
      <c r="BZR47" s="4"/>
      <c r="BZS47" s="4"/>
      <c r="BZT47" s="4"/>
      <c r="BZU47" s="4"/>
      <c r="BZV47" s="4"/>
      <c r="BZW47" s="4"/>
      <c r="BZX47" s="4"/>
      <c r="BZY47" s="4"/>
      <c r="BZZ47" s="4"/>
      <c r="CAA47" s="4"/>
      <c r="CAB47" s="4"/>
      <c r="CAC47" s="4"/>
      <c r="CAD47" s="4"/>
      <c r="CAE47" s="4"/>
      <c r="CAF47" s="4"/>
      <c r="CAG47" s="4"/>
      <c r="CAH47" s="4"/>
      <c r="CAI47" s="4"/>
      <c r="CAJ47" s="4"/>
      <c r="CAK47" s="4"/>
      <c r="CAL47" s="4"/>
      <c r="CAM47" s="4"/>
      <c r="CAN47" s="4"/>
      <c r="CAO47" s="4"/>
      <c r="CAP47" s="4"/>
      <c r="CAQ47" s="4"/>
      <c r="CAR47" s="4"/>
      <c r="CAS47" s="4"/>
      <c r="CAT47" s="4"/>
      <c r="CAU47" s="4"/>
      <c r="CAV47" s="4"/>
      <c r="CAW47" s="4"/>
      <c r="CAX47" s="4"/>
      <c r="CAY47" s="4"/>
      <c r="CAZ47" s="4"/>
      <c r="CBA47" s="4"/>
      <c r="CBB47" s="4"/>
      <c r="CBC47" s="4"/>
      <c r="CBD47" s="4"/>
      <c r="CBE47" s="4"/>
      <c r="CBF47" s="4"/>
      <c r="CBG47" s="4"/>
      <c r="CBH47" s="4"/>
      <c r="CBI47" s="4"/>
      <c r="CBJ47" s="4"/>
      <c r="CBK47" s="4"/>
      <c r="CBL47" s="4"/>
      <c r="CBM47" s="4"/>
      <c r="CBN47" s="4"/>
      <c r="CBO47" s="4"/>
      <c r="CBP47" s="4"/>
      <c r="CBQ47" s="4"/>
      <c r="CBR47" s="4"/>
      <c r="CBS47" s="4"/>
      <c r="CBT47" s="4"/>
      <c r="CBU47" s="4"/>
      <c r="CBV47" s="4"/>
      <c r="CBW47" s="4"/>
      <c r="CBX47" s="4"/>
      <c r="CBY47" s="4"/>
      <c r="CBZ47" s="4"/>
      <c r="CCA47" s="4"/>
      <c r="CCB47" s="4"/>
      <c r="CCC47" s="4"/>
      <c r="CCD47" s="4"/>
      <c r="CCE47" s="4"/>
      <c r="CCF47" s="4"/>
      <c r="CCG47" s="4"/>
      <c r="CCH47" s="4"/>
      <c r="CCI47" s="4"/>
      <c r="CCJ47" s="4"/>
      <c r="CCK47" s="4"/>
      <c r="CCL47" s="4"/>
      <c r="CCM47" s="4"/>
      <c r="CCN47" s="4"/>
      <c r="CCO47" s="4"/>
      <c r="CCP47" s="4"/>
      <c r="CCQ47" s="4"/>
      <c r="CCR47" s="4"/>
      <c r="CCS47" s="4"/>
      <c r="CCT47" s="4"/>
      <c r="CCU47" s="4"/>
      <c r="CCV47" s="4"/>
      <c r="CCW47" s="4"/>
      <c r="CCX47" s="4"/>
      <c r="CCY47" s="4"/>
      <c r="CCZ47" s="4"/>
      <c r="CDA47" s="4"/>
      <c r="CDB47" s="4"/>
      <c r="CDC47" s="4"/>
      <c r="CDD47" s="4"/>
      <c r="CDE47" s="4"/>
      <c r="CDF47" s="4"/>
      <c r="CDG47" s="4"/>
      <c r="CDH47" s="4"/>
      <c r="CDI47" s="4"/>
      <c r="CDJ47" s="4"/>
      <c r="CDK47" s="4"/>
      <c r="CDL47" s="4"/>
      <c r="CDM47" s="4"/>
      <c r="CDN47" s="4"/>
      <c r="CDO47" s="4"/>
      <c r="CDP47" s="4"/>
      <c r="CDQ47" s="4"/>
      <c r="CDR47" s="4"/>
      <c r="CDS47" s="4"/>
      <c r="CDT47" s="4"/>
      <c r="CDU47" s="4"/>
      <c r="CDV47" s="4"/>
      <c r="CDW47" s="4"/>
      <c r="CDX47" s="4"/>
      <c r="CDY47" s="4"/>
      <c r="CDZ47" s="4"/>
      <c r="CEA47" s="4"/>
      <c r="CEB47" s="4"/>
      <c r="CEC47" s="4"/>
      <c r="CED47" s="4"/>
      <c r="CEE47" s="4"/>
      <c r="CEF47" s="4"/>
      <c r="CEG47" s="4"/>
      <c r="CEH47" s="4"/>
      <c r="CEI47" s="4"/>
      <c r="CEJ47" s="4"/>
      <c r="CEK47" s="4"/>
      <c r="CEL47" s="4"/>
      <c r="CEM47" s="4"/>
      <c r="CEN47" s="4"/>
      <c r="CEO47" s="4"/>
      <c r="CEP47" s="4"/>
      <c r="CEQ47" s="4"/>
      <c r="CER47" s="4"/>
      <c r="CES47" s="4"/>
      <c r="CET47" s="4"/>
      <c r="CEU47" s="4"/>
      <c r="CEV47" s="4"/>
      <c r="CEW47" s="4"/>
      <c r="CEX47" s="4"/>
      <c r="CEY47" s="4"/>
      <c r="CEZ47" s="4"/>
      <c r="CFA47" s="4"/>
      <c r="CFB47" s="4"/>
      <c r="CFC47" s="4"/>
      <c r="CFD47" s="4"/>
      <c r="CFE47" s="4"/>
      <c r="CFF47" s="4"/>
      <c r="CFG47" s="4"/>
      <c r="CFH47" s="4"/>
      <c r="CFI47" s="4"/>
      <c r="CFJ47" s="4"/>
      <c r="CFK47" s="4"/>
      <c r="CFL47" s="4"/>
      <c r="CFM47" s="4"/>
      <c r="CFN47" s="4"/>
      <c r="CFO47" s="4"/>
      <c r="CFP47" s="4"/>
      <c r="CFQ47" s="4"/>
      <c r="CFR47" s="4"/>
      <c r="CFS47" s="4"/>
      <c r="CFT47" s="4"/>
      <c r="CFU47" s="4"/>
      <c r="CFV47" s="4"/>
      <c r="CFW47" s="4"/>
      <c r="CFX47" s="4"/>
      <c r="CFY47" s="4"/>
      <c r="CFZ47" s="4"/>
      <c r="CGA47" s="4"/>
      <c r="CGB47" s="4"/>
      <c r="CGC47" s="4"/>
      <c r="CGD47" s="4"/>
      <c r="CGE47" s="4"/>
      <c r="CGF47" s="4"/>
      <c r="CGG47" s="4"/>
      <c r="CGH47" s="4"/>
      <c r="CGI47" s="4"/>
      <c r="CGJ47" s="4"/>
      <c r="CGK47" s="4"/>
      <c r="CGL47" s="4"/>
      <c r="CGM47" s="4"/>
      <c r="CGN47" s="4"/>
      <c r="CGO47" s="4"/>
      <c r="CGP47" s="4"/>
      <c r="CGQ47" s="4"/>
      <c r="CGR47" s="4"/>
      <c r="CGS47" s="4"/>
      <c r="CGT47" s="4"/>
      <c r="CGU47" s="4"/>
      <c r="CGV47" s="4"/>
      <c r="CGW47" s="4"/>
      <c r="CGX47" s="4"/>
      <c r="CGY47" s="4"/>
      <c r="CGZ47" s="4"/>
      <c r="CHA47" s="4"/>
      <c r="CHB47" s="4"/>
      <c r="CHC47" s="4"/>
      <c r="CHD47" s="4"/>
      <c r="CHE47" s="4"/>
      <c r="CHF47" s="4"/>
      <c r="CHG47" s="4"/>
      <c r="CHH47" s="4"/>
      <c r="CHI47" s="4"/>
      <c r="CHJ47" s="4"/>
      <c r="CHK47" s="4"/>
      <c r="CHL47" s="4"/>
      <c r="CHM47" s="4"/>
      <c r="CHN47" s="4"/>
      <c r="CHO47" s="4"/>
      <c r="CHP47" s="4"/>
      <c r="CHQ47" s="4"/>
      <c r="CHR47" s="4"/>
      <c r="CHS47" s="4"/>
      <c r="CHT47" s="4"/>
      <c r="CHU47" s="4"/>
      <c r="CHV47" s="4"/>
      <c r="CHW47" s="4"/>
      <c r="CHX47" s="4"/>
      <c r="CHY47" s="4"/>
      <c r="CHZ47" s="4"/>
      <c r="CIA47" s="4"/>
      <c r="CIB47" s="4"/>
      <c r="CIC47" s="4"/>
      <c r="CID47" s="4"/>
      <c r="CIE47" s="4"/>
      <c r="CIF47" s="4"/>
      <c r="CIG47" s="4"/>
      <c r="CIH47" s="4"/>
      <c r="CII47" s="4"/>
      <c r="CIJ47" s="4"/>
      <c r="CIK47" s="4"/>
      <c r="CIL47" s="4"/>
      <c r="CIM47" s="4"/>
      <c r="CIN47" s="4"/>
      <c r="CIO47" s="4"/>
      <c r="CIP47" s="4"/>
      <c r="CIQ47" s="4"/>
      <c r="CIR47" s="4"/>
      <c r="CIS47" s="4"/>
      <c r="CIT47" s="4"/>
      <c r="CIU47" s="4"/>
      <c r="CIV47" s="4"/>
      <c r="CIW47" s="4"/>
      <c r="CIX47" s="4"/>
      <c r="CIY47" s="4"/>
      <c r="CIZ47" s="4"/>
      <c r="CJA47" s="4"/>
      <c r="CJB47" s="4"/>
      <c r="CJC47" s="4"/>
      <c r="CJD47" s="4"/>
      <c r="CJE47" s="4"/>
      <c r="CJF47" s="4"/>
      <c r="CJG47" s="4"/>
      <c r="CJH47" s="4"/>
      <c r="CJI47" s="4"/>
      <c r="CJJ47" s="4"/>
      <c r="CJK47" s="4"/>
      <c r="CJL47" s="4"/>
      <c r="CJM47" s="4"/>
      <c r="CJN47" s="4"/>
      <c r="CJO47" s="4"/>
      <c r="CJP47" s="4"/>
      <c r="CJQ47" s="4"/>
      <c r="CJR47" s="4"/>
      <c r="CJS47" s="4"/>
      <c r="CJT47" s="4"/>
      <c r="CJU47" s="4"/>
      <c r="CJV47" s="4"/>
      <c r="CJW47" s="4"/>
      <c r="CJX47" s="4"/>
      <c r="CJY47" s="4"/>
      <c r="CJZ47" s="4"/>
      <c r="CKA47" s="4"/>
      <c r="CKB47" s="4"/>
      <c r="CKC47" s="4"/>
      <c r="CKD47" s="4"/>
      <c r="CKE47" s="4"/>
      <c r="CKF47" s="4"/>
      <c r="CKG47" s="4"/>
      <c r="CKH47" s="4"/>
      <c r="CKI47" s="4"/>
      <c r="CKJ47" s="4"/>
      <c r="CKK47" s="4"/>
      <c r="CKL47" s="4"/>
      <c r="CKM47" s="4"/>
      <c r="CKN47" s="4"/>
      <c r="CKO47" s="4"/>
      <c r="CKP47" s="4"/>
      <c r="CKQ47" s="4"/>
      <c r="CKR47" s="4"/>
      <c r="CKS47" s="4"/>
      <c r="CKT47" s="4"/>
      <c r="CKU47" s="4"/>
      <c r="CKV47" s="4"/>
      <c r="CKW47" s="4"/>
      <c r="CKX47" s="4"/>
      <c r="CKY47" s="4"/>
      <c r="CKZ47" s="4"/>
      <c r="CLA47" s="4"/>
      <c r="CLB47" s="4"/>
      <c r="CLC47" s="4"/>
      <c r="CLD47" s="4"/>
      <c r="CLE47" s="4"/>
      <c r="CLF47" s="4"/>
      <c r="CLG47" s="4"/>
      <c r="CLH47" s="4"/>
      <c r="CLI47" s="4"/>
      <c r="CLJ47" s="4"/>
      <c r="CLK47" s="4"/>
      <c r="CLL47" s="4"/>
      <c r="CLM47" s="4"/>
      <c r="CLN47" s="4"/>
      <c r="CLO47" s="4"/>
      <c r="CLP47" s="4"/>
      <c r="CLQ47" s="4"/>
      <c r="CLR47" s="4"/>
      <c r="CLS47" s="4"/>
      <c r="CLT47" s="4"/>
      <c r="CLU47" s="4"/>
      <c r="CLV47" s="4"/>
      <c r="CLW47" s="4"/>
      <c r="CLX47" s="4"/>
      <c r="CLY47" s="4"/>
      <c r="CLZ47" s="4"/>
      <c r="CMA47" s="4"/>
      <c r="CMB47" s="4"/>
      <c r="CMC47" s="4"/>
      <c r="CMD47" s="4"/>
      <c r="CME47" s="4"/>
      <c r="CMF47" s="4"/>
      <c r="CMG47" s="4"/>
      <c r="CMH47" s="4"/>
      <c r="CMI47" s="4"/>
      <c r="CMJ47" s="4"/>
      <c r="CMK47" s="4"/>
      <c r="CML47" s="4"/>
      <c r="CMM47" s="4"/>
      <c r="CMN47" s="4"/>
      <c r="CMO47" s="4"/>
      <c r="CMP47" s="4"/>
      <c r="CMQ47" s="4"/>
      <c r="CMR47" s="4"/>
      <c r="CMS47" s="4"/>
      <c r="CMT47" s="4"/>
      <c r="CMU47" s="4"/>
      <c r="CMV47" s="4"/>
      <c r="CMW47" s="4"/>
      <c r="CMX47" s="4"/>
      <c r="CMY47" s="4"/>
      <c r="CMZ47" s="4"/>
      <c r="CNA47" s="4"/>
      <c r="CNB47" s="4"/>
      <c r="CNC47" s="4"/>
      <c r="CND47" s="4"/>
      <c r="CNE47" s="4"/>
      <c r="CNF47" s="4"/>
      <c r="CNG47" s="4"/>
      <c r="CNH47" s="4"/>
      <c r="CNI47" s="4"/>
      <c r="CNJ47" s="4"/>
      <c r="CNK47" s="4"/>
      <c r="CNL47" s="4"/>
      <c r="CNM47" s="4"/>
      <c r="CNN47" s="4"/>
      <c r="CNO47" s="4"/>
      <c r="CNP47" s="4"/>
      <c r="CNQ47" s="4"/>
      <c r="CNR47" s="4"/>
      <c r="CNS47" s="4"/>
      <c r="CNT47" s="4"/>
      <c r="CNU47" s="4"/>
      <c r="CNV47" s="4"/>
      <c r="CNW47" s="4"/>
      <c r="CNX47" s="4"/>
      <c r="CNY47" s="4"/>
      <c r="CNZ47" s="4"/>
      <c r="COA47" s="4"/>
      <c r="COB47" s="4"/>
      <c r="COC47" s="4"/>
      <c r="COD47" s="4"/>
      <c r="COE47" s="4"/>
      <c r="COF47" s="4"/>
      <c r="COG47" s="4"/>
      <c r="COH47" s="4"/>
      <c r="COI47" s="4"/>
      <c r="COJ47" s="4"/>
      <c r="COK47" s="4"/>
      <c r="COL47" s="4"/>
      <c r="COM47" s="4"/>
      <c r="CON47" s="4"/>
      <c r="COO47" s="4"/>
      <c r="COP47" s="4"/>
      <c r="COQ47" s="4"/>
      <c r="COR47" s="4"/>
      <c r="COS47" s="4"/>
      <c r="COT47" s="4"/>
      <c r="COU47" s="4"/>
      <c r="COV47" s="4"/>
      <c r="COW47" s="4"/>
      <c r="COX47" s="4"/>
      <c r="COY47" s="4"/>
      <c r="COZ47" s="4"/>
      <c r="CPA47" s="4"/>
      <c r="CPB47" s="4"/>
      <c r="CPC47" s="4"/>
      <c r="CPD47" s="4"/>
      <c r="CPE47" s="4"/>
      <c r="CPF47" s="4"/>
      <c r="CPG47" s="4"/>
      <c r="CPH47" s="4"/>
      <c r="CPI47" s="4"/>
      <c r="CPJ47" s="4"/>
      <c r="CPK47" s="4"/>
      <c r="CPL47" s="4"/>
      <c r="CPM47" s="4"/>
      <c r="CPN47" s="4"/>
      <c r="CPO47" s="4"/>
      <c r="CPP47" s="4"/>
      <c r="CPQ47" s="4"/>
      <c r="CPR47" s="4"/>
      <c r="CPS47" s="4"/>
      <c r="CPT47" s="4"/>
      <c r="CPU47" s="4"/>
      <c r="CPV47" s="4"/>
      <c r="CPW47" s="4"/>
      <c r="CPX47" s="4"/>
      <c r="CPY47" s="4"/>
      <c r="CPZ47" s="4"/>
      <c r="CQA47" s="4"/>
      <c r="CQB47" s="4"/>
      <c r="CQC47" s="4"/>
      <c r="CQD47" s="4"/>
      <c r="CQE47" s="4"/>
      <c r="CQF47" s="4"/>
      <c r="CQG47" s="4"/>
      <c r="CQH47" s="4"/>
      <c r="CQI47" s="4"/>
      <c r="CQJ47" s="4"/>
      <c r="CQK47" s="4"/>
      <c r="CQL47" s="4"/>
      <c r="CQM47" s="4"/>
      <c r="CQN47" s="4"/>
      <c r="CQO47" s="4"/>
      <c r="CQP47" s="4"/>
      <c r="CQQ47" s="4"/>
      <c r="CQR47" s="4"/>
      <c r="CQS47" s="4"/>
      <c r="CQT47" s="4"/>
      <c r="CQU47" s="4"/>
      <c r="CQV47" s="4"/>
      <c r="CQW47" s="4"/>
      <c r="CQX47" s="4"/>
      <c r="CQY47" s="4"/>
      <c r="CQZ47" s="4"/>
      <c r="CRA47" s="4"/>
      <c r="CRB47" s="4"/>
      <c r="CRC47" s="4"/>
      <c r="CRD47" s="4"/>
      <c r="CRE47" s="4"/>
      <c r="CRF47" s="4"/>
      <c r="CRG47" s="4"/>
      <c r="CRH47" s="4"/>
      <c r="CRI47" s="4"/>
      <c r="CRJ47" s="4"/>
      <c r="CRK47" s="4"/>
      <c r="CRL47" s="4"/>
      <c r="CRM47" s="4"/>
      <c r="CRN47" s="4"/>
      <c r="CRO47" s="4"/>
      <c r="CRP47" s="4"/>
      <c r="CRQ47" s="4"/>
      <c r="CRR47" s="4"/>
      <c r="CRS47" s="4"/>
      <c r="CRT47" s="4"/>
      <c r="CRU47" s="4"/>
      <c r="CRV47" s="4"/>
      <c r="CRW47" s="4"/>
      <c r="CRX47" s="4"/>
      <c r="CRY47" s="4"/>
      <c r="CRZ47" s="4"/>
      <c r="CSA47" s="4"/>
      <c r="CSB47" s="4"/>
      <c r="CSC47" s="4"/>
      <c r="CSD47" s="4"/>
      <c r="CSE47" s="4"/>
      <c r="CSF47" s="4"/>
      <c r="CSG47" s="4"/>
      <c r="CSH47" s="4"/>
      <c r="CSI47" s="4"/>
      <c r="CSJ47" s="4"/>
      <c r="CSK47" s="4"/>
      <c r="CSL47" s="4"/>
      <c r="CSM47" s="4"/>
      <c r="CSN47" s="4"/>
      <c r="CSO47" s="4"/>
      <c r="CSP47" s="4"/>
      <c r="CSQ47" s="4"/>
      <c r="CSR47" s="4"/>
      <c r="CSS47" s="4"/>
      <c r="CST47" s="4"/>
      <c r="CSU47" s="4"/>
      <c r="CSV47" s="4"/>
      <c r="CSW47" s="4"/>
      <c r="CSX47" s="4"/>
      <c r="CSY47" s="4"/>
      <c r="CSZ47" s="4"/>
      <c r="CTA47" s="4"/>
      <c r="CTB47" s="4"/>
      <c r="CTC47" s="4"/>
      <c r="CTD47" s="4"/>
      <c r="CTE47" s="4"/>
      <c r="CTF47" s="4"/>
      <c r="CTG47" s="4"/>
      <c r="CTH47" s="4"/>
      <c r="CTI47" s="4"/>
      <c r="CTJ47" s="4"/>
      <c r="CTK47" s="4"/>
      <c r="CTL47" s="4"/>
      <c r="CTM47" s="4"/>
      <c r="CTN47" s="4"/>
      <c r="CTO47" s="4"/>
      <c r="CTP47" s="4"/>
      <c r="CTQ47" s="4"/>
      <c r="CTR47" s="4"/>
      <c r="CTS47" s="4"/>
      <c r="CTT47" s="4"/>
      <c r="CTU47" s="4"/>
      <c r="CTV47" s="4"/>
      <c r="CTW47" s="4"/>
      <c r="CTX47" s="4"/>
      <c r="CTY47" s="4"/>
      <c r="CTZ47" s="4"/>
      <c r="CUA47" s="4"/>
      <c r="CUB47" s="4"/>
      <c r="CUC47" s="4"/>
      <c r="CUD47" s="4"/>
      <c r="CUE47" s="4"/>
      <c r="CUF47" s="4"/>
      <c r="CUG47" s="4"/>
      <c r="CUH47" s="4"/>
      <c r="CUI47" s="4"/>
      <c r="CUJ47" s="4"/>
      <c r="CUK47" s="4"/>
      <c r="CUL47" s="4"/>
      <c r="CUM47" s="4"/>
      <c r="CUN47" s="4"/>
      <c r="CUO47" s="4"/>
      <c r="CUP47" s="4"/>
      <c r="CUQ47" s="4"/>
      <c r="CUR47" s="4"/>
      <c r="CUS47" s="4"/>
      <c r="CUT47" s="4"/>
      <c r="CUU47" s="4"/>
      <c r="CUV47" s="4"/>
      <c r="CUW47" s="4"/>
      <c r="CUX47" s="4"/>
      <c r="CUY47" s="4"/>
      <c r="CUZ47" s="4"/>
      <c r="CVA47" s="4"/>
      <c r="CVB47" s="4"/>
      <c r="CVC47" s="4"/>
      <c r="CVD47" s="4"/>
      <c r="CVE47" s="4"/>
      <c r="CVF47" s="4"/>
      <c r="CVG47" s="4"/>
      <c r="CVH47" s="4"/>
      <c r="CVI47" s="4"/>
      <c r="CVJ47" s="4"/>
      <c r="CVK47" s="4"/>
      <c r="CVL47" s="4"/>
      <c r="CVM47" s="4"/>
      <c r="CVN47" s="4"/>
      <c r="CVO47" s="4"/>
      <c r="CVP47" s="4"/>
      <c r="CVQ47" s="4"/>
      <c r="CVR47" s="4"/>
      <c r="CVS47" s="4"/>
      <c r="CVT47" s="4"/>
      <c r="CVU47" s="4"/>
      <c r="CVV47" s="4"/>
      <c r="CVW47" s="4"/>
      <c r="CVX47" s="4"/>
      <c r="CVY47" s="4"/>
      <c r="CVZ47" s="4"/>
      <c r="CWA47" s="4"/>
      <c r="CWB47" s="4"/>
      <c r="CWC47" s="4"/>
      <c r="CWD47" s="4"/>
      <c r="CWE47" s="4"/>
      <c r="CWF47" s="4"/>
      <c r="CWG47" s="4"/>
      <c r="CWH47" s="4"/>
      <c r="CWI47" s="4"/>
      <c r="CWJ47" s="4"/>
      <c r="CWK47" s="4"/>
      <c r="CWL47" s="4"/>
      <c r="CWM47" s="4"/>
      <c r="CWN47" s="4"/>
      <c r="CWO47" s="4"/>
      <c r="CWP47" s="4"/>
      <c r="CWQ47" s="4"/>
      <c r="CWR47" s="4"/>
      <c r="CWS47" s="4"/>
      <c r="CWT47" s="4"/>
      <c r="CWU47" s="4"/>
      <c r="CWV47" s="4"/>
      <c r="CWW47" s="4"/>
      <c r="CWX47" s="4"/>
      <c r="CWY47" s="4"/>
      <c r="CWZ47" s="4"/>
      <c r="CXA47" s="4"/>
      <c r="CXB47" s="4"/>
      <c r="CXC47" s="4"/>
      <c r="CXD47" s="4"/>
      <c r="CXE47" s="4"/>
      <c r="CXF47" s="4"/>
      <c r="CXG47" s="4"/>
      <c r="CXH47" s="4"/>
      <c r="CXI47" s="4"/>
      <c r="CXJ47" s="4"/>
      <c r="CXK47" s="4"/>
      <c r="CXL47" s="4"/>
      <c r="CXM47" s="4"/>
      <c r="CXN47" s="4"/>
      <c r="CXO47" s="4"/>
      <c r="CXP47" s="4"/>
      <c r="CXQ47" s="4"/>
      <c r="CXR47" s="4"/>
      <c r="CXS47" s="4"/>
      <c r="CXT47" s="4"/>
      <c r="CXU47" s="4"/>
      <c r="CXV47" s="4"/>
      <c r="CXW47" s="4"/>
      <c r="CXX47" s="4"/>
      <c r="CXY47" s="4"/>
      <c r="CXZ47" s="4"/>
      <c r="CYA47" s="4"/>
      <c r="CYB47" s="4"/>
      <c r="CYC47" s="4"/>
      <c r="CYD47" s="4"/>
      <c r="CYE47" s="4"/>
      <c r="CYF47" s="4"/>
      <c r="CYG47" s="4"/>
      <c r="CYH47" s="4"/>
      <c r="CYI47" s="4"/>
      <c r="CYJ47" s="4"/>
      <c r="CYK47" s="4"/>
      <c r="CYL47" s="4"/>
      <c r="CYM47" s="4"/>
      <c r="CYN47" s="4"/>
      <c r="CYO47" s="4"/>
      <c r="CYP47" s="4"/>
      <c r="CYQ47" s="4"/>
      <c r="CYR47" s="4"/>
      <c r="CYS47" s="4"/>
      <c r="CYT47" s="4"/>
      <c r="CYU47" s="4"/>
      <c r="CYV47" s="4"/>
      <c r="CYW47" s="4"/>
      <c r="CYX47" s="4"/>
      <c r="CYY47" s="4"/>
      <c r="CYZ47" s="4"/>
      <c r="CZA47" s="4"/>
      <c r="CZB47" s="4"/>
      <c r="CZC47" s="4"/>
      <c r="CZD47" s="4"/>
      <c r="CZE47" s="4"/>
      <c r="CZF47" s="4"/>
      <c r="CZG47" s="4"/>
      <c r="CZH47" s="4"/>
      <c r="CZI47" s="4"/>
      <c r="CZJ47" s="4"/>
      <c r="CZK47" s="4"/>
      <c r="CZL47" s="4"/>
      <c r="CZM47" s="4"/>
      <c r="CZN47" s="4"/>
      <c r="CZO47" s="4"/>
      <c r="CZP47" s="4"/>
      <c r="CZQ47" s="4"/>
      <c r="CZR47" s="4"/>
      <c r="CZS47" s="4"/>
      <c r="CZT47" s="4"/>
      <c r="CZU47" s="4"/>
      <c r="CZV47" s="4"/>
      <c r="CZW47" s="4"/>
      <c r="CZX47" s="4"/>
      <c r="CZY47" s="4"/>
      <c r="CZZ47" s="4"/>
      <c r="DAA47" s="4"/>
      <c r="DAB47" s="4"/>
      <c r="DAC47" s="4"/>
      <c r="DAD47" s="4"/>
      <c r="DAE47" s="4"/>
      <c r="DAF47" s="4"/>
      <c r="DAG47" s="4"/>
      <c r="DAH47" s="4"/>
      <c r="DAI47" s="4"/>
      <c r="DAJ47" s="4"/>
      <c r="DAK47" s="4"/>
      <c r="DAL47" s="4"/>
      <c r="DAM47" s="4"/>
      <c r="DAN47" s="4"/>
      <c r="DAO47" s="4"/>
      <c r="DAP47" s="4"/>
      <c r="DAQ47" s="4"/>
      <c r="DAR47" s="4"/>
      <c r="DAS47" s="4"/>
      <c r="DAT47" s="4"/>
      <c r="DAU47" s="4"/>
      <c r="DAV47" s="4"/>
      <c r="DAW47" s="4"/>
      <c r="DAX47" s="4"/>
      <c r="DAY47" s="4"/>
      <c r="DAZ47" s="4"/>
      <c r="DBA47" s="4"/>
      <c r="DBB47" s="4"/>
      <c r="DBC47" s="4"/>
      <c r="DBD47" s="4"/>
      <c r="DBE47" s="4"/>
      <c r="DBF47" s="4"/>
      <c r="DBG47" s="4"/>
      <c r="DBH47" s="4"/>
      <c r="DBI47" s="4"/>
      <c r="DBJ47" s="4"/>
      <c r="DBK47" s="4"/>
      <c r="DBL47" s="4"/>
      <c r="DBM47" s="4"/>
      <c r="DBN47" s="4"/>
      <c r="DBO47" s="4"/>
      <c r="DBP47" s="4"/>
      <c r="DBQ47" s="4"/>
      <c r="DBR47" s="4"/>
      <c r="DBS47" s="4"/>
      <c r="DBT47" s="4"/>
      <c r="DBU47" s="4"/>
      <c r="DBV47" s="4"/>
      <c r="DBW47" s="4"/>
      <c r="DBX47" s="4"/>
      <c r="DBY47" s="4"/>
      <c r="DBZ47" s="4"/>
      <c r="DCA47" s="4"/>
      <c r="DCB47" s="4"/>
      <c r="DCC47" s="4"/>
      <c r="DCD47" s="4"/>
      <c r="DCE47" s="4"/>
      <c r="DCF47" s="4"/>
      <c r="DCG47" s="4"/>
      <c r="DCH47" s="4"/>
      <c r="DCI47" s="4"/>
      <c r="DCJ47" s="4"/>
      <c r="DCK47" s="4"/>
      <c r="DCL47" s="4"/>
      <c r="DCM47" s="4"/>
      <c r="DCN47" s="4"/>
      <c r="DCO47" s="4"/>
      <c r="DCP47" s="4"/>
      <c r="DCQ47" s="4"/>
      <c r="DCR47" s="4"/>
      <c r="DCS47" s="4"/>
      <c r="DCT47" s="4"/>
      <c r="DCU47" s="4"/>
      <c r="DCV47" s="4"/>
      <c r="DCW47" s="4"/>
      <c r="DCX47" s="4"/>
      <c r="DCY47" s="4"/>
      <c r="DCZ47" s="4"/>
      <c r="DDA47" s="4"/>
      <c r="DDB47" s="4"/>
      <c r="DDC47" s="4"/>
      <c r="DDD47" s="4"/>
      <c r="DDE47" s="4"/>
      <c r="DDF47" s="4"/>
      <c r="DDG47" s="4"/>
      <c r="DDH47" s="4"/>
      <c r="DDI47" s="4"/>
      <c r="DDJ47" s="4"/>
      <c r="DDK47" s="4"/>
      <c r="DDL47" s="4"/>
      <c r="DDM47" s="4"/>
      <c r="DDN47" s="4"/>
      <c r="DDO47" s="4"/>
      <c r="DDP47" s="4"/>
      <c r="DDQ47" s="4"/>
      <c r="DDR47" s="4"/>
      <c r="DDS47" s="4"/>
      <c r="DDT47" s="4"/>
      <c r="DDU47" s="4"/>
      <c r="DDV47" s="4"/>
      <c r="DDW47" s="4"/>
      <c r="DDX47" s="4"/>
      <c r="DDY47" s="4"/>
      <c r="DDZ47" s="4"/>
      <c r="DEA47" s="4"/>
      <c r="DEB47" s="4"/>
      <c r="DEC47" s="4"/>
      <c r="DED47" s="4"/>
      <c r="DEE47" s="4"/>
      <c r="DEF47" s="4"/>
      <c r="DEG47" s="4"/>
      <c r="DEH47" s="4"/>
      <c r="DEI47" s="4"/>
      <c r="DEJ47" s="4"/>
      <c r="DEK47" s="4"/>
      <c r="DEL47" s="4"/>
      <c r="DEM47" s="4"/>
      <c r="DEN47" s="4"/>
      <c r="DEO47" s="4"/>
      <c r="DEP47" s="4"/>
      <c r="DEQ47" s="4"/>
      <c r="DER47" s="4"/>
      <c r="DES47" s="4"/>
      <c r="DET47" s="4"/>
      <c r="DEU47" s="4"/>
      <c r="DEV47" s="4"/>
      <c r="DEW47" s="4"/>
      <c r="DEX47" s="4"/>
      <c r="DEY47" s="4"/>
      <c r="DEZ47" s="4"/>
      <c r="DFA47" s="4"/>
      <c r="DFB47" s="4"/>
      <c r="DFC47" s="4"/>
      <c r="DFD47" s="4"/>
      <c r="DFE47" s="4"/>
      <c r="DFF47" s="4"/>
      <c r="DFG47" s="4"/>
      <c r="DFH47" s="4"/>
      <c r="DFI47" s="4"/>
      <c r="DFJ47" s="4"/>
      <c r="DFK47" s="4"/>
      <c r="DFL47" s="4"/>
      <c r="DFM47" s="4"/>
      <c r="DFN47" s="4"/>
      <c r="DFO47" s="4"/>
      <c r="DFP47" s="4"/>
      <c r="DFQ47" s="4"/>
      <c r="DFR47" s="4"/>
      <c r="DFS47" s="4"/>
      <c r="DFT47" s="4"/>
      <c r="DFU47" s="4"/>
      <c r="DFV47" s="4"/>
      <c r="DFW47" s="4"/>
      <c r="DFX47" s="4"/>
      <c r="DFY47" s="4"/>
      <c r="DFZ47" s="4"/>
      <c r="DGA47" s="4"/>
      <c r="DGB47" s="4"/>
      <c r="DGC47" s="4"/>
      <c r="DGD47" s="4"/>
      <c r="DGE47" s="4"/>
      <c r="DGF47" s="4"/>
      <c r="DGG47" s="4"/>
      <c r="DGH47" s="4"/>
      <c r="DGI47" s="4"/>
      <c r="DGJ47" s="4"/>
      <c r="DGK47" s="4"/>
      <c r="DGL47" s="4"/>
      <c r="DGM47" s="4"/>
      <c r="DGN47" s="4"/>
      <c r="DGO47" s="4"/>
      <c r="DGP47" s="4"/>
      <c r="DGQ47" s="4"/>
      <c r="DGR47" s="4"/>
      <c r="DGS47" s="4"/>
      <c r="DGT47" s="4"/>
      <c r="DGU47" s="4"/>
      <c r="DGV47" s="4"/>
      <c r="DGW47" s="4"/>
      <c r="DGX47" s="4"/>
      <c r="DGY47" s="4"/>
      <c r="DGZ47" s="4"/>
      <c r="DHA47" s="4"/>
      <c r="DHB47" s="4"/>
      <c r="DHC47" s="4"/>
      <c r="DHD47" s="4"/>
      <c r="DHE47" s="4"/>
      <c r="DHF47" s="4"/>
      <c r="DHG47" s="4"/>
      <c r="DHH47" s="4"/>
      <c r="DHI47" s="4"/>
      <c r="DHJ47" s="4"/>
      <c r="DHK47" s="4"/>
      <c r="DHL47" s="4"/>
      <c r="DHM47" s="4"/>
      <c r="DHN47" s="4"/>
      <c r="DHO47" s="4"/>
      <c r="DHP47" s="4"/>
      <c r="DHQ47" s="4"/>
      <c r="DHR47" s="4"/>
      <c r="DHS47" s="4"/>
      <c r="DHT47" s="4"/>
      <c r="DHU47" s="4"/>
      <c r="DHV47" s="4"/>
      <c r="DHW47" s="4"/>
      <c r="DHX47" s="4"/>
      <c r="DHY47" s="4"/>
      <c r="DHZ47" s="4"/>
      <c r="DIA47" s="4"/>
      <c r="DIB47" s="4"/>
      <c r="DIC47" s="4"/>
      <c r="DID47" s="4"/>
      <c r="DIE47" s="4"/>
      <c r="DIF47" s="4"/>
      <c r="DIG47" s="4"/>
      <c r="DIH47" s="4"/>
      <c r="DII47" s="4"/>
      <c r="DIJ47" s="4"/>
      <c r="DIK47" s="4"/>
      <c r="DIL47" s="4"/>
      <c r="DIM47" s="4"/>
      <c r="DIN47" s="4"/>
      <c r="DIO47" s="4"/>
      <c r="DIP47" s="4"/>
      <c r="DIQ47" s="4"/>
      <c r="DIR47" s="4"/>
      <c r="DIS47" s="4"/>
      <c r="DIT47" s="4"/>
      <c r="DIU47" s="4"/>
      <c r="DIV47" s="4"/>
      <c r="DIW47" s="4"/>
      <c r="DIX47" s="4"/>
      <c r="DIY47" s="4"/>
      <c r="DIZ47" s="4"/>
      <c r="DJA47" s="4"/>
      <c r="DJB47" s="4"/>
      <c r="DJC47" s="4"/>
      <c r="DJD47" s="4"/>
      <c r="DJE47" s="4"/>
      <c r="DJF47" s="4"/>
      <c r="DJG47" s="4"/>
      <c r="DJH47" s="4"/>
      <c r="DJI47" s="4"/>
      <c r="DJJ47" s="4"/>
      <c r="DJK47" s="4"/>
      <c r="DJL47" s="4"/>
      <c r="DJM47" s="4"/>
      <c r="DJN47" s="4"/>
      <c r="DJO47" s="4"/>
      <c r="DJP47" s="4"/>
      <c r="DJQ47" s="4"/>
      <c r="DJR47" s="4"/>
      <c r="DJS47" s="4"/>
      <c r="DJT47" s="4"/>
      <c r="DJU47" s="4"/>
      <c r="DJV47" s="4"/>
      <c r="DJW47" s="4"/>
      <c r="DJX47" s="4"/>
      <c r="DJY47" s="4"/>
      <c r="DJZ47" s="4"/>
      <c r="DKA47" s="4"/>
      <c r="DKB47" s="4"/>
      <c r="DKC47" s="4"/>
      <c r="DKD47" s="4"/>
      <c r="DKE47" s="4"/>
      <c r="DKF47" s="4"/>
      <c r="DKG47" s="4"/>
      <c r="DKH47" s="4"/>
      <c r="DKI47" s="4"/>
      <c r="DKJ47" s="4"/>
      <c r="DKK47" s="4"/>
      <c r="DKL47" s="4"/>
      <c r="DKM47" s="4"/>
      <c r="DKN47" s="4"/>
      <c r="DKO47" s="4"/>
      <c r="DKP47" s="4"/>
      <c r="DKQ47" s="4"/>
      <c r="DKR47" s="4"/>
      <c r="DKS47" s="4"/>
      <c r="DKT47" s="4"/>
      <c r="DKU47" s="4"/>
      <c r="DKV47" s="4"/>
      <c r="DKW47" s="4"/>
      <c r="DKX47" s="4"/>
      <c r="DKY47" s="4"/>
      <c r="DKZ47" s="4"/>
      <c r="DLA47" s="4"/>
      <c r="DLB47" s="4"/>
      <c r="DLC47" s="4"/>
      <c r="DLD47" s="4"/>
      <c r="DLE47" s="4"/>
      <c r="DLF47" s="4"/>
      <c r="DLG47" s="4"/>
      <c r="DLH47" s="4"/>
      <c r="DLI47" s="4"/>
      <c r="DLJ47" s="4"/>
      <c r="DLK47" s="4"/>
      <c r="DLL47" s="4"/>
      <c r="DLM47" s="4"/>
      <c r="DLN47" s="4"/>
      <c r="DLO47" s="4"/>
      <c r="DLP47" s="4"/>
      <c r="DLQ47" s="4"/>
      <c r="DLR47" s="4"/>
      <c r="DLS47" s="4"/>
      <c r="DLT47" s="4"/>
      <c r="DLU47" s="4"/>
      <c r="DLV47" s="4"/>
      <c r="DLW47" s="4"/>
      <c r="DLX47" s="4"/>
      <c r="DLY47" s="4"/>
      <c r="DLZ47" s="4"/>
      <c r="DMA47" s="4"/>
      <c r="DMB47" s="4"/>
      <c r="DMC47" s="4"/>
      <c r="DMD47" s="4"/>
      <c r="DME47" s="4"/>
      <c r="DMF47" s="4"/>
      <c r="DMG47" s="4"/>
      <c r="DMH47" s="4"/>
      <c r="DMI47" s="4"/>
      <c r="DMJ47" s="4"/>
      <c r="DMK47" s="4"/>
      <c r="DML47" s="4"/>
      <c r="DMM47" s="4"/>
      <c r="DMN47" s="4"/>
      <c r="DMO47" s="4"/>
      <c r="DMP47" s="4"/>
      <c r="DMQ47" s="4"/>
      <c r="DMR47" s="4"/>
      <c r="DMS47" s="4"/>
      <c r="DMT47" s="4"/>
      <c r="DMU47" s="4"/>
      <c r="DMV47" s="4"/>
      <c r="DMW47" s="4"/>
      <c r="DMX47" s="4"/>
      <c r="DMY47" s="4"/>
      <c r="DMZ47" s="4"/>
      <c r="DNA47" s="4"/>
      <c r="DNB47" s="4"/>
      <c r="DNC47" s="4"/>
      <c r="DND47" s="4"/>
      <c r="DNE47" s="4"/>
      <c r="DNF47" s="4"/>
      <c r="DNG47" s="4"/>
      <c r="DNH47" s="4"/>
      <c r="DNI47" s="4"/>
      <c r="DNJ47" s="4"/>
      <c r="DNK47" s="4"/>
      <c r="DNL47" s="4"/>
      <c r="DNM47" s="4"/>
      <c r="DNN47" s="4"/>
      <c r="DNO47" s="4"/>
      <c r="DNP47" s="4"/>
      <c r="DNQ47" s="4"/>
      <c r="DNR47" s="4"/>
      <c r="DNS47" s="4"/>
      <c r="DNT47" s="4"/>
      <c r="DNU47" s="4"/>
      <c r="DNV47" s="4"/>
      <c r="DNW47" s="4"/>
      <c r="DNX47" s="4"/>
      <c r="DNY47" s="4"/>
      <c r="DNZ47" s="4"/>
      <c r="DOA47" s="4"/>
      <c r="DOB47" s="4"/>
      <c r="DOC47" s="4"/>
      <c r="DOD47" s="4"/>
      <c r="DOE47" s="4"/>
      <c r="DOF47" s="4"/>
      <c r="DOG47" s="4"/>
      <c r="DOH47" s="4"/>
      <c r="DOI47" s="4"/>
      <c r="DOJ47" s="4"/>
      <c r="DOK47" s="4"/>
      <c r="DOL47" s="4"/>
      <c r="DOM47" s="4"/>
      <c r="DON47" s="4"/>
      <c r="DOO47" s="4"/>
      <c r="DOP47" s="4"/>
      <c r="DOQ47" s="4"/>
      <c r="DOR47" s="4"/>
      <c r="DOS47" s="4"/>
      <c r="DOT47" s="4"/>
      <c r="DOU47" s="4"/>
      <c r="DOV47" s="4"/>
      <c r="DOW47" s="4"/>
      <c r="DOX47" s="4"/>
      <c r="DOY47" s="4"/>
      <c r="DOZ47" s="4"/>
      <c r="DPA47" s="4"/>
      <c r="DPB47" s="4"/>
      <c r="DPC47" s="4"/>
      <c r="DPD47" s="4"/>
      <c r="DPE47" s="4"/>
      <c r="DPF47" s="4"/>
      <c r="DPG47" s="4"/>
      <c r="DPH47" s="4"/>
      <c r="DPI47" s="4"/>
      <c r="DPJ47" s="4"/>
      <c r="DPK47" s="4"/>
      <c r="DPL47" s="4"/>
      <c r="DPM47" s="4"/>
      <c r="DPN47" s="4"/>
      <c r="DPO47" s="4"/>
      <c r="DPP47" s="4"/>
      <c r="DPQ47" s="4"/>
      <c r="DPR47" s="4"/>
      <c r="DPS47" s="4"/>
      <c r="DPT47" s="4"/>
      <c r="DPU47" s="4"/>
      <c r="DPV47" s="4"/>
      <c r="DPW47" s="4"/>
      <c r="DPX47" s="4"/>
      <c r="DPY47" s="4"/>
      <c r="DPZ47" s="4"/>
      <c r="DQA47" s="4"/>
      <c r="DQB47" s="4"/>
      <c r="DQC47" s="4"/>
      <c r="DQD47" s="4"/>
      <c r="DQE47" s="4"/>
      <c r="DQF47" s="4"/>
      <c r="DQG47" s="4"/>
      <c r="DQH47" s="4"/>
      <c r="DQI47" s="4"/>
      <c r="DQJ47" s="4"/>
      <c r="DQK47" s="4"/>
      <c r="DQL47" s="4"/>
      <c r="DQM47" s="4"/>
      <c r="DQN47" s="4"/>
      <c r="DQO47" s="4"/>
      <c r="DQP47" s="4"/>
      <c r="DQQ47" s="4"/>
      <c r="DQR47" s="4"/>
      <c r="DQS47" s="4"/>
      <c r="DQT47" s="4"/>
      <c r="DQU47" s="4"/>
      <c r="DQV47" s="4"/>
      <c r="DQW47" s="4"/>
      <c r="DQX47" s="4"/>
      <c r="DQY47" s="4"/>
      <c r="DQZ47" s="4"/>
      <c r="DRA47" s="4"/>
      <c r="DRB47" s="4"/>
      <c r="DRC47" s="4"/>
      <c r="DRD47" s="4"/>
      <c r="DRE47" s="4"/>
      <c r="DRF47" s="4"/>
      <c r="DRG47" s="4"/>
      <c r="DRH47" s="4"/>
      <c r="DRI47" s="4"/>
      <c r="DRJ47" s="4"/>
      <c r="DRK47" s="4"/>
      <c r="DRL47" s="4"/>
      <c r="DRM47" s="4"/>
      <c r="DRN47" s="4"/>
      <c r="DRO47" s="4"/>
      <c r="DRP47" s="4"/>
      <c r="DRQ47" s="4"/>
      <c r="DRR47" s="4"/>
      <c r="DRS47" s="4"/>
      <c r="DRT47" s="4"/>
      <c r="DRU47" s="4"/>
      <c r="DRV47" s="4"/>
      <c r="DRW47" s="4"/>
      <c r="DRX47" s="4"/>
      <c r="DRY47" s="4"/>
      <c r="DRZ47" s="4"/>
      <c r="DSA47" s="4"/>
      <c r="DSB47" s="4"/>
      <c r="DSC47" s="4"/>
      <c r="DSD47" s="4"/>
      <c r="DSE47" s="4"/>
      <c r="DSF47" s="4"/>
      <c r="DSG47" s="4"/>
      <c r="DSH47" s="4"/>
      <c r="DSI47" s="4"/>
      <c r="DSJ47" s="4"/>
      <c r="DSK47" s="4"/>
      <c r="DSL47" s="4"/>
      <c r="DSM47" s="4"/>
      <c r="DSN47" s="4"/>
      <c r="DSO47" s="4"/>
      <c r="DSP47" s="4"/>
      <c r="DSQ47" s="4"/>
      <c r="DSR47" s="4"/>
      <c r="DSS47" s="4"/>
      <c r="DST47" s="4"/>
      <c r="DSU47" s="4"/>
      <c r="DSV47" s="4"/>
      <c r="DSW47" s="4"/>
      <c r="DSX47" s="4"/>
      <c r="DSY47" s="4"/>
      <c r="DSZ47" s="4"/>
      <c r="DTA47" s="4"/>
      <c r="DTB47" s="4"/>
      <c r="DTC47" s="4"/>
      <c r="DTD47" s="4"/>
      <c r="DTE47" s="4"/>
      <c r="DTF47" s="4"/>
      <c r="DTG47" s="4"/>
      <c r="DTH47" s="4"/>
      <c r="DTI47" s="4"/>
      <c r="DTJ47" s="4"/>
      <c r="DTK47" s="4"/>
      <c r="DTL47" s="4"/>
      <c r="DTM47" s="4"/>
      <c r="DTN47" s="4"/>
      <c r="DTO47" s="4"/>
      <c r="DTP47" s="4"/>
      <c r="DTQ47" s="4"/>
      <c r="DTR47" s="4"/>
      <c r="DTS47" s="4"/>
      <c r="DTT47" s="4"/>
      <c r="DTU47" s="4"/>
      <c r="DTV47" s="4"/>
      <c r="DTW47" s="4"/>
      <c r="DTX47" s="4"/>
      <c r="DTY47" s="4"/>
      <c r="DTZ47" s="4"/>
      <c r="DUA47" s="4"/>
      <c r="DUB47" s="4"/>
      <c r="DUC47" s="4"/>
      <c r="DUD47" s="4"/>
      <c r="DUE47" s="4"/>
      <c r="DUF47" s="4"/>
      <c r="DUG47" s="4"/>
      <c r="DUH47" s="4"/>
      <c r="DUI47" s="4"/>
      <c r="DUJ47" s="4"/>
      <c r="DUK47" s="4"/>
      <c r="DUL47" s="4"/>
      <c r="DUM47" s="4"/>
      <c r="DUN47" s="4"/>
      <c r="DUO47" s="4"/>
      <c r="DUP47" s="4"/>
      <c r="DUQ47" s="4"/>
      <c r="DUR47" s="4"/>
      <c r="DUS47" s="4"/>
      <c r="DUT47" s="4"/>
      <c r="DUU47" s="4"/>
      <c r="DUV47" s="4"/>
      <c r="DUW47" s="4"/>
      <c r="DUX47" s="4"/>
      <c r="DUY47" s="4"/>
      <c r="DUZ47" s="4"/>
      <c r="DVA47" s="4"/>
      <c r="DVB47" s="4"/>
      <c r="DVC47" s="4"/>
      <c r="DVD47" s="4"/>
      <c r="DVE47" s="4"/>
      <c r="DVF47" s="4"/>
      <c r="DVG47" s="4"/>
      <c r="DVH47" s="4"/>
      <c r="DVI47" s="4"/>
      <c r="DVJ47" s="4"/>
      <c r="DVK47" s="4"/>
      <c r="DVL47" s="4"/>
      <c r="DVM47" s="4"/>
      <c r="DVN47" s="4"/>
      <c r="DVO47" s="4"/>
      <c r="DVP47" s="4"/>
      <c r="DVQ47" s="4"/>
      <c r="DVR47" s="4"/>
      <c r="DVS47" s="4"/>
      <c r="DVT47" s="4"/>
      <c r="DVU47" s="4"/>
      <c r="DVV47" s="4"/>
      <c r="DVW47" s="4"/>
      <c r="DVX47" s="4"/>
      <c r="DVY47" s="4"/>
      <c r="DVZ47" s="4"/>
      <c r="DWA47" s="4"/>
      <c r="DWB47" s="4"/>
      <c r="DWC47" s="4"/>
      <c r="DWD47" s="4"/>
      <c r="DWE47" s="4"/>
      <c r="DWF47" s="4"/>
      <c r="DWG47" s="4"/>
      <c r="DWH47" s="4"/>
      <c r="DWI47" s="4"/>
      <c r="DWJ47" s="4"/>
      <c r="DWK47" s="4"/>
      <c r="DWL47" s="4"/>
      <c r="DWM47" s="4"/>
      <c r="DWN47" s="4"/>
      <c r="DWO47" s="4"/>
      <c r="DWP47" s="4"/>
      <c r="DWQ47" s="4"/>
      <c r="DWR47" s="4"/>
      <c r="DWS47" s="4"/>
      <c r="DWT47" s="4"/>
      <c r="DWU47" s="4"/>
      <c r="DWV47" s="4"/>
      <c r="DWW47" s="4"/>
      <c r="DWX47" s="4"/>
      <c r="DWY47" s="4"/>
      <c r="DWZ47" s="4"/>
      <c r="DXA47" s="4"/>
      <c r="DXB47" s="4"/>
      <c r="DXC47" s="4"/>
      <c r="DXD47" s="4"/>
      <c r="DXE47" s="4"/>
      <c r="DXF47" s="4"/>
      <c r="DXG47" s="4"/>
      <c r="DXH47" s="4"/>
      <c r="DXI47" s="4"/>
      <c r="DXJ47" s="4"/>
      <c r="DXK47" s="4"/>
      <c r="DXL47" s="4"/>
      <c r="DXM47" s="4"/>
      <c r="DXN47" s="4"/>
      <c r="DXO47" s="4"/>
      <c r="DXP47" s="4"/>
      <c r="DXQ47" s="4"/>
      <c r="DXR47" s="4"/>
      <c r="DXS47" s="4"/>
      <c r="DXT47" s="4"/>
      <c r="DXU47" s="4"/>
      <c r="DXV47" s="4"/>
      <c r="DXW47" s="4"/>
      <c r="DXX47" s="4"/>
      <c r="DXY47" s="4"/>
      <c r="DXZ47" s="4"/>
      <c r="DYA47" s="4"/>
      <c r="DYB47" s="4"/>
      <c r="DYC47" s="4"/>
      <c r="DYD47" s="4"/>
      <c r="DYE47" s="4"/>
      <c r="DYF47" s="4"/>
      <c r="DYG47" s="4"/>
      <c r="DYH47" s="4"/>
      <c r="DYI47" s="4"/>
      <c r="DYJ47" s="4"/>
      <c r="DYK47" s="4"/>
      <c r="DYL47" s="4"/>
      <c r="DYM47" s="4"/>
      <c r="DYN47" s="4"/>
      <c r="DYO47" s="4"/>
      <c r="DYP47" s="4"/>
      <c r="DYQ47" s="4"/>
      <c r="DYR47" s="4"/>
      <c r="DYS47" s="4"/>
      <c r="DYT47" s="4"/>
      <c r="DYU47" s="4"/>
      <c r="DYV47" s="4"/>
      <c r="DYW47" s="4"/>
      <c r="DYX47" s="4"/>
      <c r="DYY47" s="4"/>
      <c r="DYZ47" s="4"/>
      <c r="DZA47" s="4"/>
      <c r="DZB47" s="4"/>
      <c r="DZC47" s="4"/>
      <c r="DZD47" s="4"/>
      <c r="DZE47" s="4"/>
      <c r="DZF47" s="4"/>
      <c r="DZG47" s="4"/>
      <c r="DZH47" s="4"/>
      <c r="DZI47" s="4"/>
      <c r="DZJ47" s="4"/>
      <c r="DZK47" s="4"/>
      <c r="DZL47" s="4"/>
      <c r="DZM47" s="4"/>
      <c r="DZN47" s="4"/>
      <c r="DZO47" s="4"/>
      <c r="DZP47" s="4"/>
      <c r="DZQ47" s="4"/>
      <c r="DZR47" s="4"/>
      <c r="DZS47" s="4"/>
      <c r="DZT47" s="4"/>
      <c r="DZU47" s="4"/>
      <c r="DZV47" s="4"/>
      <c r="DZW47" s="4"/>
      <c r="DZX47" s="4"/>
      <c r="DZY47" s="4"/>
      <c r="DZZ47" s="4"/>
      <c r="EAA47" s="4"/>
      <c r="EAB47" s="4"/>
      <c r="EAC47" s="4"/>
      <c r="EAD47" s="4"/>
      <c r="EAE47" s="4"/>
      <c r="EAF47" s="4"/>
      <c r="EAG47" s="4"/>
      <c r="EAH47" s="4"/>
      <c r="EAI47" s="4"/>
      <c r="EAJ47" s="4"/>
      <c r="EAK47" s="4"/>
      <c r="EAL47" s="4"/>
      <c r="EAM47" s="4"/>
      <c r="EAN47" s="4"/>
      <c r="EAO47" s="4"/>
      <c r="EAP47" s="4"/>
      <c r="EAQ47" s="4"/>
      <c r="EAR47" s="4"/>
      <c r="EAS47" s="4"/>
      <c r="EAT47" s="4"/>
      <c r="EAU47" s="4"/>
      <c r="EAV47" s="4"/>
      <c r="EAW47" s="4"/>
      <c r="EAX47" s="4"/>
      <c r="EAY47" s="4"/>
      <c r="EAZ47" s="4"/>
      <c r="EBA47" s="4"/>
      <c r="EBB47" s="4"/>
      <c r="EBC47" s="4"/>
      <c r="EBD47" s="4"/>
      <c r="EBE47" s="4"/>
      <c r="EBF47" s="4"/>
      <c r="EBG47" s="4"/>
      <c r="EBH47" s="4"/>
      <c r="EBI47" s="4"/>
      <c r="EBJ47" s="4"/>
      <c r="EBK47" s="4"/>
      <c r="EBL47" s="4"/>
      <c r="EBM47" s="4"/>
      <c r="EBN47" s="4"/>
      <c r="EBO47" s="4"/>
      <c r="EBP47" s="4"/>
      <c r="EBQ47" s="4"/>
      <c r="EBR47" s="4"/>
      <c r="EBS47" s="4"/>
      <c r="EBT47" s="4"/>
      <c r="EBU47" s="4"/>
      <c r="EBV47" s="4"/>
      <c r="EBW47" s="4"/>
      <c r="EBX47" s="4"/>
      <c r="EBY47" s="4"/>
      <c r="EBZ47" s="4"/>
      <c r="ECA47" s="4"/>
      <c r="ECB47" s="4"/>
      <c r="ECC47" s="4"/>
      <c r="ECD47" s="4"/>
      <c r="ECE47" s="4"/>
      <c r="ECF47" s="4"/>
      <c r="ECG47" s="4"/>
      <c r="ECH47" s="4"/>
      <c r="ECI47" s="4"/>
      <c r="ECJ47" s="4"/>
      <c r="ECK47" s="4"/>
      <c r="ECL47" s="4"/>
      <c r="ECM47" s="4"/>
      <c r="ECN47" s="4"/>
      <c r="ECO47" s="4"/>
      <c r="ECP47" s="4"/>
      <c r="ECQ47" s="4"/>
      <c r="ECR47" s="4"/>
      <c r="ECS47" s="4"/>
      <c r="ECT47" s="4"/>
      <c r="ECU47" s="4"/>
      <c r="ECV47" s="4"/>
      <c r="ECW47" s="4"/>
      <c r="ECX47" s="4"/>
      <c r="ECY47" s="4"/>
      <c r="ECZ47" s="4"/>
      <c r="EDA47" s="4"/>
      <c r="EDB47" s="4"/>
      <c r="EDC47" s="4"/>
      <c r="EDD47" s="4"/>
      <c r="EDE47" s="4"/>
      <c r="EDF47" s="4"/>
      <c r="EDG47" s="4"/>
      <c r="EDH47" s="4"/>
      <c r="EDI47" s="4"/>
      <c r="EDJ47" s="4"/>
      <c r="EDK47" s="4"/>
      <c r="EDL47" s="4"/>
      <c r="EDM47" s="4"/>
      <c r="EDN47" s="4"/>
      <c r="EDO47" s="4"/>
      <c r="EDP47" s="4"/>
      <c r="EDQ47" s="4"/>
      <c r="EDR47" s="4"/>
      <c r="EDS47" s="4"/>
      <c r="EDT47" s="4"/>
      <c r="EDU47" s="4"/>
      <c r="EDV47" s="4"/>
      <c r="EDW47" s="4"/>
      <c r="EDX47" s="4"/>
      <c r="EDY47" s="4"/>
      <c r="EDZ47" s="4"/>
      <c r="EEA47" s="4"/>
      <c r="EEB47" s="4"/>
      <c r="EEC47" s="4"/>
      <c r="EED47" s="4"/>
      <c r="EEE47" s="4"/>
      <c r="EEF47" s="4"/>
      <c r="EEG47" s="4"/>
      <c r="EEH47" s="4"/>
      <c r="EEI47" s="4"/>
      <c r="EEJ47" s="4"/>
      <c r="EEK47" s="4"/>
      <c r="EEL47" s="4"/>
      <c r="EEM47" s="4"/>
      <c r="EEN47" s="4"/>
      <c r="EEO47" s="4"/>
      <c r="EEP47" s="4"/>
      <c r="EEQ47" s="4"/>
      <c r="EER47" s="4"/>
      <c r="EES47" s="4"/>
      <c r="EET47" s="4"/>
      <c r="EEU47" s="4"/>
      <c r="EEV47" s="4"/>
      <c r="EEW47" s="4"/>
      <c r="EEX47" s="4"/>
      <c r="EEY47" s="4"/>
      <c r="EEZ47" s="4"/>
      <c r="EFA47" s="4"/>
      <c r="EFB47" s="4"/>
      <c r="EFC47" s="4"/>
      <c r="EFD47" s="4"/>
      <c r="EFE47" s="4"/>
      <c r="EFF47" s="4"/>
      <c r="EFG47" s="4"/>
      <c r="EFH47" s="4"/>
      <c r="EFI47" s="4"/>
      <c r="EFJ47" s="4"/>
      <c r="EFK47" s="4"/>
      <c r="EFL47" s="4"/>
      <c r="EFM47" s="4"/>
      <c r="EFN47" s="4"/>
      <c r="EFO47" s="4"/>
      <c r="EFP47" s="4"/>
      <c r="EFQ47" s="4"/>
      <c r="EFR47" s="4"/>
      <c r="EFS47" s="4"/>
      <c r="EFT47" s="4"/>
      <c r="EFU47" s="4"/>
      <c r="EFV47" s="4"/>
      <c r="EFW47" s="4"/>
      <c r="EFX47" s="4"/>
      <c r="EFY47" s="4"/>
      <c r="EFZ47" s="4"/>
      <c r="EGA47" s="4"/>
      <c r="EGB47" s="4"/>
      <c r="EGC47" s="4"/>
      <c r="EGD47" s="4"/>
      <c r="EGE47" s="4"/>
      <c r="EGF47" s="4"/>
      <c r="EGG47" s="4"/>
      <c r="EGH47" s="4"/>
      <c r="EGI47" s="4"/>
      <c r="EGJ47" s="4"/>
      <c r="EGK47" s="4"/>
      <c r="EGL47" s="4"/>
      <c r="EGM47" s="4"/>
      <c r="EGN47" s="4"/>
      <c r="EGO47" s="4"/>
      <c r="EGP47" s="4"/>
      <c r="EGQ47" s="4"/>
      <c r="EGR47" s="4"/>
      <c r="EGS47" s="4"/>
      <c r="EGT47" s="4"/>
      <c r="EGU47" s="4"/>
      <c r="EGV47" s="4"/>
      <c r="EGW47" s="4"/>
      <c r="EGX47" s="4"/>
      <c r="EGY47" s="4"/>
      <c r="EGZ47" s="4"/>
      <c r="EHA47" s="4"/>
      <c r="EHB47" s="4"/>
      <c r="EHC47" s="4"/>
      <c r="EHD47" s="4"/>
      <c r="EHE47" s="4"/>
      <c r="EHF47" s="4"/>
      <c r="EHG47" s="4"/>
      <c r="EHH47" s="4"/>
      <c r="EHI47" s="4"/>
      <c r="EHJ47" s="4"/>
      <c r="EHK47" s="4"/>
      <c r="EHL47" s="4"/>
      <c r="EHM47" s="4"/>
      <c r="EHN47" s="4"/>
      <c r="EHO47" s="4"/>
      <c r="EHP47" s="4"/>
      <c r="EHQ47" s="4"/>
      <c r="EHR47" s="4"/>
      <c r="EHS47" s="4"/>
      <c r="EHT47" s="4"/>
      <c r="EHU47" s="4"/>
      <c r="EHV47" s="4"/>
      <c r="EHW47" s="4"/>
      <c r="EHX47" s="4"/>
      <c r="EHY47" s="4"/>
      <c r="EHZ47" s="4"/>
      <c r="EIA47" s="4"/>
      <c r="EIB47" s="4"/>
      <c r="EIC47" s="4"/>
      <c r="EID47" s="4"/>
      <c r="EIE47" s="4"/>
      <c r="EIF47" s="4"/>
      <c r="EIG47" s="4"/>
      <c r="EIH47" s="4"/>
      <c r="EII47" s="4"/>
      <c r="EIJ47" s="4"/>
      <c r="EIK47" s="4"/>
      <c r="EIL47" s="4"/>
      <c r="EIM47" s="4"/>
      <c r="EIN47" s="4"/>
      <c r="EIO47" s="4"/>
      <c r="EIP47" s="4"/>
      <c r="EIQ47" s="4"/>
      <c r="EIR47" s="4"/>
      <c r="EIS47" s="4"/>
      <c r="EIT47" s="4"/>
      <c r="EIU47" s="4"/>
      <c r="EIV47" s="4"/>
      <c r="EIW47" s="4"/>
      <c r="EIX47" s="4"/>
      <c r="EIY47" s="4"/>
      <c r="EIZ47" s="4"/>
      <c r="EJA47" s="4"/>
      <c r="EJB47" s="4"/>
      <c r="EJC47" s="4"/>
      <c r="EJD47" s="4"/>
      <c r="EJE47" s="4"/>
      <c r="EJF47" s="4"/>
      <c r="EJG47" s="4"/>
      <c r="EJH47" s="4"/>
      <c r="EJI47" s="4"/>
      <c r="EJJ47" s="4"/>
      <c r="EJK47" s="4"/>
      <c r="EJL47" s="4"/>
      <c r="EJM47" s="4"/>
      <c r="EJN47" s="4"/>
      <c r="EJO47" s="4"/>
      <c r="EJP47" s="4"/>
      <c r="EJQ47" s="4"/>
      <c r="EJR47" s="4"/>
      <c r="EJS47" s="4"/>
      <c r="EJT47" s="4"/>
      <c r="EJU47" s="4"/>
      <c r="EJV47" s="4"/>
      <c r="EJW47" s="4"/>
      <c r="EJX47" s="4"/>
      <c r="EJY47" s="4"/>
      <c r="EJZ47" s="4"/>
      <c r="EKA47" s="4"/>
      <c r="EKB47" s="4"/>
      <c r="EKC47" s="4"/>
      <c r="EKD47" s="4"/>
      <c r="EKE47" s="4"/>
      <c r="EKF47" s="4"/>
      <c r="EKG47" s="4"/>
      <c r="EKH47" s="4"/>
      <c r="EKI47" s="4"/>
      <c r="EKJ47" s="4"/>
      <c r="EKK47" s="4"/>
      <c r="EKL47" s="4"/>
      <c r="EKM47" s="4"/>
      <c r="EKN47" s="4"/>
      <c r="EKO47" s="4"/>
      <c r="EKP47" s="4"/>
      <c r="EKQ47" s="4"/>
      <c r="EKR47" s="4"/>
      <c r="EKS47" s="4"/>
      <c r="EKT47" s="4"/>
      <c r="EKU47" s="4"/>
      <c r="EKV47" s="4"/>
      <c r="EKW47" s="4"/>
      <c r="EKX47" s="4"/>
      <c r="EKY47" s="4"/>
      <c r="EKZ47" s="4"/>
      <c r="ELA47" s="4"/>
      <c r="ELB47" s="4"/>
      <c r="ELC47" s="4"/>
      <c r="ELD47" s="4"/>
      <c r="ELE47" s="4"/>
      <c r="ELF47" s="4"/>
      <c r="ELG47" s="4"/>
      <c r="ELH47" s="4"/>
      <c r="ELI47" s="4"/>
      <c r="ELJ47" s="4"/>
      <c r="ELK47" s="4"/>
      <c r="ELL47" s="4"/>
      <c r="ELM47" s="4"/>
      <c r="ELN47" s="4"/>
      <c r="ELO47" s="4"/>
      <c r="ELP47" s="4"/>
      <c r="ELQ47" s="4"/>
      <c r="ELR47" s="4"/>
      <c r="ELS47" s="4"/>
      <c r="ELT47" s="4"/>
      <c r="ELU47" s="4"/>
      <c r="ELV47" s="4"/>
      <c r="ELW47" s="4"/>
      <c r="ELX47" s="4"/>
      <c r="ELY47" s="4"/>
      <c r="ELZ47" s="4"/>
      <c r="EMA47" s="4"/>
      <c r="EMB47" s="4"/>
      <c r="EMC47" s="4"/>
      <c r="EMD47" s="4"/>
      <c r="EME47" s="4"/>
      <c r="EMF47" s="4"/>
      <c r="EMG47" s="4"/>
      <c r="EMH47" s="4"/>
      <c r="EMI47" s="4"/>
      <c r="EMJ47" s="4"/>
      <c r="EMK47" s="4"/>
      <c r="EML47" s="4"/>
      <c r="EMM47" s="4"/>
      <c r="EMN47" s="4"/>
      <c r="EMO47" s="4"/>
      <c r="EMP47" s="4"/>
      <c r="EMQ47" s="4"/>
      <c r="EMR47" s="4"/>
      <c r="EMS47" s="4"/>
      <c r="EMT47" s="4"/>
      <c r="EMU47" s="4"/>
      <c r="EMV47" s="4"/>
      <c r="EMW47" s="4"/>
      <c r="EMX47" s="4"/>
      <c r="EMY47" s="4"/>
      <c r="EMZ47" s="4"/>
      <c r="ENA47" s="4"/>
      <c r="ENB47" s="4"/>
      <c r="ENC47" s="4"/>
      <c r="END47" s="4"/>
      <c r="ENE47" s="4"/>
      <c r="ENF47" s="4"/>
      <c r="ENG47" s="4"/>
      <c r="ENH47" s="4"/>
      <c r="ENI47" s="4"/>
      <c r="ENJ47" s="4"/>
      <c r="ENK47" s="4"/>
      <c r="ENL47" s="4"/>
      <c r="ENM47" s="4"/>
      <c r="ENN47" s="4"/>
      <c r="ENO47" s="4"/>
      <c r="ENP47" s="4"/>
      <c r="ENQ47" s="4"/>
      <c r="ENR47" s="4"/>
      <c r="ENS47" s="4"/>
      <c r="ENT47" s="4"/>
      <c r="ENU47" s="4"/>
      <c r="ENV47" s="4"/>
      <c r="ENW47" s="4"/>
      <c r="ENX47" s="4"/>
      <c r="ENY47" s="4"/>
      <c r="ENZ47" s="4"/>
      <c r="EOA47" s="4"/>
      <c r="EOB47" s="4"/>
      <c r="EOC47" s="4"/>
      <c r="EOD47" s="4"/>
      <c r="EOE47" s="4"/>
      <c r="EOF47" s="4"/>
      <c r="EOG47" s="4"/>
      <c r="EOH47" s="4"/>
      <c r="EOI47" s="4"/>
      <c r="EOJ47" s="4"/>
      <c r="EOK47" s="4"/>
      <c r="EOL47" s="4"/>
      <c r="EOM47" s="4"/>
      <c r="EON47" s="4"/>
      <c r="EOO47" s="4"/>
      <c r="EOP47" s="4"/>
      <c r="EOQ47" s="4"/>
      <c r="EOR47" s="4"/>
      <c r="EOS47" s="4"/>
      <c r="EOT47" s="4"/>
      <c r="EOU47" s="4"/>
      <c r="EOV47" s="4"/>
      <c r="EOW47" s="4"/>
      <c r="EOX47" s="4"/>
      <c r="EOY47" s="4"/>
      <c r="EOZ47" s="4"/>
      <c r="EPA47" s="4"/>
      <c r="EPB47" s="4"/>
      <c r="EPC47" s="4"/>
      <c r="EPD47" s="4"/>
      <c r="EPE47" s="4"/>
      <c r="EPF47" s="4"/>
      <c r="EPG47" s="4"/>
      <c r="EPH47" s="4"/>
      <c r="EPI47" s="4"/>
      <c r="EPJ47" s="4"/>
      <c r="EPK47" s="4"/>
      <c r="EPL47" s="4"/>
      <c r="EPM47" s="4"/>
      <c r="EPN47" s="4"/>
      <c r="EPO47" s="4"/>
      <c r="EPP47" s="4"/>
      <c r="EPQ47" s="4"/>
      <c r="EPR47" s="4"/>
      <c r="EPS47" s="4"/>
      <c r="EPT47" s="4"/>
      <c r="EPU47" s="4"/>
      <c r="EPV47" s="4"/>
      <c r="EPW47" s="4"/>
      <c r="EPX47" s="4"/>
      <c r="EPY47" s="4"/>
      <c r="EPZ47" s="4"/>
      <c r="EQA47" s="4"/>
      <c r="EQB47" s="4"/>
      <c r="EQC47" s="4"/>
      <c r="EQD47" s="4"/>
      <c r="EQE47" s="4"/>
      <c r="EQF47" s="4"/>
      <c r="EQG47" s="4"/>
      <c r="EQH47" s="4"/>
      <c r="EQI47" s="4"/>
      <c r="EQJ47" s="4"/>
      <c r="EQK47" s="4"/>
      <c r="EQL47" s="4"/>
      <c r="EQM47" s="4"/>
      <c r="EQN47" s="4"/>
      <c r="EQO47" s="4"/>
      <c r="EQP47" s="4"/>
      <c r="EQQ47" s="4"/>
      <c r="EQR47" s="4"/>
      <c r="EQS47" s="4"/>
      <c r="EQT47" s="4"/>
      <c r="EQU47" s="4"/>
      <c r="EQV47" s="4"/>
      <c r="EQW47" s="4"/>
      <c r="EQX47" s="4"/>
      <c r="EQY47" s="4"/>
      <c r="EQZ47" s="4"/>
      <c r="ERA47" s="4"/>
      <c r="ERB47" s="4"/>
      <c r="ERC47" s="4"/>
      <c r="ERD47" s="4"/>
      <c r="ERE47" s="4"/>
      <c r="ERF47" s="4"/>
      <c r="ERG47" s="4"/>
      <c r="ERH47" s="4"/>
      <c r="ERI47" s="4"/>
      <c r="ERJ47" s="4"/>
      <c r="ERK47" s="4"/>
      <c r="ERL47" s="4"/>
      <c r="ERM47" s="4"/>
      <c r="ERN47" s="4"/>
      <c r="ERO47" s="4"/>
      <c r="ERP47" s="4"/>
      <c r="ERQ47" s="4"/>
      <c r="ERR47" s="4"/>
      <c r="ERS47" s="4"/>
      <c r="ERT47" s="4"/>
      <c r="ERU47" s="4"/>
      <c r="ERV47" s="4"/>
      <c r="ERW47" s="4"/>
      <c r="ERX47" s="4"/>
      <c r="ERY47" s="4"/>
      <c r="ERZ47" s="4"/>
      <c r="ESA47" s="4"/>
      <c r="ESB47" s="4"/>
      <c r="ESC47" s="4"/>
      <c r="ESD47" s="4"/>
      <c r="ESE47" s="4"/>
      <c r="ESF47" s="4"/>
      <c r="ESG47" s="4"/>
      <c r="ESH47" s="4"/>
      <c r="ESI47" s="4"/>
      <c r="ESJ47" s="4"/>
      <c r="ESK47" s="4"/>
      <c r="ESL47" s="4"/>
      <c r="ESM47" s="4"/>
      <c r="ESN47" s="4"/>
      <c r="ESO47" s="4"/>
      <c r="ESP47" s="4"/>
      <c r="ESQ47" s="4"/>
      <c r="ESR47" s="4"/>
      <c r="ESS47" s="4"/>
      <c r="EST47" s="4"/>
      <c r="ESU47" s="4"/>
      <c r="ESV47" s="4"/>
      <c r="ESW47" s="4"/>
      <c r="ESX47" s="4"/>
      <c r="ESY47" s="4"/>
      <c r="ESZ47" s="4"/>
      <c r="ETA47" s="4"/>
      <c r="ETB47" s="4"/>
      <c r="ETC47" s="4"/>
      <c r="ETD47" s="4"/>
      <c r="ETE47" s="4"/>
      <c r="ETF47" s="4"/>
      <c r="ETG47" s="4"/>
      <c r="ETH47" s="4"/>
      <c r="ETI47" s="4"/>
      <c r="ETJ47" s="4"/>
      <c r="ETK47" s="4"/>
      <c r="ETL47" s="4"/>
      <c r="ETM47" s="4"/>
      <c r="ETN47" s="4"/>
      <c r="ETO47" s="4"/>
      <c r="ETP47" s="4"/>
      <c r="ETQ47" s="4"/>
      <c r="ETR47" s="4"/>
      <c r="ETS47" s="4"/>
      <c r="ETT47" s="4"/>
      <c r="ETU47" s="4"/>
      <c r="ETV47" s="4"/>
      <c r="ETW47" s="4"/>
      <c r="ETX47" s="4"/>
      <c r="ETY47" s="4"/>
      <c r="ETZ47" s="4"/>
      <c r="EUA47" s="4"/>
      <c r="EUB47" s="4"/>
      <c r="EUC47" s="4"/>
      <c r="EUD47" s="4"/>
      <c r="EUE47" s="4"/>
      <c r="EUF47" s="4"/>
      <c r="EUG47" s="4"/>
      <c r="EUH47" s="4"/>
      <c r="EUI47" s="4"/>
      <c r="EUJ47" s="4"/>
      <c r="EUK47" s="4"/>
      <c r="EUL47" s="4"/>
      <c r="EUM47" s="4"/>
      <c r="EUN47" s="4"/>
      <c r="EUO47" s="4"/>
      <c r="EUP47" s="4"/>
      <c r="EUQ47" s="4"/>
      <c r="EUR47" s="4"/>
      <c r="EUS47" s="4"/>
      <c r="EUT47" s="4"/>
      <c r="EUU47" s="4"/>
      <c r="EUV47" s="4"/>
      <c r="EUW47" s="4"/>
      <c r="EUX47" s="4"/>
      <c r="EUY47" s="4"/>
      <c r="EUZ47" s="4"/>
      <c r="EVA47" s="4"/>
      <c r="EVB47" s="4"/>
      <c r="EVC47" s="4"/>
      <c r="EVD47" s="4"/>
      <c r="EVE47" s="4"/>
      <c r="EVF47" s="4"/>
      <c r="EVG47" s="4"/>
      <c r="EVH47" s="4"/>
      <c r="EVI47" s="4"/>
      <c r="EVJ47" s="4"/>
      <c r="EVK47" s="4"/>
      <c r="EVL47" s="4"/>
      <c r="EVM47" s="4"/>
      <c r="EVN47" s="4"/>
      <c r="EVO47" s="4"/>
      <c r="EVP47" s="4"/>
      <c r="EVQ47" s="4"/>
      <c r="EVR47" s="4"/>
      <c r="EVS47" s="4"/>
      <c r="EVT47" s="4"/>
      <c r="EVU47" s="4"/>
      <c r="EVV47" s="4"/>
      <c r="EVW47" s="4"/>
      <c r="EVX47" s="4"/>
      <c r="EVY47" s="4"/>
      <c r="EVZ47" s="4"/>
      <c r="EWA47" s="4"/>
      <c r="EWB47" s="4"/>
      <c r="EWC47" s="4"/>
      <c r="EWD47" s="4"/>
      <c r="EWE47" s="4"/>
      <c r="EWF47" s="4"/>
      <c r="EWG47" s="4"/>
      <c r="EWH47" s="4"/>
      <c r="EWI47" s="4"/>
      <c r="EWJ47" s="4"/>
      <c r="EWK47" s="4"/>
      <c r="EWL47" s="4"/>
      <c r="EWM47" s="4"/>
      <c r="EWN47" s="4"/>
      <c r="EWO47" s="4"/>
      <c r="EWP47" s="4"/>
      <c r="EWQ47" s="4"/>
      <c r="EWR47" s="4"/>
      <c r="EWS47" s="4"/>
      <c r="EWT47" s="4"/>
      <c r="EWU47" s="4"/>
      <c r="EWV47" s="4"/>
      <c r="EWW47" s="4"/>
      <c r="EWX47" s="4"/>
      <c r="EWY47" s="4"/>
      <c r="EWZ47" s="4"/>
      <c r="EXA47" s="4"/>
      <c r="EXB47" s="4"/>
      <c r="EXC47" s="4"/>
      <c r="EXD47" s="4"/>
      <c r="EXE47" s="4"/>
      <c r="EXF47" s="4"/>
      <c r="EXG47" s="4"/>
      <c r="EXH47" s="4"/>
      <c r="EXI47" s="4"/>
      <c r="EXJ47" s="4"/>
      <c r="EXK47" s="4"/>
      <c r="EXL47" s="4"/>
      <c r="EXM47" s="4"/>
      <c r="EXN47" s="4"/>
      <c r="EXO47" s="4"/>
      <c r="EXP47" s="4"/>
      <c r="EXQ47" s="4"/>
      <c r="EXR47" s="4"/>
      <c r="EXS47" s="4"/>
      <c r="EXT47" s="4"/>
      <c r="EXU47" s="4"/>
      <c r="EXV47" s="4"/>
      <c r="EXW47" s="4"/>
      <c r="EXX47" s="4"/>
      <c r="EXY47" s="4"/>
      <c r="EXZ47" s="4"/>
      <c r="EYA47" s="4"/>
      <c r="EYB47" s="4"/>
      <c r="EYC47" s="4"/>
      <c r="EYD47" s="4"/>
      <c r="EYE47" s="4"/>
      <c r="EYF47" s="4"/>
      <c r="EYG47" s="4"/>
      <c r="EYH47" s="4"/>
      <c r="EYI47" s="4"/>
      <c r="EYJ47" s="4"/>
      <c r="EYK47" s="4"/>
      <c r="EYL47" s="4"/>
      <c r="EYM47" s="4"/>
      <c r="EYN47" s="4"/>
      <c r="EYO47" s="4"/>
      <c r="EYP47" s="4"/>
      <c r="EYQ47" s="4"/>
      <c r="EYR47" s="4"/>
      <c r="EYS47" s="4"/>
      <c r="EYT47" s="4"/>
      <c r="EYU47" s="4"/>
      <c r="EYV47" s="4"/>
      <c r="EYW47" s="4"/>
      <c r="EYX47" s="4"/>
      <c r="EYY47" s="4"/>
      <c r="EYZ47" s="4"/>
      <c r="EZA47" s="4"/>
      <c r="EZB47" s="4"/>
      <c r="EZC47" s="4"/>
      <c r="EZD47" s="4"/>
      <c r="EZE47" s="4"/>
      <c r="EZF47" s="4"/>
      <c r="EZG47" s="4"/>
      <c r="EZH47" s="4"/>
      <c r="EZI47" s="4"/>
      <c r="EZJ47" s="4"/>
      <c r="EZK47" s="4"/>
      <c r="EZL47" s="4"/>
      <c r="EZM47" s="4"/>
      <c r="EZN47" s="4"/>
      <c r="EZO47" s="4"/>
      <c r="EZP47" s="4"/>
      <c r="EZQ47" s="4"/>
      <c r="EZR47" s="4"/>
      <c r="EZS47" s="4"/>
      <c r="EZT47" s="4"/>
      <c r="EZU47" s="4"/>
      <c r="EZV47" s="4"/>
      <c r="EZW47" s="4"/>
      <c r="EZX47" s="4"/>
      <c r="EZY47" s="4"/>
      <c r="EZZ47" s="4"/>
      <c r="FAA47" s="4"/>
      <c r="FAB47" s="4"/>
      <c r="FAC47" s="4"/>
      <c r="FAD47" s="4"/>
      <c r="FAE47" s="4"/>
      <c r="FAF47" s="4"/>
      <c r="FAG47" s="4"/>
      <c r="FAH47" s="4"/>
      <c r="FAI47" s="4"/>
      <c r="FAJ47" s="4"/>
      <c r="FAK47" s="4"/>
      <c r="FAL47" s="4"/>
      <c r="FAM47" s="4"/>
      <c r="FAN47" s="4"/>
      <c r="FAO47" s="4"/>
      <c r="FAP47" s="4"/>
      <c r="FAQ47" s="4"/>
      <c r="FAR47" s="4"/>
      <c r="FAS47" s="4"/>
      <c r="FAT47" s="4"/>
      <c r="FAU47" s="4"/>
      <c r="FAV47" s="4"/>
      <c r="FAW47" s="4"/>
      <c r="FAX47" s="4"/>
      <c r="FAY47" s="4"/>
      <c r="FAZ47" s="4"/>
      <c r="FBA47" s="4"/>
      <c r="FBB47" s="4"/>
      <c r="FBC47" s="4"/>
      <c r="FBD47" s="4"/>
      <c r="FBE47" s="4"/>
      <c r="FBF47" s="4"/>
      <c r="FBG47" s="4"/>
      <c r="FBH47" s="4"/>
      <c r="FBI47" s="4"/>
      <c r="FBJ47" s="4"/>
      <c r="FBK47" s="4"/>
      <c r="FBL47" s="4"/>
      <c r="FBM47" s="4"/>
      <c r="FBN47" s="4"/>
      <c r="FBO47" s="4"/>
      <c r="FBP47" s="4"/>
      <c r="FBQ47" s="4"/>
      <c r="FBR47" s="4"/>
      <c r="FBS47" s="4"/>
      <c r="FBT47" s="4"/>
      <c r="FBU47" s="4"/>
      <c r="FBV47" s="4"/>
      <c r="FBW47" s="4"/>
      <c r="FBX47" s="4"/>
      <c r="FBY47" s="4"/>
      <c r="FBZ47" s="4"/>
      <c r="FCA47" s="4"/>
      <c r="FCB47" s="4"/>
      <c r="FCC47" s="4"/>
      <c r="FCD47" s="4"/>
      <c r="FCE47" s="4"/>
      <c r="FCF47" s="4"/>
      <c r="FCG47" s="4"/>
      <c r="FCH47" s="4"/>
      <c r="FCI47" s="4"/>
      <c r="FCJ47" s="4"/>
      <c r="FCK47" s="4"/>
      <c r="FCL47" s="4"/>
      <c r="FCM47" s="4"/>
      <c r="FCN47" s="4"/>
      <c r="FCO47" s="4"/>
      <c r="FCP47" s="4"/>
      <c r="FCQ47" s="4"/>
      <c r="FCR47" s="4"/>
      <c r="FCS47" s="4"/>
      <c r="FCT47" s="4"/>
      <c r="FCU47" s="4"/>
      <c r="FCV47" s="4"/>
      <c r="FCW47" s="4"/>
      <c r="FCX47" s="4"/>
      <c r="FCY47" s="4"/>
      <c r="FCZ47" s="4"/>
      <c r="FDA47" s="4"/>
      <c r="FDB47" s="4"/>
      <c r="FDC47" s="4"/>
      <c r="FDD47" s="4"/>
      <c r="FDE47" s="4"/>
      <c r="FDF47" s="4"/>
      <c r="FDG47" s="4"/>
      <c r="FDH47" s="4"/>
      <c r="FDI47" s="4"/>
      <c r="FDJ47" s="4"/>
      <c r="FDK47" s="4"/>
      <c r="FDL47" s="4"/>
      <c r="FDM47" s="4"/>
      <c r="FDN47" s="4"/>
      <c r="FDO47" s="4"/>
      <c r="FDP47" s="4"/>
      <c r="FDQ47" s="4"/>
      <c r="FDR47" s="4"/>
      <c r="FDS47" s="4"/>
      <c r="FDT47" s="4"/>
      <c r="FDU47" s="4"/>
      <c r="FDV47" s="4"/>
      <c r="FDW47" s="4"/>
      <c r="FDX47" s="4"/>
      <c r="FDY47" s="4"/>
      <c r="FDZ47" s="4"/>
      <c r="FEA47" s="4"/>
      <c r="FEB47" s="4"/>
      <c r="FEC47" s="4"/>
      <c r="FED47" s="4"/>
      <c r="FEE47" s="4"/>
      <c r="FEF47" s="4"/>
      <c r="FEG47" s="4"/>
      <c r="FEH47" s="4"/>
      <c r="FEI47" s="4"/>
      <c r="FEJ47" s="4"/>
      <c r="FEK47" s="4"/>
      <c r="FEL47" s="4"/>
      <c r="FEM47" s="4"/>
      <c r="FEN47" s="4"/>
      <c r="FEO47" s="4"/>
      <c r="FEP47" s="4"/>
      <c r="FEQ47" s="4"/>
      <c r="FER47" s="4"/>
      <c r="FES47" s="4"/>
      <c r="FET47" s="4"/>
      <c r="FEU47" s="4"/>
      <c r="FEV47" s="4"/>
      <c r="FEW47" s="4"/>
      <c r="FEX47" s="4"/>
      <c r="FEY47" s="4"/>
      <c r="FEZ47" s="4"/>
      <c r="FFA47" s="4"/>
      <c r="FFB47" s="4"/>
      <c r="FFC47" s="4"/>
      <c r="FFD47" s="4"/>
      <c r="FFE47" s="4"/>
      <c r="FFF47" s="4"/>
      <c r="FFG47" s="4"/>
      <c r="FFH47" s="4"/>
      <c r="FFI47" s="4"/>
      <c r="FFJ47" s="4"/>
      <c r="FFK47" s="4"/>
      <c r="FFL47" s="4"/>
      <c r="FFM47" s="4"/>
      <c r="FFN47" s="4"/>
      <c r="FFO47" s="4"/>
      <c r="FFP47" s="4"/>
      <c r="FFQ47" s="4"/>
      <c r="FFR47" s="4"/>
      <c r="FFS47" s="4"/>
      <c r="FFT47" s="4"/>
      <c r="FFU47" s="4"/>
      <c r="FFV47" s="4"/>
      <c r="FFW47" s="4"/>
      <c r="FFX47" s="4"/>
      <c r="FFY47" s="4"/>
      <c r="FFZ47" s="4"/>
      <c r="FGA47" s="4"/>
      <c r="FGB47" s="4"/>
      <c r="FGC47" s="4"/>
      <c r="FGD47" s="4"/>
      <c r="FGE47" s="4"/>
      <c r="FGF47" s="4"/>
      <c r="FGG47" s="4"/>
      <c r="FGH47" s="4"/>
      <c r="FGI47" s="4"/>
      <c r="FGJ47" s="4"/>
      <c r="FGK47" s="4"/>
      <c r="FGL47" s="4"/>
      <c r="FGM47" s="4"/>
      <c r="FGN47" s="4"/>
      <c r="FGO47" s="4"/>
      <c r="FGP47" s="4"/>
      <c r="FGQ47" s="4"/>
      <c r="FGR47" s="4"/>
      <c r="FGS47" s="4"/>
      <c r="FGT47" s="4"/>
      <c r="FGU47" s="4"/>
      <c r="FGV47" s="4"/>
      <c r="FGW47" s="4"/>
      <c r="FGX47" s="4"/>
      <c r="FGY47" s="4"/>
      <c r="FGZ47" s="4"/>
      <c r="FHA47" s="4"/>
      <c r="FHB47" s="4"/>
      <c r="FHC47" s="4"/>
      <c r="FHD47" s="4"/>
      <c r="FHE47" s="4"/>
      <c r="FHF47" s="4"/>
      <c r="FHG47" s="4"/>
      <c r="FHH47" s="4"/>
      <c r="FHI47" s="4"/>
      <c r="FHJ47" s="4"/>
      <c r="FHK47" s="4"/>
      <c r="FHL47" s="4"/>
      <c r="FHM47" s="4"/>
      <c r="FHN47" s="4"/>
      <c r="FHO47" s="4"/>
      <c r="FHP47" s="4"/>
      <c r="FHQ47" s="4"/>
      <c r="FHR47" s="4"/>
      <c r="FHS47" s="4"/>
      <c r="FHT47" s="4"/>
      <c r="FHU47" s="4"/>
      <c r="FHV47" s="4"/>
      <c r="FHW47" s="4"/>
      <c r="FHX47" s="4"/>
      <c r="FHY47" s="4"/>
      <c r="FHZ47" s="4"/>
      <c r="FIA47" s="4"/>
      <c r="FIB47" s="4"/>
      <c r="FIC47" s="4"/>
      <c r="FID47" s="4"/>
      <c r="FIE47" s="4"/>
      <c r="FIF47" s="4"/>
      <c r="FIG47" s="4"/>
      <c r="FIH47" s="4"/>
      <c r="FII47" s="4"/>
      <c r="FIJ47" s="4"/>
      <c r="FIK47" s="4"/>
      <c r="FIL47" s="4"/>
      <c r="FIM47" s="4"/>
      <c r="FIN47" s="4"/>
      <c r="FIO47" s="4"/>
      <c r="FIP47" s="4"/>
      <c r="FIQ47" s="4"/>
      <c r="FIR47" s="4"/>
      <c r="FIS47" s="4"/>
      <c r="FIT47" s="4"/>
      <c r="FIU47" s="4"/>
      <c r="FIV47" s="4"/>
      <c r="FIW47" s="4"/>
      <c r="FIX47" s="4"/>
      <c r="FIY47" s="4"/>
      <c r="FIZ47" s="4"/>
      <c r="FJA47" s="4"/>
      <c r="FJB47" s="4"/>
      <c r="FJC47" s="4"/>
      <c r="FJD47" s="4"/>
      <c r="FJE47" s="4"/>
      <c r="FJF47" s="4"/>
      <c r="FJG47" s="4"/>
      <c r="FJH47" s="4"/>
      <c r="FJI47" s="4"/>
      <c r="FJJ47" s="4"/>
      <c r="FJK47" s="4"/>
      <c r="FJL47" s="4"/>
      <c r="FJM47" s="4"/>
      <c r="FJN47" s="4"/>
      <c r="FJO47" s="4"/>
      <c r="FJP47" s="4"/>
      <c r="FJQ47" s="4"/>
      <c r="FJR47" s="4"/>
      <c r="FJS47" s="4"/>
      <c r="FJT47" s="4"/>
      <c r="FJU47" s="4"/>
      <c r="FJV47" s="4"/>
      <c r="FJW47" s="4"/>
      <c r="FJX47" s="4"/>
      <c r="FJY47" s="4"/>
      <c r="FJZ47" s="4"/>
      <c r="FKA47" s="4"/>
      <c r="FKB47" s="4"/>
      <c r="FKC47" s="4"/>
      <c r="FKD47" s="4"/>
      <c r="FKE47" s="4"/>
      <c r="FKF47" s="4"/>
      <c r="FKG47" s="4"/>
      <c r="FKH47" s="4"/>
      <c r="FKI47" s="4"/>
      <c r="FKJ47" s="4"/>
      <c r="FKK47" s="4"/>
      <c r="FKL47" s="4"/>
      <c r="FKM47" s="4"/>
      <c r="FKN47" s="4"/>
      <c r="FKO47" s="4"/>
      <c r="FKP47" s="4"/>
      <c r="FKQ47" s="4"/>
      <c r="FKR47" s="4"/>
      <c r="FKS47" s="4"/>
      <c r="FKT47" s="4"/>
      <c r="FKU47" s="4"/>
      <c r="FKV47" s="4"/>
      <c r="FKW47" s="4"/>
      <c r="FKX47" s="4"/>
      <c r="FKY47" s="4"/>
      <c r="FKZ47" s="4"/>
      <c r="FLA47" s="4"/>
      <c r="FLB47" s="4"/>
      <c r="FLC47" s="4"/>
      <c r="FLD47" s="4"/>
      <c r="FLE47" s="4"/>
      <c r="FLF47" s="4"/>
      <c r="FLG47" s="4"/>
      <c r="FLH47" s="4"/>
      <c r="FLI47" s="4"/>
      <c r="FLJ47" s="4"/>
      <c r="FLK47" s="4"/>
      <c r="FLL47" s="4"/>
      <c r="FLM47" s="4"/>
      <c r="FLN47" s="4"/>
      <c r="FLO47" s="4"/>
      <c r="FLP47" s="4"/>
      <c r="FLQ47" s="4"/>
      <c r="FLR47" s="4"/>
      <c r="FLS47" s="4"/>
      <c r="FLT47" s="4"/>
      <c r="FLU47" s="4"/>
      <c r="FLV47" s="4"/>
      <c r="FLW47" s="4"/>
      <c r="FLX47" s="4"/>
      <c r="FLY47" s="4"/>
      <c r="FLZ47" s="4"/>
      <c r="FMA47" s="4"/>
      <c r="FMB47" s="4"/>
      <c r="FMC47" s="4"/>
      <c r="FMD47" s="4"/>
      <c r="FME47" s="4"/>
      <c r="FMF47" s="4"/>
      <c r="FMG47" s="4"/>
      <c r="FMH47" s="4"/>
      <c r="FMI47" s="4"/>
      <c r="FMJ47" s="4"/>
      <c r="FMK47" s="4"/>
      <c r="FML47" s="4"/>
      <c r="FMM47" s="4"/>
      <c r="FMN47" s="4"/>
      <c r="FMO47" s="4"/>
      <c r="FMP47" s="4"/>
      <c r="FMQ47" s="4"/>
      <c r="FMR47" s="4"/>
      <c r="FMS47" s="4"/>
      <c r="FMT47" s="4"/>
      <c r="FMU47" s="4"/>
      <c r="FMV47" s="4"/>
      <c r="FMW47" s="4"/>
      <c r="FMX47" s="4"/>
      <c r="FMY47" s="4"/>
      <c r="FMZ47" s="4"/>
      <c r="FNA47" s="4"/>
      <c r="FNB47" s="4"/>
      <c r="FNC47" s="4"/>
      <c r="FND47" s="4"/>
      <c r="FNE47" s="4"/>
      <c r="FNF47" s="4"/>
      <c r="FNG47" s="4"/>
      <c r="FNH47" s="4"/>
      <c r="FNI47" s="4"/>
      <c r="FNJ47" s="4"/>
      <c r="FNK47" s="4"/>
      <c r="FNL47" s="4"/>
      <c r="FNM47" s="4"/>
      <c r="FNN47" s="4"/>
      <c r="FNO47" s="4"/>
      <c r="FNP47" s="4"/>
      <c r="FNQ47" s="4"/>
      <c r="FNR47" s="4"/>
      <c r="FNS47" s="4"/>
      <c r="FNT47" s="4"/>
      <c r="FNU47" s="4"/>
      <c r="FNV47" s="4"/>
      <c r="FNW47" s="4"/>
      <c r="FNX47" s="4"/>
      <c r="FNY47" s="4"/>
      <c r="FNZ47" s="4"/>
      <c r="FOA47" s="4"/>
      <c r="FOB47" s="4"/>
      <c r="FOC47" s="4"/>
      <c r="FOD47" s="4"/>
      <c r="FOE47" s="4"/>
      <c r="FOF47" s="4"/>
      <c r="FOG47" s="4"/>
      <c r="FOH47" s="4"/>
      <c r="FOI47" s="4"/>
      <c r="FOJ47" s="4"/>
      <c r="FOK47" s="4"/>
      <c r="FOL47" s="4"/>
      <c r="FOM47" s="4"/>
      <c r="FON47" s="4"/>
      <c r="FOO47" s="4"/>
      <c r="FOP47" s="4"/>
      <c r="FOQ47" s="4"/>
      <c r="FOR47" s="4"/>
      <c r="FOS47" s="4"/>
      <c r="FOT47" s="4"/>
      <c r="FOU47" s="4"/>
      <c r="FOV47" s="4"/>
      <c r="FOW47" s="4"/>
      <c r="FOX47" s="4"/>
      <c r="FOY47" s="4"/>
      <c r="FOZ47" s="4"/>
      <c r="FPA47" s="4"/>
      <c r="FPB47" s="4"/>
      <c r="FPC47" s="4"/>
      <c r="FPD47" s="4"/>
      <c r="FPE47" s="4"/>
      <c r="FPF47" s="4"/>
      <c r="FPG47" s="4"/>
      <c r="FPH47" s="4"/>
      <c r="FPI47" s="4"/>
      <c r="FPJ47" s="4"/>
      <c r="FPK47" s="4"/>
      <c r="FPL47" s="4"/>
      <c r="FPM47" s="4"/>
      <c r="FPN47" s="4"/>
      <c r="FPO47" s="4"/>
      <c r="FPP47" s="4"/>
      <c r="FPQ47" s="4"/>
      <c r="FPR47" s="4"/>
      <c r="FPS47" s="4"/>
      <c r="FPT47" s="4"/>
      <c r="FPU47" s="4"/>
      <c r="FPV47" s="4"/>
      <c r="FPW47" s="4"/>
      <c r="FPX47" s="4"/>
      <c r="FPY47" s="4"/>
      <c r="FPZ47" s="4"/>
      <c r="FQA47" s="4"/>
      <c r="FQB47" s="4"/>
      <c r="FQC47" s="4"/>
      <c r="FQD47" s="4"/>
      <c r="FQE47" s="4"/>
      <c r="FQF47" s="4"/>
      <c r="FQG47" s="4"/>
      <c r="FQH47" s="4"/>
      <c r="FQI47" s="4"/>
      <c r="FQJ47" s="4"/>
      <c r="FQK47" s="4"/>
      <c r="FQL47" s="4"/>
      <c r="FQM47" s="4"/>
      <c r="FQN47" s="4"/>
      <c r="FQO47" s="4"/>
      <c r="FQP47" s="4"/>
      <c r="FQQ47" s="4"/>
      <c r="FQR47" s="4"/>
      <c r="FQS47" s="4"/>
      <c r="FQT47" s="4"/>
      <c r="FQU47" s="4"/>
      <c r="FQV47" s="4"/>
      <c r="FQW47" s="4"/>
      <c r="FQX47" s="4"/>
      <c r="FQY47" s="4"/>
      <c r="FQZ47" s="4"/>
      <c r="FRA47" s="4"/>
      <c r="FRB47" s="4"/>
      <c r="FRC47" s="4"/>
      <c r="FRD47" s="4"/>
      <c r="FRE47" s="4"/>
      <c r="FRF47" s="4"/>
      <c r="FRG47" s="4"/>
      <c r="FRH47" s="4"/>
      <c r="FRI47" s="4"/>
      <c r="FRJ47" s="4"/>
      <c r="FRK47" s="4"/>
      <c r="FRL47" s="4"/>
      <c r="FRM47" s="4"/>
      <c r="FRN47" s="4"/>
      <c r="FRO47" s="4"/>
      <c r="FRP47" s="4"/>
      <c r="FRQ47" s="4"/>
      <c r="FRR47" s="4"/>
      <c r="FRS47" s="4"/>
      <c r="FRT47" s="4"/>
      <c r="FRU47" s="4"/>
      <c r="FRV47" s="4"/>
      <c r="FRW47" s="4"/>
      <c r="FRX47" s="4"/>
      <c r="FRY47" s="4"/>
      <c r="FRZ47" s="4"/>
      <c r="FSA47" s="4"/>
      <c r="FSB47" s="4"/>
      <c r="FSC47" s="4"/>
      <c r="FSD47" s="4"/>
      <c r="FSE47" s="4"/>
      <c r="FSF47" s="4"/>
      <c r="FSG47" s="4"/>
      <c r="FSH47" s="4"/>
      <c r="FSI47" s="4"/>
      <c r="FSJ47" s="4"/>
      <c r="FSK47" s="4"/>
      <c r="FSL47" s="4"/>
      <c r="FSM47" s="4"/>
      <c r="FSN47" s="4"/>
      <c r="FSO47" s="4"/>
      <c r="FSP47" s="4"/>
      <c r="FSQ47" s="4"/>
      <c r="FSR47" s="4"/>
      <c r="FSS47" s="4"/>
      <c r="FST47" s="4"/>
      <c r="FSU47" s="4"/>
      <c r="FSV47" s="4"/>
      <c r="FSW47" s="4"/>
      <c r="FSX47" s="4"/>
      <c r="FSY47" s="4"/>
      <c r="FSZ47" s="4"/>
      <c r="FTA47" s="4"/>
      <c r="FTB47" s="4"/>
      <c r="FTC47" s="4"/>
      <c r="FTD47" s="4"/>
      <c r="FTE47" s="4"/>
      <c r="FTF47" s="4"/>
      <c r="FTG47" s="4"/>
      <c r="FTH47" s="4"/>
      <c r="FTI47" s="4"/>
      <c r="FTJ47" s="4"/>
      <c r="FTK47" s="4"/>
      <c r="FTL47" s="4"/>
      <c r="FTM47" s="4"/>
      <c r="FTN47" s="4"/>
      <c r="FTO47" s="4"/>
      <c r="FTP47" s="4"/>
      <c r="FTQ47" s="4"/>
      <c r="FTR47" s="4"/>
      <c r="FTS47" s="4"/>
      <c r="FTT47" s="4"/>
      <c r="FTU47" s="4"/>
      <c r="FTV47" s="4"/>
      <c r="FTW47" s="4"/>
      <c r="FTX47" s="4"/>
      <c r="FTY47" s="4"/>
      <c r="FTZ47" s="4"/>
      <c r="FUA47" s="4"/>
      <c r="FUB47" s="4"/>
      <c r="FUC47" s="4"/>
      <c r="FUD47" s="4"/>
      <c r="FUE47" s="4"/>
      <c r="FUF47" s="4"/>
      <c r="FUG47" s="4"/>
      <c r="FUH47" s="4"/>
      <c r="FUI47" s="4"/>
      <c r="FUJ47" s="4"/>
      <c r="FUK47" s="4"/>
      <c r="FUL47" s="4"/>
      <c r="FUM47" s="4"/>
      <c r="FUN47" s="4"/>
      <c r="FUO47" s="4"/>
      <c r="FUP47" s="4"/>
      <c r="FUQ47" s="4"/>
      <c r="FUR47" s="4"/>
      <c r="FUS47" s="4"/>
      <c r="FUT47" s="4"/>
      <c r="FUU47" s="4"/>
      <c r="FUV47" s="4"/>
      <c r="FUW47" s="4"/>
      <c r="FUX47" s="4"/>
      <c r="FUY47" s="4"/>
      <c r="FUZ47" s="4"/>
      <c r="FVA47" s="4"/>
      <c r="FVB47" s="4"/>
      <c r="FVC47" s="4"/>
      <c r="FVD47" s="4"/>
      <c r="FVE47" s="4"/>
      <c r="FVF47" s="4"/>
      <c r="FVG47" s="4"/>
      <c r="FVH47" s="4"/>
      <c r="FVI47" s="4"/>
      <c r="FVJ47" s="4"/>
      <c r="FVK47" s="4"/>
      <c r="FVL47" s="4"/>
      <c r="FVM47" s="4"/>
      <c r="FVN47" s="4"/>
      <c r="FVO47" s="4"/>
      <c r="FVP47" s="4"/>
      <c r="FVQ47" s="4"/>
      <c r="FVR47" s="4"/>
      <c r="FVS47" s="4"/>
      <c r="FVT47" s="4"/>
      <c r="FVU47" s="4"/>
      <c r="FVV47" s="4"/>
      <c r="FVW47" s="4"/>
      <c r="FVX47" s="4"/>
      <c r="FVY47" s="4"/>
      <c r="FVZ47" s="4"/>
      <c r="FWA47" s="4"/>
      <c r="FWB47" s="4"/>
      <c r="FWC47" s="4"/>
      <c r="FWD47" s="4"/>
      <c r="FWE47" s="4"/>
      <c r="FWF47" s="4"/>
      <c r="FWG47" s="4"/>
      <c r="FWH47" s="4"/>
      <c r="FWI47" s="4"/>
      <c r="FWJ47" s="4"/>
      <c r="FWK47" s="4"/>
      <c r="FWL47" s="4"/>
      <c r="FWM47" s="4"/>
      <c r="FWN47" s="4"/>
      <c r="FWO47" s="4"/>
      <c r="FWP47" s="4"/>
      <c r="FWQ47" s="4"/>
      <c r="FWR47" s="4"/>
      <c r="FWS47" s="4"/>
      <c r="FWT47" s="4"/>
      <c r="FWU47" s="4"/>
      <c r="FWV47" s="4"/>
      <c r="FWW47" s="4"/>
      <c r="FWX47" s="4"/>
      <c r="FWY47" s="4"/>
      <c r="FWZ47" s="4"/>
      <c r="FXA47" s="4"/>
      <c r="FXB47" s="4"/>
      <c r="FXC47" s="4"/>
      <c r="FXD47" s="4"/>
      <c r="FXE47" s="4"/>
      <c r="FXF47" s="4"/>
      <c r="FXG47" s="4"/>
      <c r="FXH47" s="4"/>
      <c r="FXI47" s="4"/>
      <c r="FXJ47" s="4"/>
      <c r="FXK47" s="4"/>
      <c r="FXL47" s="4"/>
      <c r="FXM47" s="4"/>
      <c r="FXN47" s="4"/>
      <c r="FXO47" s="4"/>
      <c r="FXP47" s="4"/>
      <c r="FXQ47" s="4"/>
      <c r="FXR47" s="4"/>
      <c r="FXS47" s="4"/>
      <c r="FXT47" s="4"/>
      <c r="FXU47" s="4"/>
      <c r="FXV47" s="4"/>
      <c r="FXW47" s="4"/>
      <c r="FXX47" s="4"/>
      <c r="FXY47" s="4"/>
      <c r="FXZ47" s="4"/>
      <c r="FYA47" s="4"/>
      <c r="FYB47" s="4"/>
      <c r="FYC47" s="4"/>
      <c r="FYD47" s="4"/>
      <c r="FYE47" s="4"/>
      <c r="FYF47" s="4"/>
      <c r="FYG47" s="4"/>
      <c r="FYH47" s="4"/>
      <c r="FYI47" s="4"/>
      <c r="FYJ47" s="4"/>
      <c r="FYK47" s="4"/>
      <c r="FYL47" s="4"/>
      <c r="FYM47" s="4"/>
      <c r="FYN47" s="4"/>
      <c r="FYO47" s="4"/>
      <c r="FYP47" s="4"/>
      <c r="FYQ47" s="4"/>
      <c r="FYR47" s="4"/>
      <c r="FYS47" s="4"/>
      <c r="FYT47" s="4"/>
      <c r="FYU47" s="4"/>
      <c r="FYV47" s="4"/>
      <c r="FYW47" s="4"/>
      <c r="FYX47" s="4"/>
      <c r="FYY47" s="4"/>
      <c r="FYZ47" s="4"/>
      <c r="FZA47" s="4"/>
      <c r="FZB47" s="4"/>
      <c r="FZC47" s="4"/>
      <c r="FZD47" s="4"/>
      <c r="FZE47" s="4"/>
      <c r="FZF47" s="4"/>
      <c r="FZG47" s="4"/>
      <c r="FZH47" s="4"/>
      <c r="FZI47" s="4"/>
      <c r="FZJ47" s="4"/>
      <c r="FZK47" s="4"/>
      <c r="FZL47" s="4"/>
      <c r="FZM47" s="4"/>
      <c r="FZN47" s="4"/>
      <c r="FZO47" s="4"/>
      <c r="FZP47" s="4"/>
      <c r="FZQ47" s="4"/>
      <c r="FZR47" s="4"/>
      <c r="FZS47" s="4"/>
      <c r="FZT47" s="4"/>
      <c r="FZU47" s="4"/>
      <c r="FZV47" s="4"/>
      <c r="FZW47" s="4"/>
      <c r="FZX47" s="4"/>
      <c r="FZY47" s="4"/>
      <c r="FZZ47" s="4"/>
      <c r="GAA47" s="4"/>
      <c r="GAB47" s="4"/>
      <c r="GAC47" s="4"/>
      <c r="GAD47" s="4"/>
      <c r="GAE47" s="4"/>
      <c r="GAF47" s="4"/>
      <c r="GAG47" s="4"/>
      <c r="GAH47" s="4"/>
      <c r="GAI47" s="4"/>
      <c r="GAJ47" s="4"/>
      <c r="GAK47" s="4"/>
      <c r="GAL47" s="4"/>
      <c r="GAM47" s="4"/>
      <c r="GAN47" s="4"/>
      <c r="GAO47" s="4"/>
      <c r="GAP47" s="4"/>
      <c r="GAQ47" s="4"/>
      <c r="GAR47" s="4"/>
      <c r="GAS47" s="4"/>
      <c r="GAT47" s="4"/>
      <c r="GAU47" s="4"/>
      <c r="GAV47" s="4"/>
      <c r="GAW47" s="4"/>
      <c r="GAX47" s="4"/>
      <c r="GAY47" s="4"/>
      <c r="GAZ47" s="4"/>
      <c r="GBA47" s="4"/>
      <c r="GBB47" s="4"/>
      <c r="GBC47" s="4"/>
      <c r="GBD47" s="4"/>
      <c r="GBE47" s="4"/>
      <c r="GBF47" s="4"/>
      <c r="GBG47" s="4"/>
      <c r="GBH47" s="4"/>
      <c r="GBI47" s="4"/>
      <c r="GBJ47" s="4"/>
      <c r="GBK47" s="4"/>
      <c r="GBL47" s="4"/>
      <c r="GBM47" s="4"/>
      <c r="GBN47" s="4"/>
      <c r="GBO47" s="4"/>
      <c r="GBP47" s="4"/>
      <c r="GBQ47" s="4"/>
      <c r="GBR47" s="4"/>
      <c r="GBS47" s="4"/>
      <c r="GBT47" s="4"/>
      <c r="GBU47" s="4"/>
      <c r="GBV47" s="4"/>
      <c r="GBW47" s="4"/>
      <c r="GBX47" s="4"/>
      <c r="GBY47" s="4"/>
      <c r="GBZ47" s="4"/>
      <c r="GCA47" s="4"/>
      <c r="GCB47" s="4"/>
      <c r="GCC47" s="4"/>
      <c r="GCD47" s="4"/>
      <c r="GCE47" s="4"/>
      <c r="GCF47" s="4"/>
      <c r="GCG47" s="4"/>
      <c r="GCH47" s="4"/>
      <c r="GCI47" s="4"/>
      <c r="GCJ47" s="4"/>
      <c r="GCK47" s="4"/>
      <c r="GCL47" s="4"/>
      <c r="GCM47" s="4"/>
      <c r="GCN47" s="4"/>
      <c r="GCO47" s="4"/>
      <c r="GCP47" s="4"/>
      <c r="GCQ47" s="4"/>
      <c r="GCR47" s="4"/>
      <c r="GCS47" s="4"/>
      <c r="GCT47" s="4"/>
      <c r="GCU47" s="4"/>
      <c r="GCV47" s="4"/>
      <c r="GCW47" s="4"/>
      <c r="GCX47" s="4"/>
      <c r="GCY47" s="4"/>
      <c r="GCZ47" s="4"/>
      <c r="GDA47" s="4"/>
      <c r="GDB47" s="4"/>
      <c r="GDC47" s="4"/>
      <c r="GDD47" s="4"/>
      <c r="GDE47" s="4"/>
      <c r="GDF47" s="4"/>
      <c r="GDG47" s="4"/>
      <c r="GDH47" s="4"/>
      <c r="GDI47" s="4"/>
      <c r="GDJ47" s="4"/>
      <c r="GDK47" s="4"/>
      <c r="GDL47" s="4"/>
      <c r="GDM47" s="4"/>
      <c r="GDN47" s="4"/>
      <c r="GDO47" s="4"/>
      <c r="GDP47" s="4"/>
      <c r="GDQ47" s="4"/>
      <c r="GDR47" s="4"/>
      <c r="GDS47" s="4"/>
      <c r="GDT47" s="4"/>
      <c r="GDU47" s="4"/>
      <c r="GDV47" s="4"/>
      <c r="GDW47" s="4"/>
      <c r="GDX47" s="4"/>
      <c r="GDY47" s="4"/>
      <c r="GDZ47" s="4"/>
      <c r="GEA47" s="4"/>
      <c r="GEB47" s="4"/>
      <c r="GEC47" s="4"/>
      <c r="GED47" s="4"/>
      <c r="GEE47" s="4"/>
      <c r="GEF47" s="4"/>
      <c r="GEG47" s="4"/>
      <c r="GEH47" s="4"/>
      <c r="GEI47" s="4"/>
      <c r="GEJ47" s="4"/>
      <c r="GEK47" s="4"/>
      <c r="GEL47" s="4"/>
      <c r="GEM47" s="4"/>
      <c r="GEN47" s="4"/>
      <c r="GEO47" s="4"/>
      <c r="GEP47" s="4"/>
      <c r="GEQ47" s="4"/>
      <c r="GER47" s="4"/>
      <c r="GES47" s="4"/>
      <c r="GET47" s="4"/>
      <c r="GEU47" s="4"/>
      <c r="GEV47" s="4"/>
      <c r="GEW47" s="4"/>
      <c r="GEX47" s="4"/>
      <c r="GEY47" s="4"/>
      <c r="GEZ47" s="4"/>
      <c r="GFA47" s="4"/>
      <c r="GFB47" s="4"/>
      <c r="GFC47" s="4"/>
      <c r="GFD47" s="4"/>
      <c r="GFE47" s="4"/>
      <c r="GFF47" s="4"/>
      <c r="GFG47" s="4"/>
      <c r="GFH47" s="4"/>
      <c r="GFI47" s="4"/>
      <c r="GFJ47" s="4"/>
      <c r="GFK47" s="4"/>
      <c r="GFL47" s="4"/>
      <c r="GFM47" s="4"/>
      <c r="GFN47" s="4"/>
      <c r="GFO47" s="4"/>
      <c r="GFP47" s="4"/>
      <c r="GFQ47" s="4"/>
      <c r="GFR47" s="4"/>
      <c r="GFS47" s="4"/>
      <c r="GFT47" s="4"/>
      <c r="GFU47" s="4"/>
      <c r="GFV47" s="4"/>
      <c r="GFW47" s="4"/>
      <c r="GFX47" s="4"/>
      <c r="GFY47" s="4"/>
      <c r="GFZ47" s="4"/>
      <c r="GGA47" s="4"/>
      <c r="GGB47" s="4"/>
      <c r="GGC47" s="4"/>
      <c r="GGD47" s="4"/>
      <c r="GGE47" s="4"/>
      <c r="GGF47" s="4"/>
      <c r="GGG47" s="4"/>
      <c r="GGH47" s="4"/>
      <c r="GGI47" s="4"/>
      <c r="GGJ47" s="4"/>
      <c r="GGK47" s="4"/>
      <c r="GGL47" s="4"/>
      <c r="GGM47" s="4"/>
      <c r="GGN47" s="4"/>
      <c r="GGO47" s="4"/>
      <c r="GGP47" s="4"/>
      <c r="GGQ47" s="4"/>
      <c r="GGR47" s="4"/>
      <c r="GGS47" s="4"/>
      <c r="GGT47" s="4"/>
      <c r="GGU47" s="4"/>
      <c r="GGV47" s="4"/>
      <c r="GGW47" s="4"/>
      <c r="GGX47" s="4"/>
      <c r="GGY47" s="4"/>
      <c r="GGZ47" s="4"/>
      <c r="GHA47" s="4"/>
      <c r="GHB47" s="4"/>
      <c r="GHC47" s="4"/>
      <c r="GHD47" s="4"/>
      <c r="GHE47" s="4"/>
      <c r="GHF47" s="4"/>
      <c r="GHG47" s="4"/>
      <c r="GHH47" s="4"/>
      <c r="GHI47" s="4"/>
      <c r="GHJ47" s="4"/>
      <c r="GHK47" s="4"/>
      <c r="GHL47" s="4"/>
      <c r="GHM47" s="4"/>
      <c r="GHN47" s="4"/>
      <c r="GHO47" s="4"/>
      <c r="GHP47" s="4"/>
      <c r="GHQ47" s="4"/>
      <c r="GHR47" s="4"/>
      <c r="GHS47" s="4"/>
      <c r="GHT47" s="4"/>
      <c r="GHU47" s="4"/>
      <c r="GHV47" s="4"/>
      <c r="GHW47" s="4"/>
      <c r="GHX47" s="4"/>
      <c r="GHY47" s="4"/>
      <c r="GHZ47" s="4"/>
      <c r="GIA47" s="4"/>
      <c r="GIB47" s="4"/>
      <c r="GIC47" s="4"/>
      <c r="GID47" s="4"/>
      <c r="GIE47" s="4"/>
      <c r="GIF47" s="4"/>
      <c r="GIG47" s="4"/>
      <c r="GIH47" s="4"/>
      <c r="GII47" s="4"/>
      <c r="GIJ47" s="4"/>
      <c r="GIK47" s="4"/>
      <c r="GIL47" s="4"/>
      <c r="GIM47" s="4"/>
      <c r="GIN47" s="4"/>
      <c r="GIO47" s="4"/>
      <c r="GIP47" s="4"/>
      <c r="GIQ47" s="4"/>
      <c r="GIR47" s="4"/>
      <c r="GIS47" s="4"/>
      <c r="GIT47" s="4"/>
      <c r="GIU47" s="4"/>
      <c r="GIV47" s="4"/>
      <c r="GIW47" s="4"/>
      <c r="GIX47" s="4"/>
      <c r="GIY47" s="4"/>
      <c r="GIZ47" s="4"/>
      <c r="GJA47" s="4"/>
      <c r="GJB47" s="4"/>
      <c r="GJC47" s="4"/>
      <c r="GJD47" s="4"/>
      <c r="GJE47" s="4"/>
      <c r="GJF47" s="4"/>
      <c r="GJG47" s="4"/>
      <c r="GJH47" s="4"/>
      <c r="GJI47" s="4"/>
      <c r="GJJ47" s="4"/>
      <c r="GJK47" s="4"/>
      <c r="GJL47" s="4"/>
      <c r="GJM47" s="4"/>
      <c r="GJN47" s="4"/>
      <c r="GJO47" s="4"/>
      <c r="GJP47" s="4"/>
      <c r="GJQ47" s="4"/>
      <c r="GJR47" s="4"/>
      <c r="GJS47" s="4"/>
      <c r="GJT47" s="4"/>
      <c r="GJU47" s="4"/>
      <c r="GJV47" s="4"/>
      <c r="GJW47" s="4"/>
      <c r="GJX47" s="4"/>
      <c r="GJY47" s="4"/>
      <c r="GJZ47" s="4"/>
      <c r="GKA47" s="4"/>
      <c r="GKB47" s="4"/>
      <c r="GKC47" s="4"/>
      <c r="GKD47" s="4"/>
      <c r="GKE47" s="4"/>
      <c r="GKF47" s="4"/>
      <c r="GKG47" s="4"/>
      <c r="GKH47" s="4"/>
      <c r="GKI47" s="4"/>
      <c r="GKJ47" s="4"/>
      <c r="GKK47" s="4"/>
      <c r="GKL47" s="4"/>
      <c r="GKM47" s="4"/>
      <c r="GKN47" s="4"/>
      <c r="GKO47" s="4"/>
      <c r="GKP47" s="4"/>
      <c r="GKQ47" s="4"/>
      <c r="GKR47" s="4"/>
      <c r="GKS47" s="4"/>
      <c r="GKT47" s="4"/>
      <c r="GKU47" s="4"/>
      <c r="GKV47" s="4"/>
      <c r="GKW47" s="4"/>
      <c r="GKX47" s="4"/>
      <c r="GKY47" s="4"/>
      <c r="GKZ47" s="4"/>
      <c r="GLA47" s="4"/>
      <c r="GLB47" s="4"/>
      <c r="GLC47" s="4"/>
      <c r="GLD47" s="4"/>
      <c r="GLE47" s="4"/>
      <c r="GLF47" s="4"/>
      <c r="GLG47" s="4"/>
      <c r="GLH47" s="4"/>
      <c r="GLI47" s="4"/>
      <c r="GLJ47" s="4"/>
      <c r="GLK47" s="4"/>
      <c r="GLL47" s="4"/>
      <c r="GLM47" s="4"/>
      <c r="GLN47" s="4"/>
      <c r="GLO47" s="4"/>
      <c r="GLP47" s="4"/>
      <c r="GLQ47" s="4"/>
      <c r="GLR47" s="4"/>
      <c r="GLS47" s="4"/>
      <c r="GLT47" s="4"/>
      <c r="GLU47" s="4"/>
      <c r="GLV47" s="4"/>
      <c r="GLW47" s="4"/>
      <c r="GLX47" s="4"/>
      <c r="GLY47" s="4"/>
      <c r="GLZ47" s="4"/>
      <c r="GMA47" s="4"/>
      <c r="GMB47" s="4"/>
      <c r="GMC47" s="4"/>
      <c r="GMD47" s="4"/>
      <c r="GME47" s="4"/>
      <c r="GMF47" s="4"/>
      <c r="GMG47" s="4"/>
      <c r="GMH47" s="4"/>
      <c r="GMI47" s="4"/>
      <c r="GMJ47" s="4"/>
      <c r="GMK47" s="4"/>
      <c r="GML47" s="4"/>
      <c r="GMM47" s="4"/>
      <c r="GMN47" s="4"/>
      <c r="GMO47" s="4"/>
      <c r="GMP47" s="4"/>
      <c r="GMQ47" s="4"/>
      <c r="GMR47" s="4"/>
      <c r="GMS47" s="4"/>
      <c r="GMT47" s="4"/>
      <c r="GMU47" s="4"/>
      <c r="GMV47" s="4"/>
      <c r="GMW47" s="4"/>
      <c r="GMX47" s="4"/>
      <c r="GMY47" s="4"/>
      <c r="GMZ47" s="4"/>
      <c r="GNA47" s="4"/>
      <c r="GNB47" s="4"/>
      <c r="GNC47" s="4"/>
      <c r="GND47" s="4"/>
      <c r="GNE47" s="4"/>
      <c r="GNF47" s="4"/>
      <c r="GNG47" s="4"/>
      <c r="GNH47" s="4"/>
      <c r="GNI47" s="4"/>
      <c r="GNJ47" s="4"/>
      <c r="GNK47" s="4"/>
      <c r="GNL47" s="4"/>
      <c r="GNM47" s="4"/>
      <c r="GNN47" s="4"/>
      <c r="GNO47" s="4"/>
      <c r="GNP47" s="4"/>
      <c r="GNQ47" s="4"/>
      <c r="GNR47" s="4"/>
      <c r="GNS47" s="4"/>
      <c r="GNT47" s="4"/>
      <c r="GNU47" s="4"/>
      <c r="GNV47" s="4"/>
      <c r="GNW47" s="4"/>
      <c r="GNX47" s="4"/>
      <c r="GNY47" s="4"/>
      <c r="GNZ47" s="4"/>
      <c r="GOA47" s="4"/>
      <c r="GOB47" s="4"/>
      <c r="GOC47" s="4"/>
      <c r="GOD47" s="4"/>
      <c r="GOE47" s="4"/>
      <c r="GOF47" s="4"/>
      <c r="GOG47" s="4"/>
      <c r="GOH47" s="4"/>
      <c r="GOI47" s="4"/>
      <c r="GOJ47" s="4"/>
      <c r="GOK47" s="4"/>
      <c r="GOL47" s="4"/>
      <c r="GOM47" s="4"/>
      <c r="GON47" s="4"/>
      <c r="GOO47" s="4"/>
      <c r="GOP47" s="4"/>
      <c r="GOQ47" s="4"/>
      <c r="GOR47" s="4"/>
      <c r="GOS47" s="4"/>
      <c r="GOT47" s="4"/>
      <c r="GOU47" s="4"/>
      <c r="GOV47" s="4"/>
      <c r="GOW47" s="4"/>
      <c r="GOX47" s="4"/>
      <c r="GOY47" s="4"/>
      <c r="GOZ47" s="4"/>
      <c r="GPA47" s="4"/>
      <c r="GPB47" s="4"/>
      <c r="GPC47" s="4"/>
      <c r="GPD47" s="4"/>
      <c r="GPE47" s="4"/>
      <c r="GPF47" s="4"/>
      <c r="GPG47" s="4"/>
      <c r="GPH47" s="4"/>
      <c r="GPI47" s="4"/>
      <c r="GPJ47" s="4"/>
      <c r="GPK47" s="4"/>
      <c r="GPL47" s="4"/>
      <c r="GPM47" s="4"/>
      <c r="GPN47" s="4"/>
      <c r="GPO47" s="4"/>
      <c r="GPP47" s="4"/>
      <c r="GPQ47" s="4"/>
      <c r="GPR47" s="4"/>
      <c r="GPS47" s="4"/>
      <c r="GPT47" s="4"/>
      <c r="GPU47" s="4"/>
      <c r="GPV47" s="4"/>
      <c r="GPW47" s="4"/>
      <c r="GPX47" s="4"/>
      <c r="GPY47" s="4"/>
      <c r="GPZ47" s="4"/>
      <c r="GQA47" s="4"/>
      <c r="GQB47" s="4"/>
      <c r="GQC47" s="4"/>
      <c r="GQD47" s="4"/>
      <c r="GQE47" s="4"/>
      <c r="GQF47" s="4"/>
      <c r="GQG47" s="4"/>
      <c r="GQH47" s="4"/>
      <c r="GQI47" s="4"/>
      <c r="GQJ47" s="4"/>
      <c r="GQK47" s="4"/>
      <c r="GQL47" s="4"/>
      <c r="GQM47" s="4"/>
      <c r="GQN47" s="4"/>
      <c r="GQO47" s="4"/>
      <c r="GQP47" s="4"/>
      <c r="GQQ47" s="4"/>
      <c r="GQR47" s="4"/>
      <c r="GQS47" s="4"/>
      <c r="GQT47" s="4"/>
      <c r="GQU47" s="4"/>
      <c r="GQV47" s="4"/>
      <c r="GQW47" s="4"/>
      <c r="GQX47" s="4"/>
      <c r="GQY47" s="4"/>
      <c r="GQZ47" s="4"/>
      <c r="GRA47" s="4"/>
      <c r="GRB47" s="4"/>
      <c r="GRC47" s="4"/>
      <c r="GRD47" s="4"/>
      <c r="GRE47" s="4"/>
      <c r="GRF47" s="4"/>
      <c r="GRG47" s="4"/>
      <c r="GRH47" s="4"/>
      <c r="GRI47" s="4"/>
      <c r="GRJ47" s="4"/>
      <c r="GRK47" s="4"/>
      <c r="GRL47" s="4"/>
      <c r="GRM47" s="4"/>
      <c r="GRN47" s="4"/>
      <c r="GRO47" s="4"/>
      <c r="GRP47" s="4"/>
      <c r="GRQ47" s="4"/>
      <c r="GRR47" s="4"/>
      <c r="GRS47" s="4"/>
      <c r="GRT47" s="4"/>
      <c r="GRU47" s="4"/>
      <c r="GRV47" s="4"/>
      <c r="GRW47" s="4"/>
      <c r="GRX47" s="4"/>
      <c r="GRY47" s="4"/>
      <c r="GRZ47" s="4"/>
      <c r="GSA47" s="4"/>
      <c r="GSB47" s="4"/>
      <c r="GSC47" s="4"/>
      <c r="GSD47" s="4"/>
      <c r="GSE47" s="4"/>
      <c r="GSF47" s="4"/>
      <c r="GSG47" s="4"/>
      <c r="GSH47" s="4"/>
      <c r="GSI47" s="4"/>
      <c r="GSJ47" s="4"/>
      <c r="GSK47" s="4"/>
      <c r="GSL47" s="4"/>
      <c r="GSM47" s="4"/>
      <c r="GSN47" s="4"/>
      <c r="GSO47" s="4"/>
      <c r="GSP47" s="4"/>
      <c r="GSQ47" s="4"/>
      <c r="GSR47" s="4"/>
      <c r="GSS47" s="4"/>
      <c r="GST47" s="4"/>
      <c r="GSU47" s="4"/>
      <c r="GSV47" s="4"/>
      <c r="GSW47" s="4"/>
      <c r="GSX47" s="4"/>
      <c r="GSY47" s="4"/>
      <c r="GSZ47" s="4"/>
      <c r="GTA47" s="4"/>
      <c r="GTB47" s="4"/>
      <c r="GTC47" s="4"/>
      <c r="GTD47" s="4"/>
      <c r="GTE47" s="4"/>
      <c r="GTF47" s="4"/>
      <c r="GTG47" s="4"/>
      <c r="GTH47" s="4"/>
      <c r="GTI47" s="4"/>
      <c r="GTJ47" s="4"/>
      <c r="GTK47" s="4"/>
      <c r="GTL47" s="4"/>
      <c r="GTM47" s="4"/>
      <c r="GTN47" s="4"/>
      <c r="GTO47" s="4"/>
      <c r="GTP47" s="4"/>
      <c r="GTQ47" s="4"/>
      <c r="GTR47" s="4"/>
      <c r="GTS47" s="4"/>
      <c r="GTT47" s="4"/>
      <c r="GTU47" s="4"/>
      <c r="GTV47" s="4"/>
      <c r="GTW47" s="4"/>
      <c r="GTX47" s="4"/>
      <c r="GTY47" s="4"/>
      <c r="GTZ47" s="4"/>
      <c r="GUA47" s="4"/>
      <c r="GUB47" s="4"/>
      <c r="GUC47" s="4"/>
      <c r="GUD47" s="4"/>
      <c r="GUE47" s="4"/>
      <c r="GUF47" s="4"/>
      <c r="GUG47" s="4"/>
      <c r="GUH47" s="4"/>
      <c r="GUI47" s="4"/>
      <c r="GUJ47" s="4"/>
      <c r="GUK47" s="4"/>
      <c r="GUL47" s="4"/>
      <c r="GUM47" s="4"/>
      <c r="GUN47" s="4"/>
      <c r="GUO47" s="4"/>
      <c r="GUP47" s="4"/>
      <c r="GUQ47" s="4"/>
      <c r="GUR47" s="4"/>
      <c r="GUS47" s="4"/>
      <c r="GUT47" s="4"/>
      <c r="GUU47" s="4"/>
      <c r="GUV47" s="4"/>
      <c r="GUW47" s="4"/>
      <c r="GUX47" s="4"/>
      <c r="GUY47" s="4"/>
      <c r="GUZ47" s="4"/>
      <c r="GVA47" s="4"/>
      <c r="GVB47" s="4"/>
      <c r="GVC47" s="4"/>
      <c r="GVD47" s="4"/>
      <c r="GVE47" s="4"/>
      <c r="GVF47" s="4"/>
      <c r="GVG47" s="4"/>
      <c r="GVH47" s="4"/>
      <c r="GVI47" s="4"/>
      <c r="GVJ47" s="4"/>
      <c r="GVK47" s="4"/>
      <c r="GVL47" s="4"/>
      <c r="GVM47" s="4"/>
      <c r="GVN47" s="4"/>
      <c r="GVO47" s="4"/>
      <c r="GVP47" s="4"/>
      <c r="GVQ47" s="4"/>
      <c r="GVR47" s="4"/>
      <c r="GVS47" s="4"/>
      <c r="GVT47" s="4"/>
      <c r="GVU47" s="4"/>
      <c r="GVV47" s="4"/>
      <c r="GVW47" s="4"/>
      <c r="GVX47" s="4"/>
      <c r="GVY47" s="4"/>
      <c r="GVZ47" s="4"/>
      <c r="GWA47" s="4"/>
      <c r="GWB47" s="4"/>
      <c r="GWC47" s="4"/>
      <c r="GWD47" s="4"/>
      <c r="GWE47" s="4"/>
      <c r="GWF47" s="4"/>
      <c r="GWG47" s="4"/>
      <c r="GWH47" s="4"/>
      <c r="GWI47" s="4"/>
      <c r="GWJ47" s="4"/>
      <c r="GWK47" s="4"/>
      <c r="GWL47" s="4"/>
      <c r="GWM47" s="4"/>
      <c r="GWN47" s="4"/>
      <c r="GWO47" s="4"/>
      <c r="GWP47" s="4"/>
      <c r="GWQ47" s="4"/>
      <c r="GWR47" s="4"/>
      <c r="GWS47" s="4"/>
      <c r="GWT47" s="4"/>
      <c r="GWU47" s="4"/>
      <c r="GWV47" s="4"/>
      <c r="GWW47" s="4"/>
      <c r="GWX47" s="4"/>
      <c r="GWY47" s="4"/>
      <c r="GWZ47" s="4"/>
      <c r="GXA47" s="4"/>
      <c r="GXB47" s="4"/>
      <c r="GXC47" s="4"/>
      <c r="GXD47" s="4"/>
      <c r="GXE47" s="4"/>
      <c r="GXF47" s="4"/>
      <c r="GXG47" s="4"/>
      <c r="GXH47" s="4"/>
      <c r="GXI47" s="4"/>
      <c r="GXJ47" s="4"/>
      <c r="GXK47" s="4"/>
      <c r="GXL47" s="4"/>
      <c r="GXM47" s="4"/>
      <c r="GXN47" s="4"/>
      <c r="GXO47" s="4"/>
      <c r="GXP47" s="4"/>
      <c r="GXQ47" s="4"/>
      <c r="GXR47" s="4"/>
      <c r="GXS47" s="4"/>
      <c r="GXT47" s="4"/>
      <c r="GXU47" s="4"/>
      <c r="GXV47" s="4"/>
      <c r="GXW47" s="4"/>
      <c r="GXX47" s="4"/>
      <c r="GXY47" s="4"/>
      <c r="GXZ47" s="4"/>
      <c r="GYA47" s="4"/>
      <c r="GYB47" s="4"/>
      <c r="GYC47" s="4"/>
      <c r="GYD47" s="4"/>
      <c r="GYE47" s="4"/>
      <c r="GYF47" s="4"/>
      <c r="GYG47" s="4"/>
      <c r="GYH47" s="4"/>
      <c r="GYI47" s="4"/>
      <c r="GYJ47" s="4"/>
      <c r="GYK47" s="4"/>
      <c r="GYL47" s="4"/>
      <c r="GYM47" s="4"/>
      <c r="GYN47" s="4"/>
      <c r="GYO47" s="4"/>
      <c r="GYP47" s="4"/>
      <c r="GYQ47" s="4"/>
      <c r="GYR47" s="4"/>
      <c r="GYS47" s="4"/>
      <c r="GYT47" s="4"/>
      <c r="GYU47" s="4"/>
      <c r="GYV47" s="4"/>
      <c r="GYW47" s="4"/>
      <c r="GYX47" s="4"/>
      <c r="GYY47" s="4"/>
      <c r="GYZ47" s="4"/>
      <c r="GZA47" s="4"/>
      <c r="GZB47" s="4"/>
      <c r="GZC47" s="4"/>
      <c r="GZD47" s="4"/>
      <c r="GZE47" s="4"/>
      <c r="GZF47" s="4"/>
      <c r="GZG47" s="4"/>
      <c r="GZH47" s="4"/>
      <c r="GZI47" s="4"/>
      <c r="GZJ47" s="4"/>
      <c r="GZK47" s="4"/>
      <c r="GZL47" s="4"/>
      <c r="GZM47" s="4"/>
      <c r="GZN47" s="4"/>
      <c r="GZO47" s="4"/>
      <c r="GZP47" s="4"/>
      <c r="GZQ47" s="4"/>
      <c r="GZR47" s="4"/>
      <c r="GZS47" s="4"/>
      <c r="GZT47" s="4"/>
      <c r="GZU47" s="4"/>
      <c r="GZV47" s="4"/>
      <c r="GZW47" s="4"/>
      <c r="GZX47" s="4"/>
      <c r="GZY47" s="4"/>
      <c r="GZZ47" s="4"/>
      <c r="HAA47" s="4"/>
      <c r="HAB47" s="4"/>
      <c r="HAC47" s="4"/>
      <c r="HAD47" s="4"/>
      <c r="HAE47" s="4"/>
      <c r="HAF47" s="4"/>
      <c r="HAG47" s="4"/>
      <c r="HAH47" s="4"/>
      <c r="HAI47" s="4"/>
      <c r="HAJ47" s="4"/>
      <c r="HAK47" s="4"/>
      <c r="HAL47" s="4"/>
      <c r="HAM47" s="4"/>
      <c r="HAN47" s="4"/>
      <c r="HAO47" s="4"/>
      <c r="HAP47" s="4"/>
      <c r="HAQ47" s="4"/>
      <c r="HAR47" s="4"/>
      <c r="HAS47" s="4"/>
      <c r="HAT47" s="4"/>
      <c r="HAU47" s="4"/>
      <c r="HAV47" s="4"/>
      <c r="HAW47" s="4"/>
      <c r="HAX47" s="4"/>
      <c r="HAY47" s="4"/>
      <c r="HAZ47" s="4"/>
      <c r="HBA47" s="4"/>
      <c r="HBB47" s="4"/>
      <c r="HBC47" s="4"/>
      <c r="HBD47" s="4"/>
      <c r="HBE47" s="4"/>
      <c r="HBF47" s="4"/>
      <c r="HBG47" s="4"/>
      <c r="HBH47" s="4"/>
      <c r="HBI47" s="4"/>
      <c r="HBJ47" s="4"/>
      <c r="HBK47" s="4"/>
      <c r="HBL47" s="4"/>
      <c r="HBM47" s="4"/>
      <c r="HBN47" s="4"/>
      <c r="HBO47" s="4"/>
      <c r="HBP47" s="4"/>
      <c r="HBQ47" s="4"/>
      <c r="HBR47" s="4"/>
      <c r="HBS47" s="4"/>
      <c r="HBT47" s="4"/>
      <c r="HBU47" s="4"/>
      <c r="HBV47" s="4"/>
      <c r="HBW47" s="4"/>
      <c r="HBX47" s="4"/>
      <c r="HBY47" s="4"/>
      <c r="HBZ47" s="4"/>
      <c r="HCA47" s="4"/>
      <c r="HCB47" s="4"/>
      <c r="HCC47" s="4"/>
      <c r="HCD47" s="4"/>
      <c r="HCE47" s="4"/>
      <c r="HCF47" s="4"/>
      <c r="HCG47" s="4"/>
      <c r="HCH47" s="4"/>
      <c r="HCI47" s="4"/>
      <c r="HCJ47" s="4"/>
      <c r="HCK47" s="4"/>
      <c r="HCL47" s="4"/>
      <c r="HCM47" s="4"/>
      <c r="HCN47" s="4"/>
      <c r="HCO47" s="4"/>
      <c r="HCP47" s="4"/>
      <c r="HCQ47" s="4"/>
      <c r="HCR47" s="4"/>
      <c r="HCS47" s="4"/>
      <c r="HCT47" s="4"/>
      <c r="HCU47" s="4"/>
      <c r="HCV47" s="4"/>
      <c r="HCW47" s="4"/>
      <c r="HCX47" s="4"/>
      <c r="HCY47" s="4"/>
      <c r="HCZ47" s="4"/>
      <c r="HDA47" s="4"/>
      <c r="HDB47" s="4"/>
      <c r="HDC47" s="4"/>
      <c r="HDD47" s="4"/>
      <c r="HDE47" s="4"/>
      <c r="HDF47" s="4"/>
      <c r="HDG47" s="4"/>
      <c r="HDH47" s="4"/>
      <c r="HDI47" s="4"/>
      <c r="HDJ47" s="4"/>
      <c r="HDK47" s="4"/>
      <c r="HDL47" s="4"/>
      <c r="HDM47" s="4"/>
      <c r="HDN47" s="4"/>
      <c r="HDO47" s="4"/>
      <c r="HDP47" s="4"/>
      <c r="HDQ47" s="4"/>
      <c r="HDR47" s="4"/>
      <c r="HDS47" s="4"/>
      <c r="HDT47" s="4"/>
      <c r="HDU47" s="4"/>
      <c r="HDV47" s="4"/>
      <c r="HDW47" s="4"/>
      <c r="HDX47" s="4"/>
      <c r="HDY47" s="4"/>
      <c r="HDZ47" s="4"/>
      <c r="HEA47" s="4"/>
      <c r="HEB47" s="4"/>
      <c r="HEC47" s="4"/>
      <c r="HED47" s="4"/>
      <c r="HEE47" s="4"/>
      <c r="HEF47" s="4"/>
      <c r="HEG47" s="4"/>
      <c r="HEH47" s="4"/>
      <c r="HEI47" s="4"/>
      <c r="HEJ47" s="4"/>
      <c r="HEK47" s="4"/>
      <c r="HEL47" s="4"/>
      <c r="HEM47" s="4"/>
      <c r="HEN47" s="4"/>
      <c r="HEO47" s="4"/>
      <c r="HEP47" s="4"/>
      <c r="HEQ47" s="4"/>
      <c r="HER47" s="4"/>
      <c r="HES47" s="4"/>
      <c r="HET47" s="4"/>
      <c r="HEU47" s="4"/>
      <c r="HEV47" s="4"/>
      <c r="HEW47" s="4"/>
      <c r="HEX47" s="4"/>
      <c r="HEY47" s="4"/>
      <c r="HEZ47" s="4"/>
      <c r="HFA47" s="4"/>
      <c r="HFB47" s="4"/>
      <c r="HFC47" s="4"/>
      <c r="HFD47" s="4"/>
      <c r="HFE47" s="4"/>
      <c r="HFF47" s="4"/>
      <c r="HFG47" s="4"/>
      <c r="HFH47" s="4"/>
      <c r="HFI47" s="4"/>
      <c r="HFJ47" s="4"/>
      <c r="HFK47" s="4"/>
      <c r="HFL47" s="4"/>
      <c r="HFM47" s="4"/>
      <c r="HFN47" s="4"/>
      <c r="HFO47" s="4"/>
      <c r="HFP47" s="4"/>
      <c r="HFQ47" s="4"/>
      <c r="HFR47" s="4"/>
      <c r="HFS47" s="4"/>
      <c r="HFT47" s="4"/>
      <c r="HFU47" s="4"/>
      <c r="HFV47" s="4"/>
      <c r="HFW47" s="4"/>
      <c r="HFX47" s="4"/>
      <c r="HFY47" s="4"/>
      <c r="HFZ47" s="4"/>
      <c r="HGA47" s="4"/>
      <c r="HGB47" s="4"/>
      <c r="HGC47" s="4"/>
      <c r="HGD47" s="4"/>
      <c r="HGE47" s="4"/>
      <c r="HGF47" s="4"/>
      <c r="HGG47" s="4"/>
      <c r="HGH47" s="4"/>
      <c r="HGI47" s="4"/>
      <c r="HGJ47" s="4"/>
      <c r="HGK47" s="4"/>
      <c r="HGL47" s="4"/>
      <c r="HGM47" s="4"/>
      <c r="HGN47" s="4"/>
      <c r="HGO47" s="4"/>
      <c r="HGP47" s="4"/>
      <c r="HGQ47" s="4"/>
      <c r="HGR47" s="4"/>
      <c r="HGS47" s="4"/>
      <c r="HGT47" s="4"/>
      <c r="HGU47" s="4"/>
      <c r="HGV47" s="4"/>
      <c r="HGW47" s="4"/>
      <c r="HGX47" s="4"/>
      <c r="HGY47" s="4"/>
      <c r="HGZ47" s="4"/>
      <c r="HHA47" s="4"/>
      <c r="HHB47" s="4"/>
      <c r="HHC47" s="4"/>
      <c r="HHD47" s="4"/>
      <c r="HHE47" s="4"/>
      <c r="HHF47" s="4"/>
      <c r="HHG47" s="4"/>
      <c r="HHH47" s="4"/>
      <c r="HHI47" s="4"/>
      <c r="HHJ47" s="4"/>
      <c r="HHK47" s="4"/>
      <c r="HHL47" s="4"/>
      <c r="HHM47" s="4"/>
      <c r="HHN47" s="4"/>
      <c r="HHO47" s="4"/>
      <c r="HHP47" s="4"/>
      <c r="HHQ47" s="4"/>
      <c r="HHR47" s="4"/>
      <c r="HHS47" s="4"/>
      <c r="HHT47" s="4"/>
      <c r="HHU47" s="4"/>
      <c r="HHV47" s="4"/>
      <c r="HHW47" s="4"/>
      <c r="HHX47" s="4"/>
      <c r="HHY47" s="4"/>
      <c r="HHZ47" s="4"/>
      <c r="HIA47" s="4"/>
      <c r="HIB47" s="4"/>
      <c r="HIC47" s="4"/>
      <c r="HID47" s="4"/>
      <c r="HIE47" s="4"/>
      <c r="HIF47" s="4"/>
      <c r="HIG47" s="4"/>
      <c r="HIH47" s="4"/>
      <c r="HII47" s="4"/>
      <c r="HIJ47" s="4"/>
      <c r="HIK47" s="4"/>
      <c r="HIL47" s="4"/>
      <c r="HIM47" s="4"/>
      <c r="HIN47" s="4"/>
      <c r="HIO47" s="4"/>
      <c r="HIP47" s="4"/>
      <c r="HIQ47" s="4"/>
      <c r="HIR47" s="4"/>
      <c r="HIS47" s="4"/>
      <c r="HIT47" s="4"/>
      <c r="HIU47" s="4"/>
      <c r="HIV47" s="4"/>
      <c r="HIW47" s="4"/>
      <c r="HIX47" s="4"/>
      <c r="HIY47" s="4"/>
      <c r="HIZ47" s="4"/>
      <c r="HJA47" s="4"/>
      <c r="HJB47" s="4"/>
      <c r="HJC47" s="4"/>
      <c r="HJD47" s="4"/>
      <c r="HJE47" s="4"/>
      <c r="HJF47" s="4"/>
      <c r="HJG47" s="4"/>
      <c r="HJH47" s="4"/>
      <c r="HJI47" s="4"/>
      <c r="HJJ47" s="4"/>
      <c r="HJK47" s="4"/>
      <c r="HJL47" s="4"/>
      <c r="HJM47" s="4"/>
      <c r="HJN47" s="4"/>
      <c r="HJO47" s="4"/>
      <c r="HJP47" s="4"/>
      <c r="HJQ47" s="4"/>
      <c r="HJR47" s="4"/>
      <c r="HJS47" s="4"/>
      <c r="HJT47" s="4"/>
      <c r="HJU47" s="4"/>
      <c r="HJV47" s="4"/>
      <c r="HJW47" s="4"/>
      <c r="HJX47" s="4"/>
      <c r="HJY47" s="4"/>
      <c r="HJZ47" s="4"/>
      <c r="HKA47" s="4"/>
      <c r="HKB47" s="4"/>
      <c r="HKC47" s="4"/>
      <c r="HKD47" s="4"/>
      <c r="HKE47" s="4"/>
      <c r="HKF47" s="4"/>
      <c r="HKG47" s="4"/>
      <c r="HKH47" s="4"/>
      <c r="HKI47" s="4"/>
      <c r="HKJ47" s="4"/>
      <c r="HKK47" s="4"/>
      <c r="HKL47" s="4"/>
      <c r="HKM47" s="4"/>
      <c r="HKN47" s="4"/>
      <c r="HKO47" s="4"/>
      <c r="HKP47" s="4"/>
      <c r="HKQ47" s="4"/>
      <c r="HKR47" s="4"/>
      <c r="HKS47" s="4"/>
      <c r="HKT47" s="4"/>
      <c r="HKU47" s="4"/>
      <c r="HKV47" s="4"/>
      <c r="HKW47" s="4"/>
      <c r="HKX47" s="4"/>
      <c r="HKY47" s="4"/>
      <c r="HKZ47" s="4"/>
      <c r="HLA47" s="4"/>
      <c r="HLB47" s="4"/>
      <c r="HLC47" s="4"/>
      <c r="HLD47" s="4"/>
      <c r="HLE47" s="4"/>
      <c r="HLF47" s="4"/>
      <c r="HLG47" s="4"/>
      <c r="HLH47" s="4"/>
      <c r="HLI47" s="4"/>
      <c r="HLJ47" s="4"/>
      <c r="HLK47" s="4"/>
      <c r="HLL47" s="4"/>
      <c r="HLM47" s="4"/>
      <c r="HLN47" s="4"/>
      <c r="HLO47" s="4"/>
      <c r="HLP47" s="4"/>
      <c r="HLQ47" s="4"/>
      <c r="HLR47" s="4"/>
      <c r="HLS47" s="4"/>
      <c r="HLT47" s="4"/>
      <c r="HLU47" s="4"/>
      <c r="HLV47" s="4"/>
      <c r="HLW47" s="4"/>
      <c r="HLX47" s="4"/>
      <c r="HLY47" s="4"/>
      <c r="HLZ47" s="4"/>
      <c r="HMA47" s="4"/>
      <c r="HMB47" s="4"/>
      <c r="HMC47" s="4"/>
      <c r="HMD47" s="4"/>
      <c r="HME47" s="4"/>
      <c r="HMF47" s="4"/>
      <c r="HMG47" s="4"/>
      <c r="HMH47" s="4"/>
      <c r="HMI47" s="4"/>
      <c r="HMJ47" s="4"/>
      <c r="HMK47" s="4"/>
      <c r="HML47" s="4"/>
      <c r="HMM47" s="4"/>
      <c r="HMN47" s="4"/>
      <c r="HMO47" s="4"/>
      <c r="HMP47" s="4"/>
      <c r="HMQ47" s="4"/>
      <c r="HMR47" s="4"/>
      <c r="HMS47" s="4"/>
      <c r="HMT47" s="4"/>
      <c r="HMU47" s="4"/>
      <c r="HMV47" s="4"/>
      <c r="HMW47" s="4"/>
      <c r="HMX47" s="4"/>
      <c r="HMY47" s="4"/>
      <c r="HMZ47" s="4"/>
      <c r="HNA47" s="4"/>
      <c r="HNB47" s="4"/>
      <c r="HNC47" s="4"/>
      <c r="HND47" s="4"/>
      <c r="HNE47" s="4"/>
      <c r="HNF47" s="4"/>
      <c r="HNG47" s="4"/>
      <c r="HNH47" s="4"/>
      <c r="HNI47" s="4"/>
      <c r="HNJ47" s="4"/>
      <c r="HNK47" s="4"/>
      <c r="HNL47" s="4"/>
      <c r="HNM47" s="4"/>
      <c r="HNN47" s="4"/>
      <c r="HNO47" s="4"/>
      <c r="HNP47" s="4"/>
      <c r="HNQ47" s="4"/>
      <c r="HNR47" s="4"/>
      <c r="HNS47" s="4"/>
      <c r="HNT47" s="4"/>
      <c r="HNU47" s="4"/>
      <c r="HNV47" s="4"/>
      <c r="HNW47" s="4"/>
      <c r="HNX47" s="4"/>
      <c r="HNY47" s="4"/>
      <c r="HNZ47" s="4"/>
      <c r="HOA47" s="4"/>
      <c r="HOB47" s="4"/>
      <c r="HOC47" s="4"/>
      <c r="HOD47" s="4"/>
      <c r="HOE47" s="4"/>
      <c r="HOF47" s="4"/>
      <c r="HOG47" s="4"/>
      <c r="HOH47" s="4"/>
      <c r="HOI47" s="4"/>
      <c r="HOJ47" s="4"/>
      <c r="HOK47" s="4"/>
      <c r="HOL47" s="4"/>
      <c r="HOM47" s="4"/>
      <c r="HON47" s="4"/>
      <c r="HOO47" s="4"/>
      <c r="HOP47" s="4"/>
      <c r="HOQ47" s="4"/>
      <c r="HOR47" s="4"/>
      <c r="HOS47" s="4"/>
      <c r="HOT47" s="4"/>
      <c r="HOU47" s="4"/>
      <c r="HOV47" s="4"/>
      <c r="HOW47" s="4"/>
      <c r="HOX47" s="4"/>
      <c r="HOY47" s="4"/>
      <c r="HOZ47" s="4"/>
      <c r="HPA47" s="4"/>
      <c r="HPB47" s="4"/>
      <c r="HPC47" s="4"/>
      <c r="HPD47" s="4"/>
      <c r="HPE47" s="4"/>
      <c r="HPF47" s="4"/>
      <c r="HPG47" s="4"/>
      <c r="HPH47" s="4"/>
      <c r="HPI47" s="4"/>
      <c r="HPJ47" s="4"/>
      <c r="HPK47" s="4"/>
      <c r="HPL47" s="4"/>
      <c r="HPM47" s="4"/>
      <c r="HPN47" s="4"/>
      <c r="HPO47" s="4"/>
      <c r="HPP47" s="4"/>
      <c r="HPQ47" s="4"/>
      <c r="HPR47" s="4"/>
      <c r="HPS47" s="4"/>
      <c r="HPT47" s="4"/>
      <c r="HPU47" s="4"/>
      <c r="HPV47" s="4"/>
      <c r="HPW47" s="4"/>
      <c r="HPX47" s="4"/>
      <c r="HPY47" s="4"/>
      <c r="HPZ47" s="4"/>
      <c r="HQA47" s="4"/>
      <c r="HQB47" s="4"/>
      <c r="HQC47" s="4"/>
      <c r="HQD47" s="4"/>
      <c r="HQE47" s="4"/>
      <c r="HQF47" s="4"/>
      <c r="HQG47" s="4"/>
      <c r="HQH47" s="4"/>
      <c r="HQI47" s="4"/>
      <c r="HQJ47" s="4"/>
      <c r="HQK47" s="4"/>
      <c r="HQL47" s="4"/>
      <c r="HQM47" s="4"/>
      <c r="HQN47" s="4"/>
      <c r="HQO47" s="4"/>
      <c r="HQP47" s="4"/>
      <c r="HQQ47" s="4"/>
      <c r="HQR47" s="4"/>
      <c r="HQS47" s="4"/>
      <c r="HQT47" s="4"/>
      <c r="HQU47" s="4"/>
      <c r="HQV47" s="4"/>
      <c r="HQW47" s="4"/>
      <c r="HQX47" s="4"/>
      <c r="HQY47" s="4"/>
      <c r="HQZ47" s="4"/>
      <c r="HRA47" s="4"/>
      <c r="HRB47" s="4"/>
      <c r="HRC47" s="4"/>
      <c r="HRD47" s="4"/>
      <c r="HRE47" s="4"/>
      <c r="HRF47" s="4"/>
      <c r="HRG47" s="4"/>
      <c r="HRH47" s="4"/>
      <c r="HRI47" s="4"/>
      <c r="HRJ47" s="4"/>
      <c r="HRK47" s="4"/>
      <c r="HRL47" s="4"/>
      <c r="HRM47" s="4"/>
      <c r="HRN47" s="4"/>
      <c r="HRO47" s="4"/>
      <c r="HRP47" s="4"/>
      <c r="HRQ47" s="4"/>
      <c r="HRR47" s="4"/>
      <c r="HRS47" s="4"/>
      <c r="HRT47" s="4"/>
      <c r="HRU47" s="4"/>
      <c r="HRV47" s="4"/>
      <c r="HRW47" s="4"/>
      <c r="HRX47" s="4"/>
      <c r="HRY47" s="4"/>
      <c r="HRZ47" s="4"/>
      <c r="HSA47" s="4"/>
      <c r="HSB47" s="4"/>
      <c r="HSC47" s="4"/>
      <c r="HSD47" s="4"/>
      <c r="HSE47" s="4"/>
      <c r="HSF47" s="4"/>
      <c r="HSG47" s="4"/>
      <c r="HSH47" s="4"/>
      <c r="HSI47" s="4"/>
      <c r="HSJ47" s="4"/>
      <c r="HSK47" s="4"/>
      <c r="HSL47" s="4"/>
      <c r="HSM47" s="4"/>
      <c r="HSN47" s="4"/>
      <c r="HSO47" s="4"/>
      <c r="HSP47" s="4"/>
      <c r="HSQ47" s="4"/>
      <c r="HSR47" s="4"/>
      <c r="HSS47" s="4"/>
      <c r="HST47" s="4"/>
      <c r="HSU47" s="4"/>
      <c r="HSV47" s="4"/>
      <c r="HSW47" s="4"/>
      <c r="HSX47" s="4"/>
      <c r="HSY47" s="4"/>
      <c r="HSZ47" s="4"/>
      <c r="HTA47" s="4"/>
      <c r="HTB47" s="4"/>
      <c r="HTC47" s="4"/>
      <c r="HTD47" s="4"/>
      <c r="HTE47" s="4"/>
      <c r="HTF47" s="4"/>
      <c r="HTG47" s="4"/>
      <c r="HTH47" s="4"/>
      <c r="HTI47" s="4"/>
      <c r="HTJ47" s="4"/>
      <c r="HTK47" s="4"/>
      <c r="HTL47" s="4"/>
      <c r="HTM47" s="4"/>
      <c r="HTN47" s="4"/>
      <c r="HTO47" s="4"/>
      <c r="HTP47" s="4"/>
      <c r="HTQ47" s="4"/>
      <c r="HTR47" s="4"/>
      <c r="HTS47" s="4"/>
      <c r="HTT47" s="4"/>
      <c r="HTU47" s="4"/>
      <c r="HTV47" s="4"/>
      <c r="HTW47" s="4"/>
      <c r="HTX47" s="4"/>
      <c r="HTY47" s="4"/>
      <c r="HTZ47" s="4"/>
      <c r="HUA47" s="4"/>
      <c r="HUB47" s="4"/>
      <c r="HUC47" s="4"/>
      <c r="HUD47" s="4"/>
      <c r="HUE47" s="4"/>
      <c r="HUF47" s="4"/>
      <c r="HUG47" s="4"/>
      <c r="HUH47" s="4"/>
      <c r="HUI47" s="4"/>
      <c r="HUJ47" s="4"/>
      <c r="HUK47" s="4"/>
      <c r="HUL47" s="4"/>
      <c r="HUM47" s="4"/>
      <c r="HUN47" s="4"/>
      <c r="HUO47" s="4"/>
      <c r="HUP47" s="4"/>
      <c r="HUQ47" s="4"/>
      <c r="HUR47" s="4"/>
      <c r="HUS47" s="4"/>
      <c r="HUT47" s="4"/>
      <c r="HUU47" s="4"/>
      <c r="HUV47" s="4"/>
      <c r="HUW47" s="4"/>
      <c r="HUX47" s="4"/>
      <c r="HUY47" s="4"/>
      <c r="HUZ47" s="4"/>
      <c r="HVA47" s="4"/>
      <c r="HVB47" s="4"/>
      <c r="HVC47" s="4"/>
      <c r="HVD47" s="4"/>
      <c r="HVE47" s="4"/>
      <c r="HVF47" s="4"/>
      <c r="HVG47" s="4"/>
      <c r="HVH47" s="4"/>
      <c r="HVI47" s="4"/>
      <c r="HVJ47" s="4"/>
      <c r="HVK47" s="4"/>
      <c r="HVL47" s="4"/>
      <c r="HVM47" s="4"/>
      <c r="HVN47" s="4"/>
      <c r="HVO47" s="4"/>
      <c r="HVP47" s="4"/>
      <c r="HVQ47" s="4"/>
      <c r="HVR47" s="4"/>
      <c r="HVS47" s="4"/>
      <c r="HVT47" s="4"/>
      <c r="HVU47" s="4"/>
      <c r="HVV47" s="4"/>
      <c r="HVW47" s="4"/>
      <c r="HVX47" s="4"/>
      <c r="HVY47" s="4"/>
      <c r="HVZ47" s="4"/>
      <c r="HWA47" s="4"/>
      <c r="HWB47" s="4"/>
      <c r="HWC47" s="4"/>
      <c r="HWD47" s="4"/>
      <c r="HWE47" s="4"/>
      <c r="HWF47" s="4"/>
      <c r="HWG47" s="4"/>
      <c r="HWH47" s="4"/>
      <c r="HWI47" s="4"/>
      <c r="HWJ47" s="4"/>
      <c r="HWK47" s="4"/>
      <c r="HWL47" s="4"/>
      <c r="HWM47" s="4"/>
      <c r="HWN47" s="4"/>
      <c r="HWO47" s="4"/>
      <c r="HWP47" s="4"/>
      <c r="HWQ47" s="4"/>
      <c r="HWR47" s="4"/>
      <c r="HWS47" s="4"/>
      <c r="HWT47" s="4"/>
      <c r="HWU47" s="4"/>
      <c r="HWV47" s="4"/>
      <c r="HWW47" s="4"/>
      <c r="HWX47" s="4"/>
      <c r="HWY47" s="4"/>
      <c r="HWZ47" s="4"/>
      <c r="HXA47" s="4"/>
      <c r="HXB47" s="4"/>
      <c r="HXC47" s="4"/>
      <c r="HXD47" s="4"/>
      <c r="HXE47" s="4"/>
      <c r="HXF47" s="4"/>
      <c r="HXG47" s="4"/>
      <c r="HXH47" s="4"/>
      <c r="HXI47" s="4"/>
      <c r="HXJ47" s="4"/>
      <c r="HXK47" s="4"/>
      <c r="HXL47" s="4"/>
      <c r="HXM47" s="4"/>
      <c r="HXN47" s="4"/>
      <c r="HXO47" s="4"/>
      <c r="HXP47" s="4"/>
      <c r="HXQ47" s="4"/>
      <c r="HXR47" s="4"/>
      <c r="HXS47" s="4"/>
      <c r="HXT47" s="4"/>
      <c r="HXU47" s="4"/>
      <c r="HXV47" s="4"/>
      <c r="HXW47" s="4"/>
      <c r="HXX47" s="4"/>
      <c r="HXY47" s="4"/>
      <c r="HXZ47" s="4"/>
      <c r="HYA47" s="4"/>
      <c r="HYB47" s="4"/>
      <c r="HYC47" s="4"/>
      <c r="HYD47" s="4"/>
      <c r="HYE47" s="4"/>
      <c r="HYF47" s="4"/>
      <c r="HYG47" s="4"/>
      <c r="HYH47" s="4"/>
      <c r="HYI47" s="4"/>
      <c r="HYJ47" s="4"/>
      <c r="HYK47" s="4"/>
      <c r="HYL47" s="4"/>
      <c r="HYM47" s="4"/>
      <c r="HYN47" s="4"/>
      <c r="HYO47" s="4"/>
      <c r="HYP47" s="4"/>
      <c r="HYQ47" s="4"/>
      <c r="HYR47" s="4"/>
      <c r="HYS47" s="4"/>
      <c r="HYT47" s="4"/>
      <c r="HYU47" s="4"/>
      <c r="HYV47" s="4"/>
      <c r="HYW47" s="4"/>
      <c r="HYX47" s="4"/>
      <c r="HYY47" s="4"/>
      <c r="HYZ47" s="4"/>
      <c r="HZA47" s="4"/>
      <c r="HZB47" s="4"/>
      <c r="HZC47" s="4"/>
      <c r="HZD47" s="4"/>
      <c r="HZE47" s="4"/>
      <c r="HZF47" s="4"/>
      <c r="HZG47" s="4"/>
      <c r="HZH47" s="4"/>
      <c r="HZI47" s="4"/>
      <c r="HZJ47" s="4"/>
      <c r="HZK47" s="4"/>
      <c r="HZL47" s="4"/>
      <c r="HZM47" s="4"/>
      <c r="HZN47" s="4"/>
      <c r="HZO47" s="4"/>
      <c r="HZP47" s="4"/>
      <c r="HZQ47" s="4"/>
      <c r="HZR47" s="4"/>
      <c r="HZS47" s="4"/>
      <c r="HZT47" s="4"/>
      <c r="HZU47" s="4"/>
      <c r="HZV47" s="4"/>
      <c r="HZW47" s="4"/>
      <c r="HZX47" s="4"/>
      <c r="HZY47" s="4"/>
      <c r="HZZ47" s="4"/>
      <c r="IAA47" s="4"/>
      <c r="IAB47" s="4"/>
      <c r="IAC47" s="4"/>
      <c r="IAD47" s="4"/>
      <c r="IAE47" s="4"/>
      <c r="IAF47" s="4"/>
      <c r="IAG47" s="4"/>
      <c r="IAH47" s="4"/>
      <c r="IAI47" s="4"/>
      <c r="IAJ47" s="4"/>
      <c r="IAK47" s="4"/>
      <c r="IAL47" s="4"/>
      <c r="IAM47" s="4"/>
      <c r="IAN47" s="4"/>
      <c r="IAO47" s="4"/>
      <c r="IAP47" s="4"/>
      <c r="IAQ47" s="4"/>
      <c r="IAR47" s="4"/>
      <c r="IAS47" s="4"/>
      <c r="IAT47" s="4"/>
      <c r="IAU47" s="4"/>
      <c r="IAV47" s="4"/>
      <c r="IAW47" s="4"/>
      <c r="IAX47" s="4"/>
      <c r="IAY47" s="4"/>
      <c r="IAZ47" s="4"/>
      <c r="IBA47" s="4"/>
      <c r="IBB47" s="4"/>
      <c r="IBC47" s="4"/>
      <c r="IBD47" s="4"/>
      <c r="IBE47" s="4"/>
      <c r="IBF47" s="4"/>
      <c r="IBG47" s="4"/>
      <c r="IBH47" s="4"/>
      <c r="IBI47" s="4"/>
      <c r="IBJ47" s="4"/>
      <c r="IBK47" s="4"/>
      <c r="IBL47" s="4"/>
      <c r="IBM47" s="4"/>
      <c r="IBN47" s="4"/>
      <c r="IBO47" s="4"/>
      <c r="IBP47" s="4"/>
      <c r="IBQ47" s="4"/>
      <c r="IBR47" s="4"/>
      <c r="IBS47" s="4"/>
      <c r="IBT47" s="4"/>
      <c r="IBU47" s="4"/>
      <c r="IBV47" s="4"/>
      <c r="IBW47" s="4"/>
      <c r="IBX47" s="4"/>
      <c r="IBY47" s="4"/>
      <c r="IBZ47" s="4"/>
      <c r="ICA47" s="4"/>
      <c r="ICB47" s="4"/>
      <c r="ICC47" s="4"/>
      <c r="ICD47" s="4"/>
      <c r="ICE47" s="4"/>
      <c r="ICF47" s="4"/>
      <c r="ICG47" s="4"/>
      <c r="ICH47" s="4"/>
      <c r="ICI47" s="4"/>
      <c r="ICJ47" s="4"/>
      <c r="ICK47" s="4"/>
      <c r="ICL47" s="4"/>
      <c r="ICM47" s="4"/>
      <c r="ICN47" s="4"/>
      <c r="ICO47" s="4"/>
      <c r="ICP47" s="4"/>
      <c r="ICQ47" s="4"/>
      <c r="ICR47" s="4"/>
      <c r="ICS47" s="4"/>
      <c r="ICT47" s="4"/>
      <c r="ICU47" s="4"/>
      <c r="ICV47" s="4"/>
      <c r="ICW47" s="4"/>
      <c r="ICX47" s="4"/>
      <c r="ICY47" s="4"/>
      <c r="ICZ47" s="4"/>
      <c r="IDA47" s="4"/>
      <c r="IDB47" s="4"/>
      <c r="IDC47" s="4"/>
      <c r="IDD47" s="4"/>
      <c r="IDE47" s="4"/>
      <c r="IDF47" s="4"/>
      <c r="IDG47" s="4"/>
      <c r="IDH47" s="4"/>
      <c r="IDI47" s="4"/>
      <c r="IDJ47" s="4"/>
      <c r="IDK47" s="4"/>
      <c r="IDL47" s="4"/>
      <c r="IDM47" s="4"/>
      <c r="IDN47" s="4"/>
      <c r="IDO47" s="4"/>
      <c r="IDP47" s="4"/>
      <c r="IDQ47" s="4"/>
      <c r="IDR47" s="4"/>
      <c r="IDS47" s="4"/>
      <c r="IDT47" s="4"/>
      <c r="IDU47" s="4"/>
      <c r="IDV47" s="4"/>
      <c r="IDW47" s="4"/>
      <c r="IDX47" s="4"/>
      <c r="IDY47" s="4"/>
      <c r="IDZ47" s="4"/>
      <c r="IEA47" s="4"/>
      <c r="IEB47" s="4"/>
      <c r="IEC47" s="4"/>
      <c r="IED47" s="4"/>
      <c r="IEE47" s="4"/>
      <c r="IEF47" s="4"/>
      <c r="IEG47" s="4"/>
      <c r="IEH47" s="4"/>
      <c r="IEI47" s="4"/>
      <c r="IEJ47" s="4"/>
      <c r="IEK47" s="4"/>
      <c r="IEL47" s="4"/>
      <c r="IEM47" s="4"/>
      <c r="IEN47" s="4"/>
      <c r="IEO47" s="4"/>
      <c r="IEP47" s="4"/>
      <c r="IEQ47" s="4"/>
      <c r="IER47" s="4"/>
      <c r="IES47" s="4"/>
      <c r="IET47" s="4"/>
      <c r="IEU47" s="4"/>
      <c r="IEV47" s="4"/>
      <c r="IEW47" s="4"/>
      <c r="IEX47" s="4"/>
      <c r="IEY47" s="4"/>
      <c r="IEZ47" s="4"/>
      <c r="IFA47" s="4"/>
      <c r="IFB47" s="4"/>
      <c r="IFC47" s="4"/>
      <c r="IFD47" s="4"/>
      <c r="IFE47" s="4"/>
      <c r="IFF47" s="4"/>
      <c r="IFG47" s="4"/>
      <c r="IFH47" s="4"/>
      <c r="IFI47" s="4"/>
      <c r="IFJ47" s="4"/>
      <c r="IFK47" s="4"/>
      <c r="IFL47" s="4"/>
      <c r="IFM47" s="4"/>
      <c r="IFN47" s="4"/>
      <c r="IFO47" s="4"/>
      <c r="IFP47" s="4"/>
      <c r="IFQ47" s="4"/>
      <c r="IFR47" s="4"/>
      <c r="IFS47" s="4"/>
      <c r="IFT47" s="4"/>
      <c r="IFU47" s="4"/>
      <c r="IFV47" s="4"/>
      <c r="IFW47" s="4"/>
      <c r="IFX47" s="4"/>
      <c r="IFY47" s="4"/>
      <c r="IFZ47" s="4"/>
      <c r="IGA47" s="4"/>
      <c r="IGB47" s="4"/>
      <c r="IGC47" s="4"/>
      <c r="IGD47" s="4"/>
      <c r="IGE47" s="4"/>
      <c r="IGF47" s="4"/>
      <c r="IGG47" s="4"/>
      <c r="IGH47" s="4"/>
      <c r="IGI47" s="4"/>
      <c r="IGJ47" s="4"/>
      <c r="IGK47" s="4"/>
      <c r="IGL47" s="4"/>
      <c r="IGM47" s="4"/>
      <c r="IGN47" s="4"/>
      <c r="IGO47" s="4"/>
      <c r="IGP47" s="4"/>
      <c r="IGQ47" s="4"/>
      <c r="IGR47" s="4"/>
      <c r="IGS47" s="4"/>
      <c r="IGT47" s="4"/>
      <c r="IGU47" s="4"/>
      <c r="IGV47" s="4"/>
      <c r="IGW47" s="4"/>
      <c r="IGX47" s="4"/>
      <c r="IGY47" s="4"/>
      <c r="IGZ47" s="4"/>
      <c r="IHA47" s="4"/>
      <c r="IHB47" s="4"/>
      <c r="IHC47" s="4"/>
      <c r="IHD47" s="4"/>
      <c r="IHE47" s="4"/>
      <c r="IHF47" s="4"/>
      <c r="IHG47" s="4"/>
      <c r="IHH47" s="4"/>
      <c r="IHI47" s="4"/>
      <c r="IHJ47" s="4"/>
      <c r="IHK47" s="4"/>
      <c r="IHL47" s="4"/>
      <c r="IHM47" s="4"/>
      <c r="IHN47" s="4"/>
      <c r="IHO47" s="4"/>
      <c r="IHP47" s="4"/>
      <c r="IHQ47" s="4"/>
      <c r="IHR47" s="4"/>
      <c r="IHS47" s="4"/>
      <c r="IHT47" s="4"/>
      <c r="IHU47" s="4"/>
      <c r="IHV47" s="4"/>
      <c r="IHW47" s="4"/>
      <c r="IHX47" s="4"/>
      <c r="IHY47" s="4"/>
      <c r="IHZ47" s="4"/>
      <c r="IIA47" s="4"/>
      <c r="IIB47" s="4"/>
      <c r="IIC47" s="4"/>
      <c r="IID47" s="4"/>
      <c r="IIE47" s="4"/>
      <c r="IIF47" s="4"/>
      <c r="IIG47" s="4"/>
      <c r="IIH47" s="4"/>
      <c r="III47" s="4"/>
      <c r="IIJ47" s="4"/>
      <c r="IIK47" s="4"/>
      <c r="IIL47" s="4"/>
      <c r="IIM47" s="4"/>
      <c r="IIN47" s="4"/>
      <c r="IIO47" s="4"/>
      <c r="IIP47" s="4"/>
      <c r="IIQ47" s="4"/>
      <c r="IIR47" s="4"/>
      <c r="IIS47" s="4"/>
      <c r="IIT47" s="4"/>
      <c r="IIU47" s="4"/>
      <c r="IIV47" s="4"/>
      <c r="IIW47" s="4"/>
      <c r="IIX47" s="4"/>
      <c r="IIY47" s="4"/>
      <c r="IIZ47" s="4"/>
      <c r="IJA47" s="4"/>
      <c r="IJB47" s="4"/>
      <c r="IJC47" s="4"/>
      <c r="IJD47" s="4"/>
      <c r="IJE47" s="4"/>
      <c r="IJF47" s="4"/>
      <c r="IJG47" s="4"/>
      <c r="IJH47" s="4"/>
      <c r="IJI47" s="4"/>
      <c r="IJJ47" s="4"/>
      <c r="IJK47" s="4"/>
      <c r="IJL47" s="4"/>
      <c r="IJM47" s="4"/>
      <c r="IJN47" s="4"/>
      <c r="IJO47" s="4"/>
      <c r="IJP47" s="4"/>
      <c r="IJQ47" s="4"/>
      <c r="IJR47" s="4"/>
      <c r="IJS47" s="4"/>
      <c r="IJT47" s="4"/>
      <c r="IJU47" s="4"/>
      <c r="IJV47" s="4"/>
      <c r="IJW47" s="4"/>
      <c r="IJX47" s="4"/>
      <c r="IJY47" s="4"/>
      <c r="IJZ47" s="4"/>
      <c r="IKA47" s="4"/>
      <c r="IKB47" s="4"/>
      <c r="IKC47" s="4"/>
      <c r="IKD47" s="4"/>
      <c r="IKE47" s="4"/>
      <c r="IKF47" s="4"/>
      <c r="IKG47" s="4"/>
      <c r="IKH47" s="4"/>
      <c r="IKI47" s="4"/>
      <c r="IKJ47" s="4"/>
      <c r="IKK47" s="4"/>
      <c r="IKL47" s="4"/>
      <c r="IKM47" s="4"/>
      <c r="IKN47" s="4"/>
      <c r="IKO47" s="4"/>
      <c r="IKP47" s="4"/>
      <c r="IKQ47" s="4"/>
      <c r="IKR47" s="4"/>
      <c r="IKS47" s="4"/>
      <c r="IKT47" s="4"/>
      <c r="IKU47" s="4"/>
      <c r="IKV47" s="4"/>
      <c r="IKW47" s="4"/>
      <c r="IKX47" s="4"/>
      <c r="IKY47" s="4"/>
      <c r="IKZ47" s="4"/>
      <c r="ILA47" s="4"/>
      <c r="ILB47" s="4"/>
      <c r="ILC47" s="4"/>
      <c r="ILD47" s="4"/>
      <c r="ILE47" s="4"/>
      <c r="ILF47" s="4"/>
      <c r="ILG47" s="4"/>
      <c r="ILH47" s="4"/>
      <c r="ILI47" s="4"/>
      <c r="ILJ47" s="4"/>
      <c r="ILK47" s="4"/>
      <c r="ILL47" s="4"/>
      <c r="ILM47" s="4"/>
      <c r="ILN47" s="4"/>
      <c r="ILO47" s="4"/>
      <c r="ILP47" s="4"/>
      <c r="ILQ47" s="4"/>
      <c r="ILR47" s="4"/>
      <c r="ILS47" s="4"/>
      <c r="ILT47" s="4"/>
      <c r="ILU47" s="4"/>
      <c r="ILV47" s="4"/>
      <c r="ILW47" s="4"/>
      <c r="ILX47" s="4"/>
      <c r="ILY47" s="4"/>
      <c r="ILZ47" s="4"/>
      <c r="IMA47" s="4"/>
      <c r="IMB47" s="4"/>
      <c r="IMC47" s="4"/>
      <c r="IMD47" s="4"/>
      <c r="IME47" s="4"/>
      <c r="IMF47" s="4"/>
      <c r="IMG47" s="4"/>
      <c r="IMH47" s="4"/>
      <c r="IMI47" s="4"/>
      <c r="IMJ47" s="4"/>
      <c r="IMK47" s="4"/>
      <c r="IML47" s="4"/>
      <c r="IMM47" s="4"/>
      <c r="IMN47" s="4"/>
      <c r="IMO47" s="4"/>
      <c r="IMP47" s="4"/>
      <c r="IMQ47" s="4"/>
      <c r="IMR47" s="4"/>
      <c r="IMS47" s="4"/>
      <c r="IMT47" s="4"/>
      <c r="IMU47" s="4"/>
      <c r="IMV47" s="4"/>
      <c r="IMW47" s="4"/>
      <c r="IMX47" s="4"/>
      <c r="IMY47" s="4"/>
      <c r="IMZ47" s="4"/>
      <c r="INA47" s="4"/>
      <c r="INB47" s="4"/>
      <c r="INC47" s="4"/>
      <c r="IND47" s="4"/>
      <c r="INE47" s="4"/>
      <c r="INF47" s="4"/>
      <c r="ING47" s="4"/>
      <c r="INH47" s="4"/>
      <c r="INI47" s="4"/>
      <c r="INJ47" s="4"/>
      <c r="INK47" s="4"/>
      <c r="INL47" s="4"/>
      <c r="INM47" s="4"/>
      <c r="INN47" s="4"/>
      <c r="INO47" s="4"/>
      <c r="INP47" s="4"/>
      <c r="INQ47" s="4"/>
      <c r="INR47" s="4"/>
      <c r="INS47" s="4"/>
      <c r="INT47" s="4"/>
      <c r="INU47" s="4"/>
      <c r="INV47" s="4"/>
      <c r="INW47" s="4"/>
      <c r="INX47" s="4"/>
      <c r="INY47" s="4"/>
      <c r="INZ47" s="4"/>
      <c r="IOA47" s="4"/>
      <c r="IOB47" s="4"/>
      <c r="IOC47" s="4"/>
      <c r="IOD47" s="4"/>
      <c r="IOE47" s="4"/>
      <c r="IOF47" s="4"/>
      <c r="IOG47" s="4"/>
      <c r="IOH47" s="4"/>
      <c r="IOI47" s="4"/>
      <c r="IOJ47" s="4"/>
      <c r="IOK47" s="4"/>
      <c r="IOL47" s="4"/>
      <c r="IOM47" s="4"/>
      <c r="ION47" s="4"/>
      <c r="IOO47" s="4"/>
      <c r="IOP47" s="4"/>
      <c r="IOQ47" s="4"/>
      <c r="IOR47" s="4"/>
      <c r="IOS47" s="4"/>
      <c r="IOT47" s="4"/>
      <c r="IOU47" s="4"/>
      <c r="IOV47" s="4"/>
      <c r="IOW47" s="4"/>
      <c r="IOX47" s="4"/>
      <c r="IOY47" s="4"/>
      <c r="IOZ47" s="4"/>
      <c r="IPA47" s="4"/>
      <c r="IPB47" s="4"/>
      <c r="IPC47" s="4"/>
      <c r="IPD47" s="4"/>
      <c r="IPE47" s="4"/>
      <c r="IPF47" s="4"/>
      <c r="IPG47" s="4"/>
      <c r="IPH47" s="4"/>
      <c r="IPI47" s="4"/>
      <c r="IPJ47" s="4"/>
      <c r="IPK47" s="4"/>
      <c r="IPL47" s="4"/>
      <c r="IPM47" s="4"/>
      <c r="IPN47" s="4"/>
      <c r="IPO47" s="4"/>
      <c r="IPP47" s="4"/>
      <c r="IPQ47" s="4"/>
      <c r="IPR47" s="4"/>
      <c r="IPS47" s="4"/>
      <c r="IPT47" s="4"/>
      <c r="IPU47" s="4"/>
      <c r="IPV47" s="4"/>
      <c r="IPW47" s="4"/>
      <c r="IPX47" s="4"/>
      <c r="IPY47" s="4"/>
      <c r="IPZ47" s="4"/>
      <c r="IQA47" s="4"/>
      <c r="IQB47" s="4"/>
      <c r="IQC47" s="4"/>
      <c r="IQD47" s="4"/>
      <c r="IQE47" s="4"/>
      <c r="IQF47" s="4"/>
      <c r="IQG47" s="4"/>
      <c r="IQH47" s="4"/>
      <c r="IQI47" s="4"/>
      <c r="IQJ47" s="4"/>
      <c r="IQK47" s="4"/>
      <c r="IQL47" s="4"/>
      <c r="IQM47" s="4"/>
      <c r="IQN47" s="4"/>
      <c r="IQO47" s="4"/>
      <c r="IQP47" s="4"/>
      <c r="IQQ47" s="4"/>
      <c r="IQR47" s="4"/>
      <c r="IQS47" s="4"/>
      <c r="IQT47" s="4"/>
      <c r="IQU47" s="4"/>
      <c r="IQV47" s="4"/>
      <c r="IQW47" s="4"/>
      <c r="IQX47" s="4"/>
      <c r="IQY47" s="4"/>
      <c r="IQZ47" s="4"/>
      <c r="IRA47" s="4"/>
      <c r="IRB47" s="4"/>
      <c r="IRC47" s="4"/>
      <c r="IRD47" s="4"/>
      <c r="IRE47" s="4"/>
      <c r="IRF47" s="4"/>
      <c r="IRG47" s="4"/>
      <c r="IRH47" s="4"/>
      <c r="IRI47" s="4"/>
      <c r="IRJ47" s="4"/>
      <c r="IRK47" s="4"/>
      <c r="IRL47" s="4"/>
      <c r="IRM47" s="4"/>
      <c r="IRN47" s="4"/>
      <c r="IRO47" s="4"/>
      <c r="IRP47" s="4"/>
      <c r="IRQ47" s="4"/>
      <c r="IRR47" s="4"/>
      <c r="IRS47" s="4"/>
      <c r="IRT47" s="4"/>
      <c r="IRU47" s="4"/>
      <c r="IRV47" s="4"/>
      <c r="IRW47" s="4"/>
      <c r="IRX47" s="4"/>
      <c r="IRY47" s="4"/>
      <c r="IRZ47" s="4"/>
      <c r="ISA47" s="4"/>
      <c r="ISB47" s="4"/>
      <c r="ISC47" s="4"/>
      <c r="ISD47" s="4"/>
      <c r="ISE47" s="4"/>
      <c r="ISF47" s="4"/>
      <c r="ISG47" s="4"/>
      <c r="ISH47" s="4"/>
      <c r="ISI47" s="4"/>
      <c r="ISJ47" s="4"/>
      <c r="ISK47" s="4"/>
      <c r="ISL47" s="4"/>
      <c r="ISM47" s="4"/>
      <c r="ISN47" s="4"/>
      <c r="ISO47" s="4"/>
      <c r="ISP47" s="4"/>
      <c r="ISQ47" s="4"/>
      <c r="ISR47" s="4"/>
      <c r="ISS47" s="4"/>
      <c r="IST47" s="4"/>
      <c r="ISU47" s="4"/>
      <c r="ISV47" s="4"/>
      <c r="ISW47" s="4"/>
      <c r="ISX47" s="4"/>
      <c r="ISY47" s="4"/>
      <c r="ISZ47" s="4"/>
      <c r="ITA47" s="4"/>
      <c r="ITB47" s="4"/>
      <c r="ITC47" s="4"/>
      <c r="ITD47" s="4"/>
      <c r="ITE47" s="4"/>
      <c r="ITF47" s="4"/>
      <c r="ITG47" s="4"/>
      <c r="ITH47" s="4"/>
      <c r="ITI47" s="4"/>
      <c r="ITJ47" s="4"/>
      <c r="ITK47" s="4"/>
      <c r="ITL47" s="4"/>
      <c r="ITM47" s="4"/>
      <c r="ITN47" s="4"/>
      <c r="ITO47" s="4"/>
      <c r="ITP47" s="4"/>
      <c r="ITQ47" s="4"/>
      <c r="ITR47" s="4"/>
      <c r="ITS47" s="4"/>
      <c r="ITT47" s="4"/>
      <c r="ITU47" s="4"/>
      <c r="ITV47" s="4"/>
      <c r="ITW47" s="4"/>
      <c r="ITX47" s="4"/>
      <c r="ITY47" s="4"/>
      <c r="ITZ47" s="4"/>
      <c r="IUA47" s="4"/>
      <c r="IUB47" s="4"/>
      <c r="IUC47" s="4"/>
      <c r="IUD47" s="4"/>
      <c r="IUE47" s="4"/>
      <c r="IUF47" s="4"/>
      <c r="IUG47" s="4"/>
      <c r="IUH47" s="4"/>
      <c r="IUI47" s="4"/>
      <c r="IUJ47" s="4"/>
      <c r="IUK47" s="4"/>
      <c r="IUL47" s="4"/>
      <c r="IUM47" s="4"/>
      <c r="IUN47" s="4"/>
      <c r="IUO47" s="4"/>
      <c r="IUP47" s="4"/>
      <c r="IUQ47" s="4"/>
      <c r="IUR47" s="4"/>
      <c r="IUS47" s="4"/>
      <c r="IUT47" s="4"/>
      <c r="IUU47" s="4"/>
      <c r="IUV47" s="4"/>
      <c r="IUW47" s="4"/>
      <c r="IUX47" s="4"/>
      <c r="IUY47" s="4"/>
      <c r="IUZ47" s="4"/>
      <c r="IVA47" s="4"/>
      <c r="IVB47" s="4"/>
      <c r="IVC47" s="4"/>
      <c r="IVD47" s="4"/>
      <c r="IVE47" s="4"/>
      <c r="IVF47" s="4"/>
      <c r="IVG47" s="4"/>
      <c r="IVH47" s="4"/>
      <c r="IVI47" s="4"/>
      <c r="IVJ47" s="4"/>
      <c r="IVK47" s="4"/>
      <c r="IVL47" s="4"/>
      <c r="IVM47" s="4"/>
      <c r="IVN47" s="4"/>
      <c r="IVO47" s="4"/>
      <c r="IVP47" s="4"/>
      <c r="IVQ47" s="4"/>
      <c r="IVR47" s="4"/>
      <c r="IVS47" s="4"/>
      <c r="IVT47" s="4"/>
      <c r="IVU47" s="4"/>
      <c r="IVV47" s="4"/>
      <c r="IVW47" s="4"/>
      <c r="IVX47" s="4"/>
      <c r="IVY47" s="4"/>
      <c r="IVZ47" s="4"/>
      <c r="IWA47" s="4"/>
      <c r="IWB47" s="4"/>
      <c r="IWC47" s="4"/>
      <c r="IWD47" s="4"/>
      <c r="IWE47" s="4"/>
      <c r="IWF47" s="4"/>
      <c r="IWG47" s="4"/>
      <c r="IWH47" s="4"/>
      <c r="IWI47" s="4"/>
      <c r="IWJ47" s="4"/>
      <c r="IWK47" s="4"/>
      <c r="IWL47" s="4"/>
      <c r="IWM47" s="4"/>
      <c r="IWN47" s="4"/>
      <c r="IWO47" s="4"/>
      <c r="IWP47" s="4"/>
      <c r="IWQ47" s="4"/>
      <c r="IWR47" s="4"/>
      <c r="IWS47" s="4"/>
      <c r="IWT47" s="4"/>
      <c r="IWU47" s="4"/>
      <c r="IWV47" s="4"/>
      <c r="IWW47" s="4"/>
      <c r="IWX47" s="4"/>
      <c r="IWY47" s="4"/>
      <c r="IWZ47" s="4"/>
      <c r="IXA47" s="4"/>
      <c r="IXB47" s="4"/>
      <c r="IXC47" s="4"/>
      <c r="IXD47" s="4"/>
      <c r="IXE47" s="4"/>
      <c r="IXF47" s="4"/>
      <c r="IXG47" s="4"/>
      <c r="IXH47" s="4"/>
      <c r="IXI47" s="4"/>
      <c r="IXJ47" s="4"/>
      <c r="IXK47" s="4"/>
      <c r="IXL47" s="4"/>
      <c r="IXM47" s="4"/>
      <c r="IXN47" s="4"/>
      <c r="IXO47" s="4"/>
      <c r="IXP47" s="4"/>
      <c r="IXQ47" s="4"/>
      <c r="IXR47" s="4"/>
      <c r="IXS47" s="4"/>
      <c r="IXT47" s="4"/>
      <c r="IXU47" s="4"/>
      <c r="IXV47" s="4"/>
      <c r="IXW47" s="4"/>
      <c r="IXX47" s="4"/>
      <c r="IXY47" s="4"/>
      <c r="IXZ47" s="4"/>
      <c r="IYA47" s="4"/>
      <c r="IYB47" s="4"/>
      <c r="IYC47" s="4"/>
      <c r="IYD47" s="4"/>
      <c r="IYE47" s="4"/>
      <c r="IYF47" s="4"/>
      <c r="IYG47" s="4"/>
      <c r="IYH47" s="4"/>
      <c r="IYI47" s="4"/>
      <c r="IYJ47" s="4"/>
      <c r="IYK47" s="4"/>
      <c r="IYL47" s="4"/>
      <c r="IYM47" s="4"/>
      <c r="IYN47" s="4"/>
      <c r="IYO47" s="4"/>
      <c r="IYP47" s="4"/>
      <c r="IYQ47" s="4"/>
      <c r="IYR47" s="4"/>
      <c r="IYS47" s="4"/>
      <c r="IYT47" s="4"/>
      <c r="IYU47" s="4"/>
      <c r="IYV47" s="4"/>
      <c r="IYW47" s="4"/>
      <c r="IYX47" s="4"/>
      <c r="IYY47" s="4"/>
      <c r="IYZ47" s="4"/>
      <c r="IZA47" s="4"/>
      <c r="IZB47" s="4"/>
      <c r="IZC47" s="4"/>
      <c r="IZD47" s="4"/>
      <c r="IZE47" s="4"/>
      <c r="IZF47" s="4"/>
      <c r="IZG47" s="4"/>
      <c r="IZH47" s="4"/>
      <c r="IZI47" s="4"/>
      <c r="IZJ47" s="4"/>
      <c r="IZK47" s="4"/>
      <c r="IZL47" s="4"/>
      <c r="IZM47" s="4"/>
      <c r="IZN47" s="4"/>
      <c r="IZO47" s="4"/>
      <c r="IZP47" s="4"/>
      <c r="IZQ47" s="4"/>
      <c r="IZR47" s="4"/>
      <c r="IZS47" s="4"/>
      <c r="IZT47" s="4"/>
      <c r="IZU47" s="4"/>
      <c r="IZV47" s="4"/>
      <c r="IZW47" s="4"/>
      <c r="IZX47" s="4"/>
      <c r="IZY47" s="4"/>
      <c r="IZZ47" s="4"/>
      <c r="JAA47" s="4"/>
      <c r="JAB47" s="4"/>
      <c r="JAC47" s="4"/>
      <c r="JAD47" s="4"/>
      <c r="JAE47" s="4"/>
      <c r="JAF47" s="4"/>
      <c r="JAG47" s="4"/>
      <c r="JAH47" s="4"/>
      <c r="JAI47" s="4"/>
      <c r="JAJ47" s="4"/>
      <c r="JAK47" s="4"/>
      <c r="JAL47" s="4"/>
      <c r="JAM47" s="4"/>
      <c r="JAN47" s="4"/>
      <c r="JAO47" s="4"/>
      <c r="JAP47" s="4"/>
      <c r="JAQ47" s="4"/>
      <c r="JAR47" s="4"/>
      <c r="JAS47" s="4"/>
      <c r="JAT47" s="4"/>
      <c r="JAU47" s="4"/>
      <c r="JAV47" s="4"/>
      <c r="JAW47" s="4"/>
      <c r="JAX47" s="4"/>
      <c r="JAY47" s="4"/>
      <c r="JAZ47" s="4"/>
      <c r="JBA47" s="4"/>
      <c r="JBB47" s="4"/>
      <c r="JBC47" s="4"/>
      <c r="JBD47" s="4"/>
      <c r="JBE47" s="4"/>
      <c r="JBF47" s="4"/>
      <c r="JBG47" s="4"/>
      <c r="JBH47" s="4"/>
      <c r="JBI47" s="4"/>
      <c r="JBJ47" s="4"/>
      <c r="JBK47" s="4"/>
      <c r="JBL47" s="4"/>
      <c r="JBM47" s="4"/>
      <c r="JBN47" s="4"/>
      <c r="JBO47" s="4"/>
      <c r="JBP47" s="4"/>
      <c r="JBQ47" s="4"/>
      <c r="JBR47" s="4"/>
      <c r="JBS47" s="4"/>
      <c r="JBT47" s="4"/>
      <c r="JBU47" s="4"/>
      <c r="JBV47" s="4"/>
      <c r="JBW47" s="4"/>
      <c r="JBX47" s="4"/>
      <c r="JBY47" s="4"/>
      <c r="JBZ47" s="4"/>
      <c r="JCA47" s="4"/>
      <c r="JCB47" s="4"/>
      <c r="JCC47" s="4"/>
      <c r="JCD47" s="4"/>
      <c r="JCE47" s="4"/>
      <c r="JCF47" s="4"/>
      <c r="JCG47" s="4"/>
      <c r="JCH47" s="4"/>
      <c r="JCI47" s="4"/>
      <c r="JCJ47" s="4"/>
      <c r="JCK47" s="4"/>
      <c r="JCL47" s="4"/>
      <c r="JCM47" s="4"/>
      <c r="JCN47" s="4"/>
      <c r="JCO47" s="4"/>
      <c r="JCP47" s="4"/>
      <c r="JCQ47" s="4"/>
      <c r="JCR47" s="4"/>
      <c r="JCS47" s="4"/>
      <c r="JCT47" s="4"/>
      <c r="JCU47" s="4"/>
      <c r="JCV47" s="4"/>
      <c r="JCW47" s="4"/>
      <c r="JCX47" s="4"/>
      <c r="JCY47" s="4"/>
      <c r="JCZ47" s="4"/>
      <c r="JDA47" s="4"/>
      <c r="JDB47" s="4"/>
      <c r="JDC47" s="4"/>
      <c r="JDD47" s="4"/>
      <c r="JDE47" s="4"/>
      <c r="JDF47" s="4"/>
      <c r="JDG47" s="4"/>
      <c r="JDH47" s="4"/>
      <c r="JDI47" s="4"/>
      <c r="JDJ47" s="4"/>
      <c r="JDK47" s="4"/>
      <c r="JDL47" s="4"/>
      <c r="JDM47" s="4"/>
      <c r="JDN47" s="4"/>
      <c r="JDO47" s="4"/>
      <c r="JDP47" s="4"/>
      <c r="JDQ47" s="4"/>
      <c r="JDR47" s="4"/>
      <c r="JDS47" s="4"/>
      <c r="JDT47" s="4"/>
      <c r="JDU47" s="4"/>
      <c r="JDV47" s="4"/>
      <c r="JDW47" s="4"/>
      <c r="JDX47" s="4"/>
      <c r="JDY47" s="4"/>
      <c r="JDZ47" s="4"/>
      <c r="JEA47" s="4"/>
      <c r="JEB47" s="4"/>
      <c r="JEC47" s="4"/>
      <c r="JED47" s="4"/>
      <c r="JEE47" s="4"/>
      <c r="JEF47" s="4"/>
      <c r="JEG47" s="4"/>
      <c r="JEH47" s="4"/>
      <c r="JEI47" s="4"/>
      <c r="JEJ47" s="4"/>
      <c r="JEK47" s="4"/>
      <c r="JEL47" s="4"/>
      <c r="JEM47" s="4"/>
      <c r="JEN47" s="4"/>
      <c r="JEO47" s="4"/>
      <c r="JEP47" s="4"/>
      <c r="JEQ47" s="4"/>
      <c r="JER47" s="4"/>
      <c r="JES47" s="4"/>
      <c r="JET47" s="4"/>
      <c r="JEU47" s="4"/>
      <c r="JEV47" s="4"/>
      <c r="JEW47" s="4"/>
      <c r="JEX47" s="4"/>
      <c r="JEY47" s="4"/>
      <c r="JEZ47" s="4"/>
      <c r="JFA47" s="4"/>
      <c r="JFB47" s="4"/>
      <c r="JFC47" s="4"/>
      <c r="JFD47" s="4"/>
      <c r="JFE47" s="4"/>
      <c r="JFF47" s="4"/>
      <c r="JFG47" s="4"/>
      <c r="JFH47" s="4"/>
      <c r="JFI47" s="4"/>
      <c r="JFJ47" s="4"/>
      <c r="JFK47" s="4"/>
      <c r="JFL47" s="4"/>
      <c r="JFM47" s="4"/>
      <c r="JFN47" s="4"/>
      <c r="JFO47" s="4"/>
      <c r="JFP47" s="4"/>
      <c r="JFQ47" s="4"/>
      <c r="JFR47" s="4"/>
      <c r="JFS47" s="4"/>
      <c r="JFT47" s="4"/>
      <c r="JFU47" s="4"/>
      <c r="JFV47" s="4"/>
      <c r="JFW47" s="4"/>
      <c r="JFX47" s="4"/>
      <c r="JFY47" s="4"/>
      <c r="JFZ47" s="4"/>
      <c r="JGA47" s="4"/>
      <c r="JGB47" s="4"/>
      <c r="JGC47" s="4"/>
      <c r="JGD47" s="4"/>
      <c r="JGE47" s="4"/>
      <c r="JGF47" s="4"/>
      <c r="JGG47" s="4"/>
      <c r="JGH47" s="4"/>
      <c r="JGI47" s="4"/>
      <c r="JGJ47" s="4"/>
      <c r="JGK47" s="4"/>
      <c r="JGL47" s="4"/>
      <c r="JGM47" s="4"/>
      <c r="JGN47" s="4"/>
      <c r="JGO47" s="4"/>
      <c r="JGP47" s="4"/>
      <c r="JGQ47" s="4"/>
      <c r="JGR47" s="4"/>
      <c r="JGS47" s="4"/>
      <c r="JGT47" s="4"/>
      <c r="JGU47" s="4"/>
      <c r="JGV47" s="4"/>
      <c r="JGW47" s="4"/>
      <c r="JGX47" s="4"/>
      <c r="JGY47" s="4"/>
      <c r="JGZ47" s="4"/>
      <c r="JHA47" s="4"/>
      <c r="JHB47" s="4"/>
      <c r="JHC47" s="4"/>
      <c r="JHD47" s="4"/>
      <c r="JHE47" s="4"/>
      <c r="JHF47" s="4"/>
      <c r="JHG47" s="4"/>
      <c r="JHH47" s="4"/>
      <c r="JHI47" s="4"/>
      <c r="JHJ47" s="4"/>
      <c r="JHK47" s="4"/>
      <c r="JHL47" s="4"/>
      <c r="JHM47" s="4"/>
      <c r="JHN47" s="4"/>
      <c r="JHO47" s="4"/>
      <c r="JHP47" s="4"/>
      <c r="JHQ47" s="4"/>
      <c r="JHR47" s="4"/>
      <c r="JHS47" s="4"/>
      <c r="JHT47" s="4"/>
      <c r="JHU47" s="4"/>
      <c r="JHV47" s="4"/>
      <c r="JHW47" s="4"/>
      <c r="JHX47" s="4"/>
      <c r="JHY47" s="4"/>
      <c r="JHZ47" s="4"/>
      <c r="JIA47" s="4"/>
      <c r="JIB47" s="4"/>
      <c r="JIC47" s="4"/>
      <c r="JID47" s="4"/>
      <c r="JIE47" s="4"/>
      <c r="JIF47" s="4"/>
      <c r="JIG47" s="4"/>
      <c r="JIH47" s="4"/>
      <c r="JII47" s="4"/>
      <c r="JIJ47" s="4"/>
      <c r="JIK47" s="4"/>
      <c r="JIL47" s="4"/>
      <c r="JIM47" s="4"/>
      <c r="JIN47" s="4"/>
      <c r="JIO47" s="4"/>
      <c r="JIP47" s="4"/>
      <c r="JIQ47" s="4"/>
      <c r="JIR47" s="4"/>
      <c r="JIS47" s="4"/>
      <c r="JIT47" s="4"/>
      <c r="JIU47" s="4"/>
      <c r="JIV47" s="4"/>
      <c r="JIW47" s="4"/>
      <c r="JIX47" s="4"/>
      <c r="JIY47" s="4"/>
      <c r="JIZ47" s="4"/>
      <c r="JJA47" s="4"/>
      <c r="JJB47" s="4"/>
      <c r="JJC47" s="4"/>
      <c r="JJD47" s="4"/>
      <c r="JJE47" s="4"/>
      <c r="JJF47" s="4"/>
      <c r="JJG47" s="4"/>
      <c r="JJH47" s="4"/>
      <c r="JJI47" s="4"/>
      <c r="JJJ47" s="4"/>
      <c r="JJK47" s="4"/>
      <c r="JJL47" s="4"/>
      <c r="JJM47" s="4"/>
      <c r="JJN47" s="4"/>
      <c r="JJO47" s="4"/>
      <c r="JJP47" s="4"/>
      <c r="JJQ47" s="4"/>
      <c r="JJR47" s="4"/>
      <c r="JJS47" s="4"/>
      <c r="JJT47" s="4"/>
      <c r="JJU47" s="4"/>
      <c r="JJV47" s="4"/>
      <c r="JJW47" s="4"/>
      <c r="JJX47" s="4"/>
      <c r="JJY47" s="4"/>
      <c r="JJZ47" s="4"/>
      <c r="JKA47" s="4"/>
      <c r="JKB47" s="4"/>
      <c r="JKC47" s="4"/>
      <c r="JKD47" s="4"/>
      <c r="JKE47" s="4"/>
      <c r="JKF47" s="4"/>
      <c r="JKG47" s="4"/>
      <c r="JKH47" s="4"/>
      <c r="JKI47" s="4"/>
      <c r="JKJ47" s="4"/>
      <c r="JKK47" s="4"/>
      <c r="JKL47" s="4"/>
      <c r="JKM47" s="4"/>
      <c r="JKN47" s="4"/>
      <c r="JKO47" s="4"/>
      <c r="JKP47" s="4"/>
      <c r="JKQ47" s="4"/>
      <c r="JKR47" s="4"/>
      <c r="JKS47" s="4"/>
      <c r="JKT47" s="4"/>
      <c r="JKU47" s="4"/>
      <c r="JKV47" s="4"/>
      <c r="JKW47" s="4"/>
      <c r="JKX47" s="4"/>
      <c r="JKY47" s="4"/>
      <c r="JKZ47" s="4"/>
      <c r="JLA47" s="4"/>
      <c r="JLB47" s="4"/>
      <c r="JLC47" s="4"/>
      <c r="JLD47" s="4"/>
      <c r="JLE47" s="4"/>
      <c r="JLF47" s="4"/>
      <c r="JLG47" s="4"/>
      <c r="JLH47" s="4"/>
      <c r="JLI47" s="4"/>
      <c r="JLJ47" s="4"/>
      <c r="JLK47" s="4"/>
      <c r="JLL47" s="4"/>
      <c r="JLM47" s="4"/>
      <c r="JLN47" s="4"/>
      <c r="JLO47" s="4"/>
      <c r="JLP47" s="4"/>
      <c r="JLQ47" s="4"/>
      <c r="JLR47" s="4"/>
      <c r="JLS47" s="4"/>
      <c r="JLT47" s="4"/>
      <c r="JLU47" s="4"/>
      <c r="JLV47" s="4"/>
      <c r="JLW47" s="4"/>
      <c r="JLX47" s="4"/>
      <c r="JLY47" s="4"/>
      <c r="JLZ47" s="4"/>
      <c r="JMA47" s="4"/>
      <c r="JMB47" s="4"/>
      <c r="JMC47" s="4"/>
      <c r="JMD47" s="4"/>
      <c r="JME47" s="4"/>
      <c r="JMF47" s="4"/>
      <c r="JMG47" s="4"/>
      <c r="JMH47" s="4"/>
      <c r="JMI47" s="4"/>
      <c r="JMJ47" s="4"/>
      <c r="JMK47" s="4"/>
      <c r="JML47" s="4"/>
      <c r="JMM47" s="4"/>
      <c r="JMN47" s="4"/>
      <c r="JMO47" s="4"/>
      <c r="JMP47" s="4"/>
      <c r="JMQ47" s="4"/>
      <c r="JMR47" s="4"/>
      <c r="JMS47" s="4"/>
      <c r="JMT47" s="4"/>
      <c r="JMU47" s="4"/>
      <c r="JMV47" s="4"/>
      <c r="JMW47" s="4"/>
      <c r="JMX47" s="4"/>
      <c r="JMY47" s="4"/>
      <c r="JMZ47" s="4"/>
      <c r="JNA47" s="4"/>
      <c r="JNB47" s="4"/>
      <c r="JNC47" s="4"/>
      <c r="JND47" s="4"/>
      <c r="JNE47" s="4"/>
      <c r="JNF47" s="4"/>
      <c r="JNG47" s="4"/>
      <c r="JNH47" s="4"/>
      <c r="JNI47" s="4"/>
      <c r="JNJ47" s="4"/>
      <c r="JNK47" s="4"/>
      <c r="JNL47" s="4"/>
      <c r="JNM47" s="4"/>
      <c r="JNN47" s="4"/>
      <c r="JNO47" s="4"/>
      <c r="JNP47" s="4"/>
      <c r="JNQ47" s="4"/>
      <c r="JNR47" s="4"/>
      <c r="JNS47" s="4"/>
      <c r="JNT47" s="4"/>
      <c r="JNU47" s="4"/>
      <c r="JNV47" s="4"/>
      <c r="JNW47" s="4"/>
      <c r="JNX47" s="4"/>
      <c r="JNY47" s="4"/>
      <c r="JNZ47" s="4"/>
      <c r="JOA47" s="4"/>
      <c r="JOB47" s="4"/>
      <c r="JOC47" s="4"/>
      <c r="JOD47" s="4"/>
      <c r="JOE47" s="4"/>
      <c r="JOF47" s="4"/>
      <c r="JOG47" s="4"/>
      <c r="JOH47" s="4"/>
      <c r="JOI47" s="4"/>
      <c r="JOJ47" s="4"/>
      <c r="JOK47" s="4"/>
      <c r="JOL47" s="4"/>
      <c r="JOM47" s="4"/>
      <c r="JON47" s="4"/>
      <c r="JOO47" s="4"/>
      <c r="JOP47" s="4"/>
      <c r="JOQ47" s="4"/>
      <c r="JOR47" s="4"/>
      <c r="JOS47" s="4"/>
      <c r="JOT47" s="4"/>
      <c r="JOU47" s="4"/>
      <c r="JOV47" s="4"/>
      <c r="JOW47" s="4"/>
      <c r="JOX47" s="4"/>
      <c r="JOY47" s="4"/>
      <c r="JOZ47" s="4"/>
      <c r="JPA47" s="4"/>
      <c r="JPB47" s="4"/>
      <c r="JPC47" s="4"/>
      <c r="JPD47" s="4"/>
      <c r="JPE47" s="4"/>
      <c r="JPF47" s="4"/>
      <c r="JPG47" s="4"/>
      <c r="JPH47" s="4"/>
      <c r="JPI47" s="4"/>
      <c r="JPJ47" s="4"/>
      <c r="JPK47" s="4"/>
      <c r="JPL47" s="4"/>
      <c r="JPM47" s="4"/>
      <c r="JPN47" s="4"/>
      <c r="JPO47" s="4"/>
      <c r="JPP47" s="4"/>
      <c r="JPQ47" s="4"/>
      <c r="JPR47" s="4"/>
      <c r="JPS47" s="4"/>
      <c r="JPT47" s="4"/>
      <c r="JPU47" s="4"/>
      <c r="JPV47" s="4"/>
      <c r="JPW47" s="4"/>
      <c r="JPX47" s="4"/>
      <c r="JPY47" s="4"/>
      <c r="JPZ47" s="4"/>
      <c r="JQA47" s="4"/>
      <c r="JQB47" s="4"/>
      <c r="JQC47" s="4"/>
      <c r="JQD47" s="4"/>
      <c r="JQE47" s="4"/>
      <c r="JQF47" s="4"/>
      <c r="JQG47" s="4"/>
      <c r="JQH47" s="4"/>
      <c r="JQI47" s="4"/>
      <c r="JQJ47" s="4"/>
      <c r="JQK47" s="4"/>
      <c r="JQL47" s="4"/>
      <c r="JQM47" s="4"/>
      <c r="JQN47" s="4"/>
      <c r="JQO47" s="4"/>
      <c r="JQP47" s="4"/>
      <c r="JQQ47" s="4"/>
      <c r="JQR47" s="4"/>
      <c r="JQS47" s="4"/>
      <c r="JQT47" s="4"/>
      <c r="JQU47" s="4"/>
      <c r="JQV47" s="4"/>
      <c r="JQW47" s="4"/>
      <c r="JQX47" s="4"/>
      <c r="JQY47" s="4"/>
      <c r="JQZ47" s="4"/>
      <c r="JRA47" s="4"/>
      <c r="JRB47" s="4"/>
      <c r="JRC47" s="4"/>
      <c r="JRD47" s="4"/>
      <c r="JRE47" s="4"/>
      <c r="JRF47" s="4"/>
      <c r="JRG47" s="4"/>
      <c r="JRH47" s="4"/>
      <c r="JRI47" s="4"/>
      <c r="JRJ47" s="4"/>
      <c r="JRK47" s="4"/>
      <c r="JRL47" s="4"/>
      <c r="JRM47" s="4"/>
      <c r="JRN47" s="4"/>
      <c r="JRO47" s="4"/>
      <c r="JRP47" s="4"/>
      <c r="JRQ47" s="4"/>
      <c r="JRR47" s="4"/>
      <c r="JRS47" s="4"/>
      <c r="JRT47" s="4"/>
      <c r="JRU47" s="4"/>
      <c r="JRV47" s="4"/>
      <c r="JRW47" s="4"/>
      <c r="JRX47" s="4"/>
      <c r="JRY47" s="4"/>
      <c r="JRZ47" s="4"/>
      <c r="JSA47" s="4"/>
      <c r="JSB47" s="4"/>
      <c r="JSC47" s="4"/>
      <c r="JSD47" s="4"/>
      <c r="JSE47" s="4"/>
      <c r="JSF47" s="4"/>
      <c r="JSG47" s="4"/>
      <c r="JSH47" s="4"/>
      <c r="JSI47" s="4"/>
      <c r="JSJ47" s="4"/>
      <c r="JSK47" s="4"/>
      <c r="JSL47" s="4"/>
      <c r="JSM47" s="4"/>
      <c r="JSN47" s="4"/>
      <c r="JSO47" s="4"/>
      <c r="JSP47" s="4"/>
      <c r="JSQ47" s="4"/>
      <c r="JSR47" s="4"/>
      <c r="JSS47" s="4"/>
      <c r="JST47" s="4"/>
      <c r="JSU47" s="4"/>
      <c r="JSV47" s="4"/>
      <c r="JSW47" s="4"/>
      <c r="JSX47" s="4"/>
      <c r="JSY47" s="4"/>
      <c r="JSZ47" s="4"/>
      <c r="JTA47" s="4"/>
      <c r="JTB47" s="4"/>
      <c r="JTC47" s="4"/>
      <c r="JTD47" s="4"/>
      <c r="JTE47" s="4"/>
      <c r="JTF47" s="4"/>
      <c r="JTG47" s="4"/>
      <c r="JTH47" s="4"/>
      <c r="JTI47" s="4"/>
      <c r="JTJ47" s="4"/>
      <c r="JTK47" s="4"/>
      <c r="JTL47" s="4"/>
      <c r="JTM47" s="4"/>
      <c r="JTN47" s="4"/>
      <c r="JTO47" s="4"/>
      <c r="JTP47" s="4"/>
      <c r="JTQ47" s="4"/>
      <c r="JTR47" s="4"/>
      <c r="JTS47" s="4"/>
      <c r="JTT47" s="4"/>
      <c r="JTU47" s="4"/>
      <c r="JTV47" s="4"/>
      <c r="JTW47" s="4"/>
      <c r="JTX47" s="4"/>
      <c r="JTY47" s="4"/>
      <c r="JTZ47" s="4"/>
      <c r="JUA47" s="4"/>
      <c r="JUB47" s="4"/>
      <c r="JUC47" s="4"/>
      <c r="JUD47" s="4"/>
      <c r="JUE47" s="4"/>
      <c r="JUF47" s="4"/>
      <c r="JUG47" s="4"/>
      <c r="JUH47" s="4"/>
      <c r="JUI47" s="4"/>
      <c r="JUJ47" s="4"/>
      <c r="JUK47" s="4"/>
      <c r="JUL47" s="4"/>
      <c r="JUM47" s="4"/>
      <c r="JUN47" s="4"/>
      <c r="JUO47" s="4"/>
      <c r="JUP47" s="4"/>
      <c r="JUQ47" s="4"/>
      <c r="JUR47" s="4"/>
      <c r="JUS47" s="4"/>
      <c r="JUT47" s="4"/>
      <c r="JUU47" s="4"/>
      <c r="JUV47" s="4"/>
      <c r="JUW47" s="4"/>
      <c r="JUX47" s="4"/>
      <c r="JUY47" s="4"/>
      <c r="JUZ47" s="4"/>
      <c r="JVA47" s="4"/>
      <c r="JVB47" s="4"/>
      <c r="JVC47" s="4"/>
      <c r="JVD47" s="4"/>
      <c r="JVE47" s="4"/>
      <c r="JVF47" s="4"/>
      <c r="JVG47" s="4"/>
      <c r="JVH47" s="4"/>
      <c r="JVI47" s="4"/>
      <c r="JVJ47" s="4"/>
      <c r="JVK47" s="4"/>
      <c r="JVL47" s="4"/>
      <c r="JVM47" s="4"/>
      <c r="JVN47" s="4"/>
      <c r="JVO47" s="4"/>
      <c r="JVP47" s="4"/>
      <c r="JVQ47" s="4"/>
      <c r="JVR47" s="4"/>
      <c r="JVS47" s="4"/>
      <c r="JVT47" s="4"/>
      <c r="JVU47" s="4"/>
      <c r="JVV47" s="4"/>
      <c r="JVW47" s="4"/>
      <c r="JVX47" s="4"/>
      <c r="JVY47" s="4"/>
      <c r="JVZ47" s="4"/>
      <c r="JWA47" s="4"/>
      <c r="JWB47" s="4"/>
      <c r="JWC47" s="4"/>
      <c r="JWD47" s="4"/>
      <c r="JWE47" s="4"/>
      <c r="JWF47" s="4"/>
      <c r="JWG47" s="4"/>
      <c r="JWH47" s="4"/>
      <c r="JWI47" s="4"/>
      <c r="JWJ47" s="4"/>
      <c r="JWK47" s="4"/>
      <c r="JWL47" s="4"/>
      <c r="JWM47" s="4"/>
      <c r="JWN47" s="4"/>
      <c r="JWO47" s="4"/>
      <c r="JWP47" s="4"/>
      <c r="JWQ47" s="4"/>
      <c r="JWR47" s="4"/>
      <c r="JWS47" s="4"/>
      <c r="JWT47" s="4"/>
      <c r="JWU47" s="4"/>
      <c r="JWV47" s="4"/>
      <c r="JWW47" s="4"/>
      <c r="JWX47" s="4"/>
      <c r="JWY47" s="4"/>
      <c r="JWZ47" s="4"/>
      <c r="JXA47" s="4"/>
      <c r="JXB47" s="4"/>
      <c r="JXC47" s="4"/>
      <c r="JXD47" s="4"/>
      <c r="JXE47" s="4"/>
      <c r="JXF47" s="4"/>
      <c r="JXG47" s="4"/>
      <c r="JXH47" s="4"/>
      <c r="JXI47" s="4"/>
      <c r="JXJ47" s="4"/>
      <c r="JXK47" s="4"/>
      <c r="JXL47" s="4"/>
      <c r="JXM47" s="4"/>
      <c r="JXN47" s="4"/>
      <c r="JXO47" s="4"/>
      <c r="JXP47" s="4"/>
      <c r="JXQ47" s="4"/>
      <c r="JXR47" s="4"/>
      <c r="JXS47" s="4"/>
      <c r="JXT47" s="4"/>
      <c r="JXU47" s="4"/>
      <c r="JXV47" s="4"/>
      <c r="JXW47" s="4"/>
      <c r="JXX47" s="4"/>
      <c r="JXY47" s="4"/>
      <c r="JXZ47" s="4"/>
      <c r="JYA47" s="4"/>
      <c r="JYB47" s="4"/>
      <c r="JYC47" s="4"/>
      <c r="JYD47" s="4"/>
      <c r="JYE47" s="4"/>
      <c r="JYF47" s="4"/>
      <c r="JYG47" s="4"/>
      <c r="JYH47" s="4"/>
      <c r="JYI47" s="4"/>
      <c r="JYJ47" s="4"/>
      <c r="JYK47" s="4"/>
      <c r="JYL47" s="4"/>
      <c r="JYM47" s="4"/>
      <c r="JYN47" s="4"/>
      <c r="JYO47" s="4"/>
      <c r="JYP47" s="4"/>
      <c r="JYQ47" s="4"/>
      <c r="JYR47" s="4"/>
      <c r="JYS47" s="4"/>
      <c r="JYT47" s="4"/>
      <c r="JYU47" s="4"/>
      <c r="JYV47" s="4"/>
      <c r="JYW47" s="4"/>
      <c r="JYX47" s="4"/>
      <c r="JYY47" s="4"/>
      <c r="JYZ47" s="4"/>
      <c r="JZA47" s="4"/>
      <c r="JZB47" s="4"/>
      <c r="JZC47" s="4"/>
      <c r="JZD47" s="4"/>
      <c r="JZE47" s="4"/>
      <c r="JZF47" s="4"/>
      <c r="JZG47" s="4"/>
      <c r="JZH47" s="4"/>
      <c r="JZI47" s="4"/>
      <c r="JZJ47" s="4"/>
      <c r="JZK47" s="4"/>
      <c r="JZL47" s="4"/>
      <c r="JZM47" s="4"/>
      <c r="JZN47" s="4"/>
      <c r="JZO47" s="4"/>
      <c r="JZP47" s="4"/>
      <c r="JZQ47" s="4"/>
      <c r="JZR47" s="4"/>
      <c r="JZS47" s="4"/>
      <c r="JZT47" s="4"/>
      <c r="JZU47" s="4"/>
      <c r="JZV47" s="4"/>
      <c r="JZW47" s="4"/>
      <c r="JZX47" s="4"/>
      <c r="JZY47" s="4"/>
      <c r="JZZ47" s="4"/>
      <c r="KAA47" s="4"/>
      <c r="KAB47" s="4"/>
      <c r="KAC47" s="4"/>
      <c r="KAD47" s="4"/>
      <c r="KAE47" s="4"/>
      <c r="KAF47" s="4"/>
      <c r="KAG47" s="4"/>
      <c r="KAH47" s="4"/>
      <c r="KAI47" s="4"/>
      <c r="KAJ47" s="4"/>
      <c r="KAK47" s="4"/>
      <c r="KAL47" s="4"/>
      <c r="KAM47" s="4"/>
      <c r="KAN47" s="4"/>
      <c r="KAO47" s="4"/>
      <c r="KAP47" s="4"/>
      <c r="KAQ47" s="4"/>
      <c r="KAR47" s="4"/>
      <c r="KAS47" s="4"/>
      <c r="KAT47" s="4"/>
      <c r="KAU47" s="4"/>
      <c r="KAV47" s="4"/>
      <c r="KAW47" s="4"/>
      <c r="KAX47" s="4"/>
      <c r="KAY47" s="4"/>
      <c r="KAZ47" s="4"/>
      <c r="KBA47" s="4"/>
      <c r="KBB47" s="4"/>
      <c r="KBC47" s="4"/>
      <c r="KBD47" s="4"/>
      <c r="KBE47" s="4"/>
      <c r="KBF47" s="4"/>
      <c r="KBG47" s="4"/>
      <c r="KBH47" s="4"/>
      <c r="KBI47" s="4"/>
      <c r="KBJ47" s="4"/>
      <c r="KBK47" s="4"/>
      <c r="KBL47" s="4"/>
      <c r="KBM47" s="4"/>
      <c r="KBN47" s="4"/>
      <c r="KBO47" s="4"/>
      <c r="KBP47" s="4"/>
      <c r="KBQ47" s="4"/>
      <c r="KBR47" s="4"/>
      <c r="KBS47" s="4"/>
      <c r="KBT47" s="4"/>
      <c r="KBU47" s="4"/>
      <c r="KBV47" s="4"/>
      <c r="KBW47" s="4"/>
      <c r="KBX47" s="4"/>
      <c r="KBY47" s="4"/>
      <c r="KBZ47" s="4"/>
      <c r="KCA47" s="4"/>
      <c r="KCB47" s="4"/>
      <c r="KCC47" s="4"/>
      <c r="KCD47" s="4"/>
      <c r="KCE47" s="4"/>
      <c r="KCF47" s="4"/>
      <c r="KCG47" s="4"/>
      <c r="KCH47" s="4"/>
      <c r="KCI47" s="4"/>
      <c r="KCJ47" s="4"/>
      <c r="KCK47" s="4"/>
      <c r="KCL47" s="4"/>
      <c r="KCM47" s="4"/>
      <c r="KCN47" s="4"/>
      <c r="KCO47" s="4"/>
      <c r="KCP47" s="4"/>
      <c r="KCQ47" s="4"/>
      <c r="KCR47" s="4"/>
      <c r="KCS47" s="4"/>
      <c r="KCT47" s="4"/>
      <c r="KCU47" s="4"/>
      <c r="KCV47" s="4"/>
      <c r="KCW47" s="4"/>
      <c r="KCX47" s="4"/>
      <c r="KCY47" s="4"/>
      <c r="KCZ47" s="4"/>
      <c r="KDA47" s="4"/>
      <c r="KDB47" s="4"/>
      <c r="KDC47" s="4"/>
      <c r="KDD47" s="4"/>
      <c r="KDE47" s="4"/>
      <c r="KDF47" s="4"/>
      <c r="KDG47" s="4"/>
      <c r="KDH47" s="4"/>
      <c r="KDI47" s="4"/>
      <c r="KDJ47" s="4"/>
      <c r="KDK47" s="4"/>
      <c r="KDL47" s="4"/>
      <c r="KDM47" s="4"/>
      <c r="KDN47" s="4"/>
      <c r="KDO47" s="4"/>
      <c r="KDP47" s="4"/>
      <c r="KDQ47" s="4"/>
      <c r="KDR47" s="4"/>
      <c r="KDS47" s="4"/>
      <c r="KDT47" s="4"/>
      <c r="KDU47" s="4"/>
      <c r="KDV47" s="4"/>
      <c r="KDW47" s="4"/>
      <c r="KDX47" s="4"/>
      <c r="KDY47" s="4"/>
      <c r="KDZ47" s="4"/>
      <c r="KEA47" s="4"/>
      <c r="KEB47" s="4"/>
      <c r="KEC47" s="4"/>
      <c r="KED47" s="4"/>
      <c r="KEE47" s="4"/>
      <c r="KEF47" s="4"/>
      <c r="KEG47" s="4"/>
      <c r="KEH47" s="4"/>
      <c r="KEI47" s="4"/>
      <c r="KEJ47" s="4"/>
      <c r="KEK47" s="4"/>
      <c r="KEL47" s="4"/>
      <c r="KEM47" s="4"/>
      <c r="KEN47" s="4"/>
      <c r="KEO47" s="4"/>
      <c r="KEP47" s="4"/>
      <c r="KEQ47" s="4"/>
      <c r="KER47" s="4"/>
      <c r="KES47" s="4"/>
      <c r="KET47" s="4"/>
      <c r="KEU47" s="4"/>
      <c r="KEV47" s="4"/>
      <c r="KEW47" s="4"/>
      <c r="KEX47" s="4"/>
      <c r="KEY47" s="4"/>
      <c r="KEZ47" s="4"/>
      <c r="KFA47" s="4"/>
      <c r="KFB47" s="4"/>
      <c r="KFC47" s="4"/>
      <c r="KFD47" s="4"/>
      <c r="KFE47" s="4"/>
      <c r="KFF47" s="4"/>
      <c r="KFG47" s="4"/>
      <c r="KFH47" s="4"/>
      <c r="KFI47" s="4"/>
      <c r="KFJ47" s="4"/>
      <c r="KFK47" s="4"/>
      <c r="KFL47" s="4"/>
      <c r="KFM47" s="4"/>
      <c r="KFN47" s="4"/>
      <c r="KFO47" s="4"/>
      <c r="KFP47" s="4"/>
      <c r="KFQ47" s="4"/>
      <c r="KFR47" s="4"/>
      <c r="KFS47" s="4"/>
      <c r="KFT47" s="4"/>
      <c r="KFU47" s="4"/>
      <c r="KFV47" s="4"/>
      <c r="KFW47" s="4"/>
      <c r="KFX47" s="4"/>
      <c r="KFY47" s="4"/>
      <c r="KFZ47" s="4"/>
      <c r="KGA47" s="4"/>
      <c r="KGB47" s="4"/>
      <c r="KGC47" s="4"/>
      <c r="KGD47" s="4"/>
      <c r="KGE47" s="4"/>
      <c r="KGF47" s="4"/>
      <c r="KGG47" s="4"/>
      <c r="KGH47" s="4"/>
      <c r="KGI47" s="4"/>
      <c r="KGJ47" s="4"/>
      <c r="KGK47" s="4"/>
      <c r="KGL47" s="4"/>
      <c r="KGM47" s="4"/>
      <c r="KGN47" s="4"/>
      <c r="KGO47" s="4"/>
      <c r="KGP47" s="4"/>
      <c r="KGQ47" s="4"/>
      <c r="KGR47" s="4"/>
      <c r="KGS47" s="4"/>
      <c r="KGT47" s="4"/>
      <c r="KGU47" s="4"/>
      <c r="KGV47" s="4"/>
      <c r="KGW47" s="4"/>
      <c r="KGX47" s="4"/>
      <c r="KGY47" s="4"/>
      <c r="KGZ47" s="4"/>
      <c r="KHA47" s="4"/>
      <c r="KHB47" s="4"/>
      <c r="KHC47" s="4"/>
      <c r="KHD47" s="4"/>
      <c r="KHE47" s="4"/>
      <c r="KHF47" s="4"/>
      <c r="KHG47" s="4"/>
      <c r="KHH47" s="4"/>
      <c r="KHI47" s="4"/>
      <c r="KHJ47" s="4"/>
      <c r="KHK47" s="4"/>
      <c r="KHL47" s="4"/>
      <c r="KHM47" s="4"/>
      <c r="KHN47" s="4"/>
      <c r="KHO47" s="4"/>
      <c r="KHP47" s="4"/>
      <c r="KHQ47" s="4"/>
      <c r="KHR47" s="4"/>
      <c r="KHS47" s="4"/>
      <c r="KHT47" s="4"/>
      <c r="KHU47" s="4"/>
      <c r="KHV47" s="4"/>
      <c r="KHW47" s="4"/>
      <c r="KHX47" s="4"/>
      <c r="KHY47" s="4"/>
      <c r="KHZ47" s="4"/>
      <c r="KIA47" s="4"/>
      <c r="KIB47" s="4"/>
      <c r="KIC47" s="4"/>
      <c r="KID47" s="4"/>
      <c r="KIE47" s="4"/>
      <c r="KIF47" s="4"/>
      <c r="KIG47" s="4"/>
      <c r="KIH47" s="4"/>
      <c r="KII47" s="4"/>
      <c r="KIJ47" s="4"/>
      <c r="KIK47" s="4"/>
      <c r="KIL47" s="4"/>
      <c r="KIM47" s="4"/>
      <c r="KIN47" s="4"/>
      <c r="KIO47" s="4"/>
      <c r="KIP47" s="4"/>
      <c r="KIQ47" s="4"/>
      <c r="KIR47" s="4"/>
      <c r="KIS47" s="4"/>
      <c r="KIT47" s="4"/>
      <c r="KIU47" s="4"/>
      <c r="KIV47" s="4"/>
      <c r="KIW47" s="4"/>
      <c r="KIX47" s="4"/>
      <c r="KIY47" s="4"/>
      <c r="KIZ47" s="4"/>
      <c r="KJA47" s="4"/>
      <c r="KJB47" s="4"/>
      <c r="KJC47" s="4"/>
      <c r="KJD47" s="4"/>
      <c r="KJE47" s="4"/>
      <c r="KJF47" s="4"/>
      <c r="KJG47" s="4"/>
      <c r="KJH47" s="4"/>
      <c r="KJI47" s="4"/>
      <c r="KJJ47" s="4"/>
      <c r="KJK47" s="4"/>
      <c r="KJL47" s="4"/>
      <c r="KJM47" s="4"/>
      <c r="KJN47" s="4"/>
      <c r="KJO47" s="4"/>
      <c r="KJP47" s="4"/>
      <c r="KJQ47" s="4"/>
      <c r="KJR47" s="4"/>
      <c r="KJS47" s="4"/>
      <c r="KJT47" s="4"/>
      <c r="KJU47" s="4"/>
      <c r="KJV47" s="4"/>
      <c r="KJW47" s="4"/>
      <c r="KJX47" s="4"/>
      <c r="KJY47" s="4"/>
      <c r="KJZ47" s="4"/>
      <c r="KKA47" s="4"/>
      <c r="KKB47" s="4"/>
      <c r="KKC47" s="4"/>
      <c r="KKD47" s="4"/>
      <c r="KKE47" s="4"/>
      <c r="KKF47" s="4"/>
      <c r="KKG47" s="4"/>
      <c r="KKH47" s="4"/>
      <c r="KKI47" s="4"/>
      <c r="KKJ47" s="4"/>
      <c r="KKK47" s="4"/>
      <c r="KKL47" s="4"/>
      <c r="KKM47" s="4"/>
      <c r="KKN47" s="4"/>
      <c r="KKO47" s="4"/>
      <c r="KKP47" s="4"/>
      <c r="KKQ47" s="4"/>
      <c r="KKR47" s="4"/>
      <c r="KKS47" s="4"/>
      <c r="KKT47" s="4"/>
      <c r="KKU47" s="4"/>
      <c r="KKV47" s="4"/>
      <c r="KKW47" s="4"/>
      <c r="KKX47" s="4"/>
      <c r="KKY47" s="4"/>
      <c r="KKZ47" s="4"/>
      <c r="KLA47" s="4"/>
      <c r="KLB47" s="4"/>
      <c r="KLC47" s="4"/>
      <c r="KLD47" s="4"/>
      <c r="KLE47" s="4"/>
      <c r="KLF47" s="4"/>
      <c r="KLG47" s="4"/>
      <c r="KLH47" s="4"/>
      <c r="KLI47" s="4"/>
      <c r="KLJ47" s="4"/>
      <c r="KLK47" s="4"/>
      <c r="KLL47" s="4"/>
      <c r="KLM47" s="4"/>
      <c r="KLN47" s="4"/>
      <c r="KLO47" s="4"/>
      <c r="KLP47" s="4"/>
      <c r="KLQ47" s="4"/>
      <c r="KLR47" s="4"/>
      <c r="KLS47" s="4"/>
      <c r="KLT47" s="4"/>
      <c r="KLU47" s="4"/>
      <c r="KLV47" s="4"/>
      <c r="KLW47" s="4"/>
      <c r="KLX47" s="4"/>
      <c r="KLY47" s="4"/>
      <c r="KLZ47" s="4"/>
      <c r="KMA47" s="4"/>
      <c r="KMB47" s="4"/>
      <c r="KMC47" s="4"/>
      <c r="KMD47" s="4"/>
      <c r="KME47" s="4"/>
      <c r="KMF47" s="4"/>
      <c r="KMG47" s="4"/>
      <c r="KMH47" s="4"/>
      <c r="KMI47" s="4"/>
      <c r="KMJ47" s="4"/>
      <c r="KMK47" s="4"/>
      <c r="KML47" s="4"/>
      <c r="KMM47" s="4"/>
      <c r="KMN47" s="4"/>
      <c r="KMO47" s="4"/>
      <c r="KMP47" s="4"/>
      <c r="KMQ47" s="4"/>
      <c r="KMR47" s="4"/>
      <c r="KMS47" s="4"/>
      <c r="KMT47" s="4"/>
      <c r="KMU47" s="4"/>
      <c r="KMV47" s="4"/>
      <c r="KMW47" s="4"/>
      <c r="KMX47" s="4"/>
      <c r="KMY47" s="4"/>
      <c r="KMZ47" s="4"/>
      <c r="KNA47" s="4"/>
      <c r="KNB47" s="4"/>
      <c r="KNC47" s="4"/>
      <c r="KND47" s="4"/>
      <c r="KNE47" s="4"/>
      <c r="KNF47" s="4"/>
      <c r="KNG47" s="4"/>
      <c r="KNH47" s="4"/>
      <c r="KNI47" s="4"/>
      <c r="KNJ47" s="4"/>
      <c r="KNK47" s="4"/>
      <c r="KNL47" s="4"/>
      <c r="KNM47" s="4"/>
      <c r="KNN47" s="4"/>
      <c r="KNO47" s="4"/>
      <c r="KNP47" s="4"/>
      <c r="KNQ47" s="4"/>
      <c r="KNR47" s="4"/>
      <c r="KNS47" s="4"/>
      <c r="KNT47" s="4"/>
      <c r="KNU47" s="4"/>
      <c r="KNV47" s="4"/>
      <c r="KNW47" s="4"/>
      <c r="KNX47" s="4"/>
      <c r="KNY47" s="4"/>
      <c r="KNZ47" s="4"/>
      <c r="KOA47" s="4"/>
      <c r="KOB47" s="4"/>
      <c r="KOC47" s="4"/>
      <c r="KOD47" s="4"/>
      <c r="KOE47" s="4"/>
      <c r="KOF47" s="4"/>
      <c r="KOG47" s="4"/>
      <c r="KOH47" s="4"/>
      <c r="KOI47" s="4"/>
      <c r="KOJ47" s="4"/>
      <c r="KOK47" s="4"/>
      <c r="KOL47" s="4"/>
      <c r="KOM47" s="4"/>
      <c r="KON47" s="4"/>
      <c r="KOO47" s="4"/>
      <c r="KOP47" s="4"/>
      <c r="KOQ47" s="4"/>
      <c r="KOR47" s="4"/>
      <c r="KOS47" s="4"/>
      <c r="KOT47" s="4"/>
      <c r="KOU47" s="4"/>
      <c r="KOV47" s="4"/>
      <c r="KOW47" s="4"/>
      <c r="KOX47" s="4"/>
      <c r="KOY47" s="4"/>
      <c r="KOZ47" s="4"/>
      <c r="KPA47" s="4"/>
      <c r="KPB47" s="4"/>
      <c r="KPC47" s="4"/>
      <c r="KPD47" s="4"/>
      <c r="KPE47" s="4"/>
      <c r="KPF47" s="4"/>
      <c r="KPG47" s="4"/>
      <c r="KPH47" s="4"/>
      <c r="KPI47" s="4"/>
      <c r="KPJ47" s="4"/>
      <c r="KPK47" s="4"/>
      <c r="KPL47" s="4"/>
      <c r="KPM47" s="4"/>
      <c r="KPN47" s="4"/>
      <c r="KPO47" s="4"/>
      <c r="KPP47" s="4"/>
      <c r="KPQ47" s="4"/>
      <c r="KPR47" s="4"/>
      <c r="KPS47" s="4"/>
      <c r="KPT47" s="4"/>
      <c r="KPU47" s="4"/>
      <c r="KPV47" s="4"/>
      <c r="KPW47" s="4"/>
      <c r="KPX47" s="4"/>
      <c r="KPY47" s="4"/>
      <c r="KPZ47" s="4"/>
      <c r="KQA47" s="4"/>
      <c r="KQB47" s="4"/>
      <c r="KQC47" s="4"/>
      <c r="KQD47" s="4"/>
      <c r="KQE47" s="4"/>
      <c r="KQF47" s="4"/>
      <c r="KQG47" s="4"/>
      <c r="KQH47" s="4"/>
      <c r="KQI47" s="4"/>
      <c r="KQJ47" s="4"/>
      <c r="KQK47" s="4"/>
      <c r="KQL47" s="4"/>
      <c r="KQM47" s="4"/>
      <c r="KQN47" s="4"/>
      <c r="KQO47" s="4"/>
      <c r="KQP47" s="4"/>
      <c r="KQQ47" s="4"/>
      <c r="KQR47" s="4"/>
      <c r="KQS47" s="4"/>
      <c r="KQT47" s="4"/>
      <c r="KQU47" s="4"/>
      <c r="KQV47" s="4"/>
      <c r="KQW47" s="4"/>
      <c r="KQX47" s="4"/>
      <c r="KQY47" s="4"/>
      <c r="KQZ47" s="4"/>
      <c r="KRA47" s="4"/>
      <c r="KRB47" s="4"/>
      <c r="KRC47" s="4"/>
      <c r="KRD47" s="4"/>
      <c r="KRE47" s="4"/>
      <c r="KRF47" s="4"/>
      <c r="KRG47" s="4"/>
      <c r="KRH47" s="4"/>
      <c r="KRI47" s="4"/>
      <c r="KRJ47" s="4"/>
      <c r="KRK47" s="4"/>
      <c r="KRL47" s="4"/>
      <c r="KRM47" s="4"/>
      <c r="KRN47" s="4"/>
      <c r="KRO47" s="4"/>
      <c r="KRP47" s="4"/>
      <c r="KRQ47" s="4"/>
      <c r="KRR47" s="4"/>
      <c r="KRS47" s="4"/>
      <c r="KRT47" s="4"/>
      <c r="KRU47" s="4"/>
      <c r="KRV47" s="4"/>
      <c r="KRW47" s="4"/>
      <c r="KRX47" s="4"/>
      <c r="KRY47" s="4"/>
      <c r="KRZ47" s="4"/>
      <c r="KSA47" s="4"/>
      <c r="KSB47" s="4"/>
      <c r="KSC47" s="4"/>
      <c r="KSD47" s="4"/>
      <c r="KSE47" s="4"/>
      <c r="KSF47" s="4"/>
      <c r="KSG47" s="4"/>
      <c r="KSH47" s="4"/>
      <c r="KSI47" s="4"/>
      <c r="KSJ47" s="4"/>
      <c r="KSK47" s="4"/>
      <c r="KSL47" s="4"/>
      <c r="KSM47" s="4"/>
      <c r="KSN47" s="4"/>
      <c r="KSO47" s="4"/>
      <c r="KSP47" s="4"/>
      <c r="KSQ47" s="4"/>
      <c r="KSR47" s="4"/>
      <c r="KSS47" s="4"/>
      <c r="KST47" s="4"/>
      <c r="KSU47" s="4"/>
      <c r="KSV47" s="4"/>
      <c r="KSW47" s="4"/>
      <c r="KSX47" s="4"/>
      <c r="KSY47" s="4"/>
      <c r="KSZ47" s="4"/>
      <c r="KTA47" s="4"/>
      <c r="KTB47" s="4"/>
      <c r="KTC47" s="4"/>
      <c r="KTD47" s="4"/>
      <c r="KTE47" s="4"/>
      <c r="KTF47" s="4"/>
      <c r="KTG47" s="4"/>
      <c r="KTH47" s="4"/>
      <c r="KTI47" s="4"/>
      <c r="KTJ47" s="4"/>
      <c r="KTK47" s="4"/>
      <c r="KTL47" s="4"/>
      <c r="KTM47" s="4"/>
      <c r="KTN47" s="4"/>
      <c r="KTO47" s="4"/>
      <c r="KTP47" s="4"/>
      <c r="KTQ47" s="4"/>
      <c r="KTR47" s="4"/>
      <c r="KTS47" s="4"/>
      <c r="KTT47" s="4"/>
      <c r="KTU47" s="4"/>
      <c r="KTV47" s="4"/>
      <c r="KTW47" s="4"/>
      <c r="KTX47" s="4"/>
      <c r="KTY47" s="4"/>
      <c r="KTZ47" s="4"/>
      <c r="KUA47" s="4"/>
      <c r="KUB47" s="4"/>
      <c r="KUC47" s="4"/>
      <c r="KUD47" s="4"/>
      <c r="KUE47" s="4"/>
      <c r="KUF47" s="4"/>
      <c r="KUG47" s="4"/>
      <c r="KUH47" s="4"/>
      <c r="KUI47" s="4"/>
      <c r="KUJ47" s="4"/>
      <c r="KUK47" s="4"/>
      <c r="KUL47" s="4"/>
      <c r="KUM47" s="4"/>
      <c r="KUN47" s="4"/>
      <c r="KUO47" s="4"/>
      <c r="KUP47" s="4"/>
      <c r="KUQ47" s="4"/>
      <c r="KUR47" s="4"/>
      <c r="KUS47" s="4"/>
      <c r="KUT47" s="4"/>
      <c r="KUU47" s="4"/>
      <c r="KUV47" s="4"/>
      <c r="KUW47" s="4"/>
      <c r="KUX47" s="4"/>
      <c r="KUY47" s="4"/>
      <c r="KUZ47" s="4"/>
      <c r="KVA47" s="4"/>
      <c r="KVB47" s="4"/>
      <c r="KVC47" s="4"/>
      <c r="KVD47" s="4"/>
      <c r="KVE47" s="4"/>
      <c r="KVF47" s="4"/>
      <c r="KVG47" s="4"/>
      <c r="KVH47" s="4"/>
      <c r="KVI47" s="4"/>
      <c r="KVJ47" s="4"/>
      <c r="KVK47" s="4"/>
      <c r="KVL47" s="4"/>
      <c r="KVM47" s="4"/>
      <c r="KVN47" s="4"/>
      <c r="KVO47" s="4"/>
      <c r="KVP47" s="4"/>
      <c r="KVQ47" s="4"/>
      <c r="KVR47" s="4"/>
      <c r="KVS47" s="4"/>
      <c r="KVT47" s="4"/>
      <c r="KVU47" s="4"/>
      <c r="KVV47" s="4"/>
      <c r="KVW47" s="4"/>
      <c r="KVX47" s="4"/>
      <c r="KVY47" s="4"/>
      <c r="KVZ47" s="4"/>
      <c r="KWA47" s="4"/>
      <c r="KWB47" s="4"/>
      <c r="KWC47" s="4"/>
      <c r="KWD47" s="4"/>
      <c r="KWE47" s="4"/>
      <c r="KWF47" s="4"/>
      <c r="KWG47" s="4"/>
      <c r="KWH47" s="4"/>
      <c r="KWI47" s="4"/>
      <c r="KWJ47" s="4"/>
      <c r="KWK47" s="4"/>
      <c r="KWL47" s="4"/>
      <c r="KWM47" s="4"/>
      <c r="KWN47" s="4"/>
      <c r="KWO47" s="4"/>
      <c r="KWP47" s="4"/>
      <c r="KWQ47" s="4"/>
      <c r="KWR47" s="4"/>
      <c r="KWS47" s="4"/>
      <c r="KWT47" s="4"/>
      <c r="KWU47" s="4"/>
      <c r="KWV47" s="4"/>
      <c r="KWW47" s="4"/>
      <c r="KWX47" s="4"/>
      <c r="KWY47" s="4"/>
      <c r="KWZ47" s="4"/>
      <c r="KXA47" s="4"/>
      <c r="KXB47" s="4"/>
      <c r="KXC47" s="4"/>
      <c r="KXD47" s="4"/>
      <c r="KXE47" s="4"/>
      <c r="KXF47" s="4"/>
      <c r="KXG47" s="4"/>
      <c r="KXH47" s="4"/>
      <c r="KXI47" s="4"/>
      <c r="KXJ47" s="4"/>
      <c r="KXK47" s="4"/>
      <c r="KXL47" s="4"/>
      <c r="KXM47" s="4"/>
      <c r="KXN47" s="4"/>
      <c r="KXO47" s="4"/>
      <c r="KXP47" s="4"/>
      <c r="KXQ47" s="4"/>
      <c r="KXR47" s="4"/>
      <c r="KXS47" s="4"/>
      <c r="KXT47" s="4"/>
      <c r="KXU47" s="4"/>
      <c r="KXV47" s="4"/>
      <c r="KXW47" s="4"/>
      <c r="KXX47" s="4"/>
      <c r="KXY47" s="4"/>
      <c r="KXZ47" s="4"/>
      <c r="KYA47" s="4"/>
      <c r="KYB47" s="4"/>
      <c r="KYC47" s="4"/>
      <c r="KYD47" s="4"/>
      <c r="KYE47" s="4"/>
      <c r="KYF47" s="4"/>
      <c r="KYG47" s="4"/>
      <c r="KYH47" s="4"/>
      <c r="KYI47" s="4"/>
      <c r="KYJ47" s="4"/>
      <c r="KYK47" s="4"/>
      <c r="KYL47" s="4"/>
      <c r="KYM47" s="4"/>
      <c r="KYN47" s="4"/>
      <c r="KYO47" s="4"/>
      <c r="KYP47" s="4"/>
      <c r="KYQ47" s="4"/>
      <c r="KYR47" s="4"/>
      <c r="KYS47" s="4"/>
      <c r="KYT47" s="4"/>
      <c r="KYU47" s="4"/>
      <c r="KYV47" s="4"/>
      <c r="KYW47" s="4"/>
      <c r="KYX47" s="4"/>
      <c r="KYY47" s="4"/>
      <c r="KYZ47" s="4"/>
      <c r="KZA47" s="4"/>
      <c r="KZB47" s="4"/>
      <c r="KZC47" s="4"/>
      <c r="KZD47" s="4"/>
      <c r="KZE47" s="4"/>
      <c r="KZF47" s="4"/>
      <c r="KZG47" s="4"/>
      <c r="KZH47" s="4"/>
      <c r="KZI47" s="4"/>
      <c r="KZJ47" s="4"/>
      <c r="KZK47" s="4"/>
      <c r="KZL47" s="4"/>
      <c r="KZM47" s="4"/>
      <c r="KZN47" s="4"/>
      <c r="KZO47" s="4"/>
      <c r="KZP47" s="4"/>
      <c r="KZQ47" s="4"/>
      <c r="KZR47" s="4"/>
      <c r="KZS47" s="4"/>
      <c r="KZT47" s="4"/>
      <c r="KZU47" s="4"/>
      <c r="KZV47" s="4"/>
      <c r="KZW47" s="4"/>
      <c r="KZX47" s="4"/>
      <c r="KZY47" s="4"/>
      <c r="KZZ47" s="4"/>
      <c r="LAA47" s="4"/>
      <c r="LAB47" s="4"/>
      <c r="LAC47" s="4"/>
      <c r="LAD47" s="4"/>
      <c r="LAE47" s="4"/>
      <c r="LAF47" s="4"/>
      <c r="LAG47" s="4"/>
      <c r="LAH47" s="4"/>
      <c r="LAI47" s="4"/>
      <c r="LAJ47" s="4"/>
      <c r="LAK47" s="4"/>
      <c r="LAL47" s="4"/>
      <c r="LAM47" s="4"/>
      <c r="LAN47" s="4"/>
      <c r="LAO47" s="4"/>
      <c r="LAP47" s="4"/>
      <c r="LAQ47" s="4"/>
      <c r="LAR47" s="4"/>
      <c r="LAS47" s="4"/>
      <c r="LAT47" s="4"/>
      <c r="LAU47" s="4"/>
      <c r="LAV47" s="4"/>
      <c r="LAW47" s="4"/>
      <c r="LAX47" s="4"/>
      <c r="LAY47" s="4"/>
      <c r="LAZ47" s="4"/>
      <c r="LBA47" s="4"/>
      <c r="LBB47" s="4"/>
      <c r="LBC47" s="4"/>
      <c r="LBD47" s="4"/>
      <c r="LBE47" s="4"/>
      <c r="LBF47" s="4"/>
      <c r="LBG47" s="4"/>
      <c r="LBH47" s="4"/>
      <c r="LBI47" s="4"/>
      <c r="LBJ47" s="4"/>
      <c r="LBK47" s="4"/>
      <c r="LBL47" s="4"/>
      <c r="LBM47" s="4"/>
      <c r="LBN47" s="4"/>
      <c r="LBO47" s="4"/>
      <c r="LBP47" s="4"/>
      <c r="LBQ47" s="4"/>
      <c r="LBR47" s="4"/>
      <c r="LBS47" s="4"/>
      <c r="LBT47" s="4"/>
      <c r="LBU47" s="4"/>
      <c r="LBV47" s="4"/>
      <c r="LBW47" s="4"/>
      <c r="LBX47" s="4"/>
      <c r="LBY47" s="4"/>
      <c r="LBZ47" s="4"/>
      <c r="LCA47" s="4"/>
      <c r="LCB47" s="4"/>
      <c r="LCC47" s="4"/>
      <c r="LCD47" s="4"/>
      <c r="LCE47" s="4"/>
      <c r="LCF47" s="4"/>
      <c r="LCG47" s="4"/>
      <c r="LCH47" s="4"/>
      <c r="LCI47" s="4"/>
      <c r="LCJ47" s="4"/>
      <c r="LCK47" s="4"/>
      <c r="LCL47" s="4"/>
      <c r="LCM47" s="4"/>
      <c r="LCN47" s="4"/>
      <c r="LCO47" s="4"/>
      <c r="LCP47" s="4"/>
      <c r="LCQ47" s="4"/>
      <c r="LCR47" s="4"/>
      <c r="LCS47" s="4"/>
      <c r="LCT47" s="4"/>
      <c r="LCU47" s="4"/>
      <c r="LCV47" s="4"/>
      <c r="LCW47" s="4"/>
      <c r="LCX47" s="4"/>
      <c r="LCY47" s="4"/>
      <c r="LCZ47" s="4"/>
      <c r="LDA47" s="4"/>
      <c r="LDB47" s="4"/>
      <c r="LDC47" s="4"/>
      <c r="LDD47" s="4"/>
      <c r="LDE47" s="4"/>
      <c r="LDF47" s="4"/>
      <c r="LDG47" s="4"/>
      <c r="LDH47" s="4"/>
      <c r="LDI47" s="4"/>
      <c r="LDJ47" s="4"/>
      <c r="LDK47" s="4"/>
      <c r="LDL47" s="4"/>
      <c r="LDM47" s="4"/>
      <c r="LDN47" s="4"/>
      <c r="LDO47" s="4"/>
      <c r="LDP47" s="4"/>
      <c r="LDQ47" s="4"/>
      <c r="LDR47" s="4"/>
      <c r="LDS47" s="4"/>
      <c r="LDT47" s="4"/>
      <c r="LDU47" s="4"/>
      <c r="LDV47" s="4"/>
      <c r="LDW47" s="4"/>
      <c r="LDX47" s="4"/>
      <c r="LDY47" s="4"/>
      <c r="LDZ47" s="4"/>
      <c r="LEA47" s="4"/>
      <c r="LEB47" s="4"/>
      <c r="LEC47" s="4"/>
      <c r="LED47" s="4"/>
      <c r="LEE47" s="4"/>
      <c r="LEF47" s="4"/>
      <c r="LEG47" s="4"/>
      <c r="LEH47" s="4"/>
      <c r="LEI47" s="4"/>
      <c r="LEJ47" s="4"/>
      <c r="LEK47" s="4"/>
      <c r="LEL47" s="4"/>
      <c r="LEM47" s="4"/>
      <c r="LEN47" s="4"/>
      <c r="LEO47" s="4"/>
      <c r="LEP47" s="4"/>
      <c r="LEQ47" s="4"/>
      <c r="LER47" s="4"/>
      <c r="LES47" s="4"/>
      <c r="LET47" s="4"/>
      <c r="LEU47" s="4"/>
      <c r="LEV47" s="4"/>
      <c r="LEW47" s="4"/>
      <c r="LEX47" s="4"/>
      <c r="LEY47" s="4"/>
      <c r="LEZ47" s="4"/>
      <c r="LFA47" s="4"/>
      <c r="LFB47" s="4"/>
      <c r="LFC47" s="4"/>
      <c r="LFD47" s="4"/>
      <c r="LFE47" s="4"/>
      <c r="LFF47" s="4"/>
      <c r="LFG47" s="4"/>
      <c r="LFH47" s="4"/>
      <c r="LFI47" s="4"/>
      <c r="LFJ47" s="4"/>
      <c r="LFK47" s="4"/>
      <c r="LFL47" s="4"/>
      <c r="LFM47" s="4"/>
      <c r="LFN47" s="4"/>
      <c r="LFO47" s="4"/>
      <c r="LFP47" s="4"/>
      <c r="LFQ47" s="4"/>
      <c r="LFR47" s="4"/>
      <c r="LFS47" s="4"/>
      <c r="LFT47" s="4"/>
      <c r="LFU47" s="4"/>
      <c r="LFV47" s="4"/>
      <c r="LFW47" s="4"/>
      <c r="LFX47" s="4"/>
      <c r="LFY47" s="4"/>
      <c r="LFZ47" s="4"/>
      <c r="LGA47" s="4"/>
      <c r="LGB47" s="4"/>
      <c r="LGC47" s="4"/>
      <c r="LGD47" s="4"/>
      <c r="LGE47" s="4"/>
      <c r="LGF47" s="4"/>
      <c r="LGG47" s="4"/>
      <c r="LGH47" s="4"/>
      <c r="LGI47" s="4"/>
      <c r="LGJ47" s="4"/>
      <c r="LGK47" s="4"/>
      <c r="LGL47" s="4"/>
      <c r="LGM47" s="4"/>
      <c r="LGN47" s="4"/>
      <c r="LGO47" s="4"/>
      <c r="LGP47" s="4"/>
      <c r="LGQ47" s="4"/>
      <c r="LGR47" s="4"/>
      <c r="LGS47" s="4"/>
      <c r="LGT47" s="4"/>
      <c r="LGU47" s="4"/>
      <c r="LGV47" s="4"/>
      <c r="LGW47" s="4"/>
      <c r="LGX47" s="4"/>
      <c r="LGY47" s="4"/>
      <c r="LGZ47" s="4"/>
      <c r="LHA47" s="4"/>
      <c r="LHB47" s="4"/>
      <c r="LHC47" s="4"/>
      <c r="LHD47" s="4"/>
      <c r="LHE47" s="4"/>
      <c r="LHF47" s="4"/>
      <c r="LHG47" s="4"/>
      <c r="LHH47" s="4"/>
      <c r="LHI47" s="4"/>
      <c r="LHJ47" s="4"/>
      <c r="LHK47" s="4"/>
      <c r="LHL47" s="4"/>
      <c r="LHM47" s="4"/>
      <c r="LHN47" s="4"/>
      <c r="LHO47" s="4"/>
      <c r="LHP47" s="4"/>
      <c r="LHQ47" s="4"/>
      <c r="LHR47" s="4"/>
      <c r="LHS47" s="4"/>
      <c r="LHT47" s="4"/>
      <c r="LHU47" s="4"/>
      <c r="LHV47" s="4"/>
      <c r="LHW47" s="4"/>
      <c r="LHX47" s="4"/>
      <c r="LHY47" s="4"/>
      <c r="LHZ47" s="4"/>
      <c r="LIA47" s="4"/>
      <c r="LIB47" s="4"/>
      <c r="LIC47" s="4"/>
      <c r="LID47" s="4"/>
      <c r="LIE47" s="4"/>
      <c r="LIF47" s="4"/>
      <c r="LIG47" s="4"/>
      <c r="LIH47" s="4"/>
      <c r="LII47" s="4"/>
      <c r="LIJ47" s="4"/>
      <c r="LIK47" s="4"/>
      <c r="LIL47" s="4"/>
      <c r="LIM47" s="4"/>
      <c r="LIN47" s="4"/>
      <c r="LIO47" s="4"/>
      <c r="LIP47" s="4"/>
      <c r="LIQ47" s="4"/>
      <c r="LIR47" s="4"/>
      <c r="LIS47" s="4"/>
      <c r="LIT47" s="4"/>
      <c r="LIU47" s="4"/>
      <c r="LIV47" s="4"/>
      <c r="LIW47" s="4"/>
      <c r="LIX47" s="4"/>
      <c r="LIY47" s="4"/>
      <c r="LIZ47" s="4"/>
      <c r="LJA47" s="4"/>
      <c r="LJB47" s="4"/>
      <c r="LJC47" s="4"/>
      <c r="LJD47" s="4"/>
      <c r="LJE47" s="4"/>
      <c r="LJF47" s="4"/>
      <c r="LJG47" s="4"/>
      <c r="LJH47" s="4"/>
      <c r="LJI47" s="4"/>
      <c r="LJJ47" s="4"/>
      <c r="LJK47" s="4"/>
      <c r="LJL47" s="4"/>
      <c r="LJM47" s="4"/>
      <c r="LJN47" s="4"/>
      <c r="LJO47" s="4"/>
      <c r="LJP47" s="4"/>
      <c r="LJQ47" s="4"/>
      <c r="LJR47" s="4"/>
      <c r="LJS47" s="4"/>
      <c r="LJT47" s="4"/>
      <c r="LJU47" s="4"/>
      <c r="LJV47" s="4"/>
      <c r="LJW47" s="4"/>
      <c r="LJX47" s="4"/>
      <c r="LJY47" s="4"/>
      <c r="LJZ47" s="4"/>
      <c r="LKA47" s="4"/>
      <c r="LKB47" s="4"/>
      <c r="LKC47" s="4"/>
      <c r="LKD47" s="4"/>
      <c r="LKE47" s="4"/>
      <c r="LKF47" s="4"/>
      <c r="LKG47" s="4"/>
      <c r="LKH47" s="4"/>
      <c r="LKI47" s="4"/>
      <c r="LKJ47" s="4"/>
      <c r="LKK47" s="4"/>
      <c r="LKL47" s="4"/>
      <c r="LKM47" s="4"/>
      <c r="LKN47" s="4"/>
      <c r="LKO47" s="4"/>
      <c r="LKP47" s="4"/>
      <c r="LKQ47" s="4"/>
      <c r="LKR47" s="4"/>
      <c r="LKS47" s="4"/>
      <c r="LKT47" s="4"/>
      <c r="LKU47" s="4"/>
      <c r="LKV47" s="4"/>
      <c r="LKW47" s="4"/>
      <c r="LKX47" s="4"/>
      <c r="LKY47" s="4"/>
      <c r="LKZ47" s="4"/>
      <c r="LLA47" s="4"/>
      <c r="LLB47" s="4"/>
      <c r="LLC47" s="4"/>
      <c r="LLD47" s="4"/>
      <c r="LLE47" s="4"/>
      <c r="LLF47" s="4"/>
      <c r="LLG47" s="4"/>
      <c r="LLH47" s="4"/>
      <c r="LLI47" s="4"/>
      <c r="LLJ47" s="4"/>
      <c r="LLK47" s="4"/>
      <c r="LLL47" s="4"/>
      <c r="LLM47" s="4"/>
      <c r="LLN47" s="4"/>
      <c r="LLO47" s="4"/>
      <c r="LLP47" s="4"/>
      <c r="LLQ47" s="4"/>
      <c r="LLR47" s="4"/>
      <c r="LLS47" s="4"/>
      <c r="LLT47" s="4"/>
      <c r="LLU47" s="4"/>
      <c r="LLV47" s="4"/>
      <c r="LLW47" s="4"/>
      <c r="LLX47" s="4"/>
      <c r="LLY47" s="4"/>
      <c r="LLZ47" s="4"/>
      <c r="LMA47" s="4"/>
      <c r="LMB47" s="4"/>
      <c r="LMC47" s="4"/>
      <c r="LMD47" s="4"/>
      <c r="LME47" s="4"/>
      <c r="LMF47" s="4"/>
      <c r="LMG47" s="4"/>
      <c r="LMH47" s="4"/>
      <c r="LMI47" s="4"/>
      <c r="LMJ47" s="4"/>
      <c r="LMK47" s="4"/>
      <c r="LML47" s="4"/>
      <c r="LMM47" s="4"/>
      <c r="LMN47" s="4"/>
      <c r="LMO47" s="4"/>
      <c r="LMP47" s="4"/>
      <c r="LMQ47" s="4"/>
      <c r="LMR47" s="4"/>
      <c r="LMS47" s="4"/>
      <c r="LMT47" s="4"/>
      <c r="LMU47" s="4"/>
      <c r="LMV47" s="4"/>
      <c r="LMW47" s="4"/>
      <c r="LMX47" s="4"/>
      <c r="LMY47" s="4"/>
      <c r="LMZ47" s="4"/>
      <c r="LNA47" s="4"/>
      <c r="LNB47" s="4"/>
      <c r="LNC47" s="4"/>
      <c r="LND47" s="4"/>
      <c r="LNE47" s="4"/>
      <c r="LNF47" s="4"/>
      <c r="LNG47" s="4"/>
      <c r="LNH47" s="4"/>
      <c r="LNI47" s="4"/>
      <c r="LNJ47" s="4"/>
      <c r="LNK47" s="4"/>
      <c r="LNL47" s="4"/>
      <c r="LNM47" s="4"/>
      <c r="LNN47" s="4"/>
      <c r="LNO47" s="4"/>
      <c r="LNP47" s="4"/>
      <c r="LNQ47" s="4"/>
      <c r="LNR47" s="4"/>
      <c r="LNS47" s="4"/>
      <c r="LNT47" s="4"/>
      <c r="LNU47" s="4"/>
      <c r="LNV47" s="4"/>
      <c r="LNW47" s="4"/>
      <c r="LNX47" s="4"/>
      <c r="LNY47" s="4"/>
      <c r="LNZ47" s="4"/>
      <c r="LOA47" s="4"/>
      <c r="LOB47" s="4"/>
      <c r="LOC47" s="4"/>
      <c r="LOD47" s="4"/>
      <c r="LOE47" s="4"/>
      <c r="LOF47" s="4"/>
      <c r="LOG47" s="4"/>
      <c r="LOH47" s="4"/>
      <c r="LOI47" s="4"/>
      <c r="LOJ47" s="4"/>
      <c r="LOK47" s="4"/>
      <c r="LOL47" s="4"/>
      <c r="LOM47" s="4"/>
      <c r="LON47" s="4"/>
      <c r="LOO47" s="4"/>
      <c r="LOP47" s="4"/>
      <c r="LOQ47" s="4"/>
      <c r="LOR47" s="4"/>
      <c r="LOS47" s="4"/>
      <c r="LOT47" s="4"/>
      <c r="LOU47" s="4"/>
      <c r="LOV47" s="4"/>
      <c r="LOW47" s="4"/>
      <c r="LOX47" s="4"/>
      <c r="LOY47" s="4"/>
      <c r="LOZ47" s="4"/>
      <c r="LPA47" s="4"/>
      <c r="LPB47" s="4"/>
      <c r="LPC47" s="4"/>
      <c r="LPD47" s="4"/>
      <c r="LPE47" s="4"/>
      <c r="LPF47" s="4"/>
      <c r="LPG47" s="4"/>
      <c r="LPH47" s="4"/>
      <c r="LPI47" s="4"/>
      <c r="LPJ47" s="4"/>
      <c r="LPK47" s="4"/>
      <c r="LPL47" s="4"/>
      <c r="LPM47" s="4"/>
      <c r="LPN47" s="4"/>
      <c r="LPO47" s="4"/>
      <c r="LPP47" s="4"/>
      <c r="LPQ47" s="4"/>
      <c r="LPR47" s="4"/>
      <c r="LPS47" s="4"/>
      <c r="LPT47" s="4"/>
      <c r="LPU47" s="4"/>
      <c r="LPV47" s="4"/>
      <c r="LPW47" s="4"/>
      <c r="LPX47" s="4"/>
      <c r="LPY47" s="4"/>
      <c r="LPZ47" s="4"/>
      <c r="LQA47" s="4"/>
      <c r="LQB47" s="4"/>
      <c r="LQC47" s="4"/>
      <c r="LQD47" s="4"/>
      <c r="LQE47" s="4"/>
      <c r="LQF47" s="4"/>
      <c r="LQG47" s="4"/>
      <c r="LQH47" s="4"/>
      <c r="LQI47" s="4"/>
      <c r="LQJ47" s="4"/>
      <c r="LQK47" s="4"/>
      <c r="LQL47" s="4"/>
      <c r="LQM47" s="4"/>
      <c r="LQN47" s="4"/>
      <c r="LQO47" s="4"/>
      <c r="LQP47" s="4"/>
      <c r="LQQ47" s="4"/>
      <c r="LQR47" s="4"/>
      <c r="LQS47" s="4"/>
      <c r="LQT47" s="4"/>
      <c r="LQU47" s="4"/>
      <c r="LQV47" s="4"/>
      <c r="LQW47" s="4"/>
      <c r="LQX47" s="4"/>
      <c r="LQY47" s="4"/>
      <c r="LQZ47" s="4"/>
      <c r="LRA47" s="4"/>
      <c r="LRB47" s="4"/>
      <c r="LRC47" s="4"/>
      <c r="LRD47" s="4"/>
      <c r="LRE47" s="4"/>
      <c r="LRF47" s="4"/>
      <c r="LRG47" s="4"/>
      <c r="LRH47" s="4"/>
      <c r="LRI47" s="4"/>
      <c r="LRJ47" s="4"/>
      <c r="LRK47" s="4"/>
      <c r="LRL47" s="4"/>
      <c r="LRM47" s="4"/>
      <c r="LRN47" s="4"/>
      <c r="LRO47" s="4"/>
      <c r="LRP47" s="4"/>
      <c r="LRQ47" s="4"/>
      <c r="LRR47" s="4"/>
      <c r="LRS47" s="4"/>
      <c r="LRT47" s="4"/>
      <c r="LRU47" s="4"/>
      <c r="LRV47" s="4"/>
      <c r="LRW47" s="4"/>
      <c r="LRX47" s="4"/>
      <c r="LRY47" s="4"/>
      <c r="LRZ47" s="4"/>
      <c r="LSA47" s="4"/>
      <c r="LSB47" s="4"/>
      <c r="LSC47" s="4"/>
      <c r="LSD47" s="4"/>
      <c r="LSE47" s="4"/>
      <c r="LSF47" s="4"/>
      <c r="LSG47" s="4"/>
      <c r="LSH47" s="4"/>
      <c r="LSI47" s="4"/>
      <c r="LSJ47" s="4"/>
      <c r="LSK47" s="4"/>
      <c r="LSL47" s="4"/>
      <c r="LSM47" s="4"/>
      <c r="LSN47" s="4"/>
      <c r="LSO47" s="4"/>
      <c r="LSP47" s="4"/>
      <c r="LSQ47" s="4"/>
      <c r="LSR47" s="4"/>
      <c r="LSS47" s="4"/>
      <c r="LST47" s="4"/>
      <c r="LSU47" s="4"/>
      <c r="LSV47" s="4"/>
      <c r="LSW47" s="4"/>
      <c r="LSX47" s="4"/>
      <c r="LSY47" s="4"/>
      <c r="LSZ47" s="4"/>
      <c r="LTA47" s="4"/>
      <c r="LTB47" s="4"/>
      <c r="LTC47" s="4"/>
      <c r="LTD47" s="4"/>
      <c r="LTE47" s="4"/>
      <c r="LTF47" s="4"/>
      <c r="LTG47" s="4"/>
      <c r="LTH47" s="4"/>
      <c r="LTI47" s="4"/>
      <c r="LTJ47" s="4"/>
      <c r="LTK47" s="4"/>
      <c r="LTL47" s="4"/>
      <c r="LTM47" s="4"/>
      <c r="LTN47" s="4"/>
      <c r="LTO47" s="4"/>
      <c r="LTP47" s="4"/>
      <c r="LTQ47" s="4"/>
      <c r="LTR47" s="4"/>
      <c r="LTS47" s="4"/>
      <c r="LTT47" s="4"/>
      <c r="LTU47" s="4"/>
      <c r="LTV47" s="4"/>
      <c r="LTW47" s="4"/>
      <c r="LTX47" s="4"/>
      <c r="LTY47" s="4"/>
      <c r="LTZ47" s="4"/>
      <c r="LUA47" s="4"/>
      <c r="LUB47" s="4"/>
      <c r="LUC47" s="4"/>
      <c r="LUD47" s="4"/>
      <c r="LUE47" s="4"/>
      <c r="LUF47" s="4"/>
      <c r="LUG47" s="4"/>
      <c r="LUH47" s="4"/>
      <c r="LUI47" s="4"/>
      <c r="LUJ47" s="4"/>
      <c r="LUK47" s="4"/>
      <c r="LUL47" s="4"/>
      <c r="LUM47" s="4"/>
      <c r="LUN47" s="4"/>
      <c r="LUO47" s="4"/>
      <c r="LUP47" s="4"/>
      <c r="LUQ47" s="4"/>
      <c r="LUR47" s="4"/>
      <c r="LUS47" s="4"/>
      <c r="LUT47" s="4"/>
      <c r="LUU47" s="4"/>
      <c r="LUV47" s="4"/>
      <c r="LUW47" s="4"/>
      <c r="LUX47" s="4"/>
      <c r="LUY47" s="4"/>
      <c r="LUZ47" s="4"/>
      <c r="LVA47" s="4"/>
      <c r="LVB47" s="4"/>
      <c r="LVC47" s="4"/>
      <c r="LVD47" s="4"/>
      <c r="LVE47" s="4"/>
      <c r="LVF47" s="4"/>
      <c r="LVG47" s="4"/>
      <c r="LVH47" s="4"/>
      <c r="LVI47" s="4"/>
      <c r="LVJ47" s="4"/>
      <c r="LVK47" s="4"/>
      <c r="LVL47" s="4"/>
      <c r="LVM47" s="4"/>
      <c r="LVN47" s="4"/>
      <c r="LVO47" s="4"/>
      <c r="LVP47" s="4"/>
      <c r="LVQ47" s="4"/>
      <c r="LVR47" s="4"/>
      <c r="LVS47" s="4"/>
      <c r="LVT47" s="4"/>
      <c r="LVU47" s="4"/>
      <c r="LVV47" s="4"/>
      <c r="LVW47" s="4"/>
      <c r="LVX47" s="4"/>
      <c r="LVY47" s="4"/>
      <c r="LVZ47" s="4"/>
      <c r="LWA47" s="4"/>
      <c r="LWB47" s="4"/>
      <c r="LWC47" s="4"/>
      <c r="LWD47" s="4"/>
      <c r="LWE47" s="4"/>
      <c r="LWF47" s="4"/>
      <c r="LWG47" s="4"/>
      <c r="LWH47" s="4"/>
      <c r="LWI47" s="4"/>
      <c r="LWJ47" s="4"/>
      <c r="LWK47" s="4"/>
      <c r="LWL47" s="4"/>
      <c r="LWM47" s="4"/>
      <c r="LWN47" s="4"/>
      <c r="LWO47" s="4"/>
      <c r="LWP47" s="4"/>
      <c r="LWQ47" s="4"/>
      <c r="LWR47" s="4"/>
      <c r="LWS47" s="4"/>
      <c r="LWT47" s="4"/>
      <c r="LWU47" s="4"/>
      <c r="LWV47" s="4"/>
      <c r="LWW47" s="4"/>
      <c r="LWX47" s="4"/>
      <c r="LWY47" s="4"/>
      <c r="LWZ47" s="4"/>
      <c r="LXA47" s="4"/>
      <c r="LXB47" s="4"/>
      <c r="LXC47" s="4"/>
      <c r="LXD47" s="4"/>
      <c r="LXE47" s="4"/>
      <c r="LXF47" s="4"/>
      <c r="LXG47" s="4"/>
      <c r="LXH47" s="4"/>
      <c r="LXI47" s="4"/>
      <c r="LXJ47" s="4"/>
      <c r="LXK47" s="4"/>
      <c r="LXL47" s="4"/>
      <c r="LXM47" s="4"/>
      <c r="LXN47" s="4"/>
      <c r="LXO47" s="4"/>
      <c r="LXP47" s="4"/>
      <c r="LXQ47" s="4"/>
      <c r="LXR47" s="4"/>
      <c r="LXS47" s="4"/>
      <c r="LXT47" s="4"/>
      <c r="LXU47" s="4"/>
      <c r="LXV47" s="4"/>
      <c r="LXW47" s="4"/>
      <c r="LXX47" s="4"/>
      <c r="LXY47" s="4"/>
      <c r="LXZ47" s="4"/>
      <c r="LYA47" s="4"/>
      <c r="LYB47" s="4"/>
      <c r="LYC47" s="4"/>
      <c r="LYD47" s="4"/>
      <c r="LYE47" s="4"/>
      <c r="LYF47" s="4"/>
      <c r="LYG47" s="4"/>
      <c r="LYH47" s="4"/>
      <c r="LYI47" s="4"/>
      <c r="LYJ47" s="4"/>
      <c r="LYK47" s="4"/>
      <c r="LYL47" s="4"/>
      <c r="LYM47" s="4"/>
      <c r="LYN47" s="4"/>
      <c r="LYO47" s="4"/>
      <c r="LYP47" s="4"/>
      <c r="LYQ47" s="4"/>
      <c r="LYR47" s="4"/>
      <c r="LYS47" s="4"/>
      <c r="LYT47" s="4"/>
      <c r="LYU47" s="4"/>
      <c r="LYV47" s="4"/>
      <c r="LYW47" s="4"/>
      <c r="LYX47" s="4"/>
      <c r="LYY47" s="4"/>
      <c r="LYZ47" s="4"/>
      <c r="LZA47" s="4"/>
      <c r="LZB47" s="4"/>
      <c r="LZC47" s="4"/>
      <c r="LZD47" s="4"/>
      <c r="LZE47" s="4"/>
      <c r="LZF47" s="4"/>
      <c r="LZG47" s="4"/>
      <c r="LZH47" s="4"/>
      <c r="LZI47" s="4"/>
      <c r="LZJ47" s="4"/>
      <c r="LZK47" s="4"/>
      <c r="LZL47" s="4"/>
      <c r="LZM47" s="4"/>
      <c r="LZN47" s="4"/>
      <c r="LZO47" s="4"/>
      <c r="LZP47" s="4"/>
      <c r="LZQ47" s="4"/>
      <c r="LZR47" s="4"/>
      <c r="LZS47" s="4"/>
      <c r="LZT47" s="4"/>
      <c r="LZU47" s="4"/>
      <c r="LZV47" s="4"/>
      <c r="LZW47" s="4"/>
      <c r="LZX47" s="4"/>
      <c r="LZY47" s="4"/>
      <c r="LZZ47" s="4"/>
      <c r="MAA47" s="4"/>
      <c r="MAB47" s="4"/>
      <c r="MAC47" s="4"/>
      <c r="MAD47" s="4"/>
      <c r="MAE47" s="4"/>
      <c r="MAF47" s="4"/>
      <c r="MAG47" s="4"/>
      <c r="MAH47" s="4"/>
      <c r="MAI47" s="4"/>
      <c r="MAJ47" s="4"/>
      <c r="MAK47" s="4"/>
      <c r="MAL47" s="4"/>
      <c r="MAM47" s="4"/>
      <c r="MAN47" s="4"/>
      <c r="MAO47" s="4"/>
      <c r="MAP47" s="4"/>
      <c r="MAQ47" s="4"/>
      <c r="MAR47" s="4"/>
      <c r="MAS47" s="4"/>
      <c r="MAT47" s="4"/>
      <c r="MAU47" s="4"/>
      <c r="MAV47" s="4"/>
      <c r="MAW47" s="4"/>
      <c r="MAX47" s="4"/>
      <c r="MAY47" s="4"/>
      <c r="MAZ47" s="4"/>
      <c r="MBA47" s="4"/>
      <c r="MBB47" s="4"/>
      <c r="MBC47" s="4"/>
      <c r="MBD47" s="4"/>
      <c r="MBE47" s="4"/>
      <c r="MBF47" s="4"/>
      <c r="MBG47" s="4"/>
      <c r="MBH47" s="4"/>
      <c r="MBI47" s="4"/>
      <c r="MBJ47" s="4"/>
      <c r="MBK47" s="4"/>
      <c r="MBL47" s="4"/>
      <c r="MBM47" s="4"/>
      <c r="MBN47" s="4"/>
      <c r="MBO47" s="4"/>
      <c r="MBP47" s="4"/>
      <c r="MBQ47" s="4"/>
      <c r="MBR47" s="4"/>
      <c r="MBS47" s="4"/>
      <c r="MBT47" s="4"/>
      <c r="MBU47" s="4"/>
      <c r="MBV47" s="4"/>
      <c r="MBW47" s="4"/>
      <c r="MBX47" s="4"/>
      <c r="MBY47" s="4"/>
      <c r="MBZ47" s="4"/>
      <c r="MCA47" s="4"/>
      <c r="MCB47" s="4"/>
      <c r="MCC47" s="4"/>
      <c r="MCD47" s="4"/>
      <c r="MCE47" s="4"/>
      <c r="MCF47" s="4"/>
      <c r="MCG47" s="4"/>
      <c r="MCH47" s="4"/>
      <c r="MCI47" s="4"/>
      <c r="MCJ47" s="4"/>
      <c r="MCK47" s="4"/>
      <c r="MCL47" s="4"/>
      <c r="MCM47" s="4"/>
      <c r="MCN47" s="4"/>
      <c r="MCO47" s="4"/>
      <c r="MCP47" s="4"/>
      <c r="MCQ47" s="4"/>
      <c r="MCR47" s="4"/>
      <c r="MCS47" s="4"/>
      <c r="MCT47" s="4"/>
      <c r="MCU47" s="4"/>
      <c r="MCV47" s="4"/>
      <c r="MCW47" s="4"/>
      <c r="MCX47" s="4"/>
      <c r="MCY47" s="4"/>
      <c r="MCZ47" s="4"/>
      <c r="MDA47" s="4"/>
      <c r="MDB47" s="4"/>
      <c r="MDC47" s="4"/>
      <c r="MDD47" s="4"/>
      <c r="MDE47" s="4"/>
      <c r="MDF47" s="4"/>
      <c r="MDG47" s="4"/>
      <c r="MDH47" s="4"/>
      <c r="MDI47" s="4"/>
      <c r="MDJ47" s="4"/>
      <c r="MDK47" s="4"/>
      <c r="MDL47" s="4"/>
      <c r="MDM47" s="4"/>
      <c r="MDN47" s="4"/>
      <c r="MDO47" s="4"/>
      <c r="MDP47" s="4"/>
      <c r="MDQ47" s="4"/>
      <c r="MDR47" s="4"/>
      <c r="MDS47" s="4"/>
      <c r="MDT47" s="4"/>
      <c r="MDU47" s="4"/>
      <c r="MDV47" s="4"/>
      <c r="MDW47" s="4"/>
      <c r="MDX47" s="4"/>
      <c r="MDY47" s="4"/>
      <c r="MDZ47" s="4"/>
      <c r="MEA47" s="4"/>
      <c r="MEB47" s="4"/>
      <c r="MEC47" s="4"/>
      <c r="MED47" s="4"/>
      <c r="MEE47" s="4"/>
      <c r="MEF47" s="4"/>
      <c r="MEG47" s="4"/>
      <c r="MEH47" s="4"/>
      <c r="MEI47" s="4"/>
      <c r="MEJ47" s="4"/>
      <c r="MEK47" s="4"/>
      <c r="MEL47" s="4"/>
      <c r="MEM47" s="4"/>
      <c r="MEN47" s="4"/>
      <c r="MEO47" s="4"/>
      <c r="MEP47" s="4"/>
      <c r="MEQ47" s="4"/>
      <c r="MER47" s="4"/>
      <c r="MES47" s="4"/>
      <c r="MET47" s="4"/>
      <c r="MEU47" s="4"/>
      <c r="MEV47" s="4"/>
      <c r="MEW47" s="4"/>
      <c r="MEX47" s="4"/>
      <c r="MEY47" s="4"/>
      <c r="MEZ47" s="4"/>
      <c r="MFA47" s="4"/>
      <c r="MFB47" s="4"/>
      <c r="MFC47" s="4"/>
      <c r="MFD47" s="4"/>
      <c r="MFE47" s="4"/>
      <c r="MFF47" s="4"/>
      <c r="MFG47" s="4"/>
      <c r="MFH47" s="4"/>
      <c r="MFI47" s="4"/>
      <c r="MFJ47" s="4"/>
      <c r="MFK47" s="4"/>
      <c r="MFL47" s="4"/>
      <c r="MFM47" s="4"/>
      <c r="MFN47" s="4"/>
      <c r="MFO47" s="4"/>
      <c r="MFP47" s="4"/>
      <c r="MFQ47" s="4"/>
      <c r="MFR47" s="4"/>
      <c r="MFS47" s="4"/>
      <c r="MFT47" s="4"/>
      <c r="MFU47" s="4"/>
      <c r="MFV47" s="4"/>
      <c r="MFW47" s="4"/>
      <c r="MFX47" s="4"/>
      <c r="MFY47" s="4"/>
      <c r="MFZ47" s="4"/>
      <c r="MGA47" s="4"/>
      <c r="MGB47" s="4"/>
      <c r="MGC47" s="4"/>
      <c r="MGD47" s="4"/>
      <c r="MGE47" s="4"/>
      <c r="MGF47" s="4"/>
      <c r="MGG47" s="4"/>
      <c r="MGH47" s="4"/>
      <c r="MGI47" s="4"/>
      <c r="MGJ47" s="4"/>
      <c r="MGK47" s="4"/>
      <c r="MGL47" s="4"/>
      <c r="MGM47" s="4"/>
      <c r="MGN47" s="4"/>
      <c r="MGO47" s="4"/>
      <c r="MGP47" s="4"/>
      <c r="MGQ47" s="4"/>
      <c r="MGR47" s="4"/>
      <c r="MGS47" s="4"/>
      <c r="MGT47" s="4"/>
      <c r="MGU47" s="4"/>
      <c r="MGV47" s="4"/>
      <c r="MGW47" s="4"/>
      <c r="MGX47" s="4"/>
      <c r="MGY47" s="4"/>
      <c r="MGZ47" s="4"/>
      <c r="MHA47" s="4"/>
      <c r="MHB47" s="4"/>
      <c r="MHC47" s="4"/>
      <c r="MHD47" s="4"/>
      <c r="MHE47" s="4"/>
      <c r="MHF47" s="4"/>
      <c r="MHG47" s="4"/>
      <c r="MHH47" s="4"/>
      <c r="MHI47" s="4"/>
      <c r="MHJ47" s="4"/>
      <c r="MHK47" s="4"/>
      <c r="MHL47" s="4"/>
      <c r="MHM47" s="4"/>
      <c r="MHN47" s="4"/>
      <c r="MHO47" s="4"/>
      <c r="MHP47" s="4"/>
      <c r="MHQ47" s="4"/>
      <c r="MHR47" s="4"/>
      <c r="MHS47" s="4"/>
      <c r="MHT47" s="4"/>
      <c r="MHU47" s="4"/>
      <c r="MHV47" s="4"/>
      <c r="MHW47" s="4"/>
      <c r="MHX47" s="4"/>
      <c r="MHY47" s="4"/>
      <c r="MHZ47" s="4"/>
      <c r="MIA47" s="4"/>
      <c r="MIB47" s="4"/>
      <c r="MIC47" s="4"/>
      <c r="MID47" s="4"/>
      <c r="MIE47" s="4"/>
      <c r="MIF47" s="4"/>
      <c r="MIG47" s="4"/>
      <c r="MIH47" s="4"/>
      <c r="MII47" s="4"/>
      <c r="MIJ47" s="4"/>
      <c r="MIK47" s="4"/>
      <c r="MIL47" s="4"/>
      <c r="MIM47" s="4"/>
      <c r="MIN47" s="4"/>
      <c r="MIO47" s="4"/>
      <c r="MIP47" s="4"/>
      <c r="MIQ47" s="4"/>
      <c r="MIR47" s="4"/>
      <c r="MIS47" s="4"/>
      <c r="MIT47" s="4"/>
      <c r="MIU47" s="4"/>
      <c r="MIV47" s="4"/>
      <c r="MIW47" s="4"/>
      <c r="MIX47" s="4"/>
      <c r="MIY47" s="4"/>
      <c r="MIZ47" s="4"/>
      <c r="MJA47" s="4"/>
      <c r="MJB47" s="4"/>
      <c r="MJC47" s="4"/>
      <c r="MJD47" s="4"/>
      <c r="MJE47" s="4"/>
      <c r="MJF47" s="4"/>
      <c r="MJG47" s="4"/>
      <c r="MJH47" s="4"/>
      <c r="MJI47" s="4"/>
      <c r="MJJ47" s="4"/>
      <c r="MJK47" s="4"/>
      <c r="MJL47" s="4"/>
      <c r="MJM47" s="4"/>
      <c r="MJN47" s="4"/>
      <c r="MJO47" s="4"/>
      <c r="MJP47" s="4"/>
      <c r="MJQ47" s="4"/>
      <c r="MJR47" s="4"/>
      <c r="MJS47" s="4"/>
      <c r="MJT47" s="4"/>
      <c r="MJU47" s="4"/>
      <c r="MJV47" s="4"/>
      <c r="MJW47" s="4"/>
      <c r="MJX47" s="4"/>
      <c r="MJY47" s="4"/>
      <c r="MJZ47" s="4"/>
      <c r="MKA47" s="4"/>
      <c r="MKB47" s="4"/>
      <c r="MKC47" s="4"/>
      <c r="MKD47" s="4"/>
      <c r="MKE47" s="4"/>
      <c r="MKF47" s="4"/>
      <c r="MKG47" s="4"/>
      <c r="MKH47" s="4"/>
      <c r="MKI47" s="4"/>
      <c r="MKJ47" s="4"/>
      <c r="MKK47" s="4"/>
      <c r="MKL47" s="4"/>
      <c r="MKM47" s="4"/>
      <c r="MKN47" s="4"/>
      <c r="MKO47" s="4"/>
      <c r="MKP47" s="4"/>
      <c r="MKQ47" s="4"/>
      <c r="MKR47" s="4"/>
      <c r="MKS47" s="4"/>
      <c r="MKT47" s="4"/>
      <c r="MKU47" s="4"/>
      <c r="MKV47" s="4"/>
      <c r="MKW47" s="4"/>
      <c r="MKX47" s="4"/>
      <c r="MKY47" s="4"/>
      <c r="MKZ47" s="4"/>
      <c r="MLA47" s="4"/>
      <c r="MLB47" s="4"/>
      <c r="MLC47" s="4"/>
      <c r="MLD47" s="4"/>
      <c r="MLE47" s="4"/>
      <c r="MLF47" s="4"/>
      <c r="MLG47" s="4"/>
      <c r="MLH47" s="4"/>
      <c r="MLI47" s="4"/>
      <c r="MLJ47" s="4"/>
      <c r="MLK47" s="4"/>
      <c r="MLL47" s="4"/>
      <c r="MLM47" s="4"/>
      <c r="MLN47" s="4"/>
      <c r="MLO47" s="4"/>
      <c r="MLP47" s="4"/>
      <c r="MLQ47" s="4"/>
      <c r="MLR47" s="4"/>
      <c r="MLS47" s="4"/>
      <c r="MLT47" s="4"/>
      <c r="MLU47" s="4"/>
      <c r="MLV47" s="4"/>
      <c r="MLW47" s="4"/>
      <c r="MLX47" s="4"/>
      <c r="MLY47" s="4"/>
      <c r="MLZ47" s="4"/>
      <c r="MMA47" s="4"/>
      <c r="MMB47" s="4"/>
      <c r="MMC47" s="4"/>
      <c r="MMD47" s="4"/>
      <c r="MME47" s="4"/>
      <c r="MMF47" s="4"/>
      <c r="MMG47" s="4"/>
      <c r="MMH47" s="4"/>
      <c r="MMI47" s="4"/>
      <c r="MMJ47" s="4"/>
      <c r="MMK47" s="4"/>
      <c r="MML47" s="4"/>
      <c r="MMM47" s="4"/>
      <c r="MMN47" s="4"/>
      <c r="MMO47" s="4"/>
      <c r="MMP47" s="4"/>
      <c r="MMQ47" s="4"/>
      <c r="MMR47" s="4"/>
      <c r="MMS47" s="4"/>
      <c r="MMT47" s="4"/>
      <c r="MMU47" s="4"/>
      <c r="MMV47" s="4"/>
      <c r="MMW47" s="4"/>
      <c r="MMX47" s="4"/>
      <c r="MMY47" s="4"/>
      <c r="MMZ47" s="4"/>
      <c r="MNA47" s="4"/>
      <c r="MNB47" s="4"/>
      <c r="MNC47" s="4"/>
      <c r="MND47" s="4"/>
      <c r="MNE47" s="4"/>
      <c r="MNF47" s="4"/>
      <c r="MNG47" s="4"/>
      <c r="MNH47" s="4"/>
      <c r="MNI47" s="4"/>
      <c r="MNJ47" s="4"/>
      <c r="MNK47" s="4"/>
      <c r="MNL47" s="4"/>
      <c r="MNM47" s="4"/>
      <c r="MNN47" s="4"/>
      <c r="MNO47" s="4"/>
      <c r="MNP47" s="4"/>
      <c r="MNQ47" s="4"/>
      <c r="MNR47" s="4"/>
      <c r="MNS47" s="4"/>
      <c r="MNT47" s="4"/>
      <c r="MNU47" s="4"/>
      <c r="MNV47" s="4"/>
      <c r="MNW47" s="4"/>
      <c r="MNX47" s="4"/>
      <c r="MNY47" s="4"/>
      <c r="MNZ47" s="4"/>
      <c r="MOA47" s="4"/>
      <c r="MOB47" s="4"/>
      <c r="MOC47" s="4"/>
      <c r="MOD47" s="4"/>
      <c r="MOE47" s="4"/>
      <c r="MOF47" s="4"/>
      <c r="MOG47" s="4"/>
      <c r="MOH47" s="4"/>
      <c r="MOI47" s="4"/>
      <c r="MOJ47" s="4"/>
      <c r="MOK47" s="4"/>
      <c r="MOL47" s="4"/>
      <c r="MOM47" s="4"/>
      <c r="MON47" s="4"/>
      <c r="MOO47" s="4"/>
      <c r="MOP47" s="4"/>
      <c r="MOQ47" s="4"/>
      <c r="MOR47" s="4"/>
      <c r="MOS47" s="4"/>
      <c r="MOT47" s="4"/>
      <c r="MOU47" s="4"/>
      <c r="MOV47" s="4"/>
      <c r="MOW47" s="4"/>
      <c r="MOX47" s="4"/>
      <c r="MOY47" s="4"/>
      <c r="MOZ47" s="4"/>
      <c r="MPA47" s="4"/>
      <c r="MPB47" s="4"/>
      <c r="MPC47" s="4"/>
      <c r="MPD47" s="4"/>
      <c r="MPE47" s="4"/>
      <c r="MPF47" s="4"/>
      <c r="MPG47" s="4"/>
      <c r="MPH47" s="4"/>
      <c r="MPI47" s="4"/>
      <c r="MPJ47" s="4"/>
      <c r="MPK47" s="4"/>
      <c r="MPL47" s="4"/>
      <c r="MPM47" s="4"/>
      <c r="MPN47" s="4"/>
      <c r="MPO47" s="4"/>
      <c r="MPP47" s="4"/>
      <c r="MPQ47" s="4"/>
      <c r="MPR47" s="4"/>
      <c r="MPS47" s="4"/>
      <c r="MPT47" s="4"/>
      <c r="MPU47" s="4"/>
      <c r="MPV47" s="4"/>
      <c r="MPW47" s="4"/>
      <c r="MPX47" s="4"/>
      <c r="MPY47" s="4"/>
      <c r="MPZ47" s="4"/>
      <c r="MQA47" s="4"/>
      <c r="MQB47" s="4"/>
      <c r="MQC47" s="4"/>
      <c r="MQD47" s="4"/>
      <c r="MQE47" s="4"/>
      <c r="MQF47" s="4"/>
      <c r="MQG47" s="4"/>
      <c r="MQH47" s="4"/>
      <c r="MQI47" s="4"/>
      <c r="MQJ47" s="4"/>
      <c r="MQK47" s="4"/>
      <c r="MQL47" s="4"/>
      <c r="MQM47" s="4"/>
      <c r="MQN47" s="4"/>
      <c r="MQO47" s="4"/>
      <c r="MQP47" s="4"/>
      <c r="MQQ47" s="4"/>
      <c r="MQR47" s="4"/>
      <c r="MQS47" s="4"/>
      <c r="MQT47" s="4"/>
      <c r="MQU47" s="4"/>
      <c r="MQV47" s="4"/>
      <c r="MQW47" s="4"/>
      <c r="MQX47" s="4"/>
      <c r="MQY47" s="4"/>
      <c r="MQZ47" s="4"/>
      <c r="MRA47" s="4"/>
      <c r="MRB47" s="4"/>
      <c r="MRC47" s="4"/>
      <c r="MRD47" s="4"/>
      <c r="MRE47" s="4"/>
      <c r="MRF47" s="4"/>
      <c r="MRG47" s="4"/>
      <c r="MRH47" s="4"/>
      <c r="MRI47" s="4"/>
      <c r="MRJ47" s="4"/>
      <c r="MRK47" s="4"/>
      <c r="MRL47" s="4"/>
      <c r="MRM47" s="4"/>
      <c r="MRN47" s="4"/>
      <c r="MRO47" s="4"/>
      <c r="MRP47" s="4"/>
      <c r="MRQ47" s="4"/>
      <c r="MRR47" s="4"/>
      <c r="MRS47" s="4"/>
      <c r="MRT47" s="4"/>
      <c r="MRU47" s="4"/>
      <c r="MRV47" s="4"/>
      <c r="MRW47" s="4"/>
      <c r="MRX47" s="4"/>
      <c r="MRY47" s="4"/>
      <c r="MRZ47" s="4"/>
      <c r="MSA47" s="4"/>
      <c r="MSB47" s="4"/>
      <c r="MSC47" s="4"/>
      <c r="MSD47" s="4"/>
      <c r="MSE47" s="4"/>
      <c r="MSF47" s="4"/>
      <c r="MSG47" s="4"/>
      <c r="MSH47" s="4"/>
      <c r="MSI47" s="4"/>
      <c r="MSJ47" s="4"/>
      <c r="MSK47" s="4"/>
      <c r="MSL47" s="4"/>
      <c r="MSM47" s="4"/>
      <c r="MSN47" s="4"/>
      <c r="MSO47" s="4"/>
      <c r="MSP47" s="4"/>
      <c r="MSQ47" s="4"/>
      <c r="MSR47" s="4"/>
      <c r="MSS47" s="4"/>
      <c r="MST47" s="4"/>
      <c r="MSU47" s="4"/>
      <c r="MSV47" s="4"/>
      <c r="MSW47" s="4"/>
      <c r="MSX47" s="4"/>
      <c r="MSY47" s="4"/>
      <c r="MSZ47" s="4"/>
      <c r="MTA47" s="4"/>
      <c r="MTB47" s="4"/>
      <c r="MTC47" s="4"/>
      <c r="MTD47" s="4"/>
      <c r="MTE47" s="4"/>
      <c r="MTF47" s="4"/>
      <c r="MTG47" s="4"/>
      <c r="MTH47" s="4"/>
      <c r="MTI47" s="4"/>
      <c r="MTJ47" s="4"/>
      <c r="MTK47" s="4"/>
      <c r="MTL47" s="4"/>
      <c r="MTM47" s="4"/>
      <c r="MTN47" s="4"/>
      <c r="MTO47" s="4"/>
      <c r="MTP47" s="4"/>
      <c r="MTQ47" s="4"/>
      <c r="MTR47" s="4"/>
      <c r="MTS47" s="4"/>
      <c r="MTT47" s="4"/>
      <c r="MTU47" s="4"/>
      <c r="MTV47" s="4"/>
      <c r="MTW47" s="4"/>
      <c r="MTX47" s="4"/>
      <c r="MTY47" s="4"/>
      <c r="MTZ47" s="4"/>
      <c r="MUA47" s="4"/>
      <c r="MUB47" s="4"/>
      <c r="MUC47" s="4"/>
      <c r="MUD47" s="4"/>
      <c r="MUE47" s="4"/>
      <c r="MUF47" s="4"/>
      <c r="MUG47" s="4"/>
      <c r="MUH47" s="4"/>
      <c r="MUI47" s="4"/>
      <c r="MUJ47" s="4"/>
      <c r="MUK47" s="4"/>
      <c r="MUL47" s="4"/>
      <c r="MUM47" s="4"/>
      <c r="MUN47" s="4"/>
      <c r="MUO47" s="4"/>
      <c r="MUP47" s="4"/>
      <c r="MUQ47" s="4"/>
      <c r="MUR47" s="4"/>
      <c r="MUS47" s="4"/>
      <c r="MUT47" s="4"/>
      <c r="MUU47" s="4"/>
      <c r="MUV47" s="4"/>
      <c r="MUW47" s="4"/>
      <c r="MUX47" s="4"/>
      <c r="MUY47" s="4"/>
      <c r="MUZ47" s="4"/>
      <c r="MVA47" s="4"/>
      <c r="MVB47" s="4"/>
      <c r="MVC47" s="4"/>
      <c r="MVD47" s="4"/>
      <c r="MVE47" s="4"/>
      <c r="MVF47" s="4"/>
      <c r="MVG47" s="4"/>
      <c r="MVH47" s="4"/>
      <c r="MVI47" s="4"/>
      <c r="MVJ47" s="4"/>
      <c r="MVK47" s="4"/>
      <c r="MVL47" s="4"/>
      <c r="MVM47" s="4"/>
      <c r="MVN47" s="4"/>
      <c r="MVO47" s="4"/>
      <c r="MVP47" s="4"/>
      <c r="MVQ47" s="4"/>
      <c r="MVR47" s="4"/>
      <c r="MVS47" s="4"/>
      <c r="MVT47" s="4"/>
      <c r="MVU47" s="4"/>
      <c r="MVV47" s="4"/>
      <c r="MVW47" s="4"/>
      <c r="MVX47" s="4"/>
      <c r="MVY47" s="4"/>
      <c r="MVZ47" s="4"/>
      <c r="MWA47" s="4"/>
      <c r="MWB47" s="4"/>
      <c r="MWC47" s="4"/>
      <c r="MWD47" s="4"/>
      <c r="MWE47" s="4"/>
      <c r="MWF47" s="4"/>
      <c r="MWG47" s="4"/>
      <c r="MWH47" s="4"/>
      <c r="MWI47" s="4"/>
      <c r="MWJ47" s="4"/>
      <c r="MWK47" s="4"/>
      <c r="MWL47" s="4"/>
      <c r="MWM47" s="4"/>
      <c r="MWN47" s="4"/>
      <c r="MWO47" s="4"/>
      <c r="MWP47" s="4"/>
      <c r="MWQ47" s="4"/>
      <c r="MWR47" s="4"/>
      <c r="MWS47" s="4"/>
      <c r="MWT47" s="4"/>
      <c r="MWU47" s="4"/>
      <c r="MWV47" s="4"/>
      <c r="MWW47" s="4"/>
      <c r="MWX47" s="4"/>
      <c r="MWY47" s="4"/>
      <c r="MWZ47" s="4"/>
      <c r="MXA47" s="4"/>
      <c r="MXB47" s="4"/>
      <c r="MXC47" s="4"/>
      <c r="MXD47" s="4"/>
      <c r="MXE47" s="4"/>
      <c r="MXF47" s="4"/>
      <c r="MXG47" s="4"/>
      <c r="MXH47" s="4"/>
      <c r="MXI47" s="4"/>
      <c r="MXJ47" s="4"/>
      <c r="MXK47" s="4"/>
      <c r="MXL47" s="4"/>
      <c r="MXM47" s="4"/>
      <c r="MXN47" s="4"/>
      <c r="MXO47" s="4"/>
      <c r="MXP47" s="4"/>
      <c r="MXQ47" s="4"/>
      <c r="MXR47" s="4"/>
      <c r="MXS47" s="4"/>
      <c r="MXT47" s="4"/>
      <c r="MXU47" s="4"/>
      <c r="MXV47" s="4"/>
      <c r="MXW47" s="4"/>
      <c r="MXX47" s="4"/>
      <c r="MXY47" s="4"/>
      <c r="MXZ47" s="4"/>
      <c r="MYA47" s="4"/>
      <c r="MYB47" s="4"/>
      <c r="MYC47" s="4"/>
      <c r="MYD47" s="4"/>
      <c r="MYE47" s="4"/>
      <c r="MYF47" s="4"/>
      <c r="MYG47" s="4"/>
      <c r="MYH47" s="4"/>
      <c r="MYI47" s="4"/>
      <c r="MYJ47" s="4"/>
      <c r="MYK47" s="4"/>
      <c r="MYL47" s="4"/>
      <c r="MYM47" s="4"/>
      <c r="MYN47" s="4"/>
      <c r="MYO47" s="4"/>
      <c r="MYP47" s="4"/>
      <c r="MYQ47" s="4"/>
      <c r="MYR47" s="4"/>
      <c r="MYS47" s="4"/>
      <c r="MYT47" s="4"/>
      <c r="MYU47" s="4"/>
      <c r="MYV47" s="4"/>
      <c r="MYW47" s="4"/>
      <c r="MYX47" s="4"/>
      <c r="MYY47" s="4"/>
      <c r="MYZ47" s="4"/>
      <c r="MZA47" s="4"/>
      <c r="MZB47" s="4"/>
      <c r="MZC47" s="4"/>
      <c r="MZD47" s="4"/>
      <c r="MZE47" s="4"/>
      <c r="MZF47" s="4"/>
      <c r="MZG47" s="4"/>
      <c r="MZH47" s="4"/>
      <c r="MZI47" s="4"/>
      <c r="MZJ47" s="4"/>
      <c r="MZK47" s="4"/>
      <c r="MZL47" s="4"/>
      <c r="MZM47" s="4"/>
      <c r="MZN47" s="4"/>
      <c r="MZO47" s="4"/>
      <c r="MZP47" s="4"/>
      <c r="MZQ47" s="4"/>
      <c r="MZR47" s="4"/>
      <c r="MZS47" s="4"/>
      <c r="MZT47" s="4"/>
      <c r="MZU47" s="4"/>
      <c r="MZV47" s="4"/>
      <c r="MZW47" s="4"/>
      <c r="MZX47" s="4"/>
      <c r="MZY47" s="4"/>
      <c r="MZZ47" s="4"/>
      <c r="NAA47" s="4"/>
      <c r="NAB47" s="4"/>
      <c r="NAC47" s="4"/>
      <c r="NAD47" s="4"/>
      <c r="NAE47" s="4"/>
      <c r="NAF47" s="4"/>
      <c r="NAG47" s="4"/>
      <c r="NAH47" s="4"/>
      <c r="NAI47" s="4"/>
      <c r="NAJ47" s="4"/>
      <c r="NAK47" s="4"/>
      <c r="NAL47" s="4"/>
      <c r="NAM47" s="4"/>
      <c r="NAN47" s="4"/>
      <c r="NAO47" s="4"/>
      <c r="NAP47" s="4"/>
      <c r="NAQ47" s="4"/>
      <c r="NAR47" s="4"/>
      <c r="NAS47" s="4"/>
      <c r="NAT47" s="4"/>
      <c r="NAU47" s="4"/>
      <c r="NAV47" s="4"/>
      <c r="NAW47" s="4"/>
      <c r="NAX47" s="4"/>
      <c r="NAY47" s="4"/>
      <c r="NAZ47" s="4"/>
      <c r="NBA47" s="4"/>
      <c r="NBB47" s="4"/>
      <c r="NBC47" s="4"/>
      <c r="NBD47" s="4"/>
      <c r="NBE47" s="4"/>
      <c r="NBF47" s="4"/>
      <c r="NBG47" s="4"/>
      <c r="NBH47" s="4"/>
      <c r="NBI47" s="4"/>
      <c r="NBJ47" s="4"/>
      <c r="NBK47" s="4"/>
      <c r="NBL47" s="4"/>
      <c r="NBM47" s="4"/>
      <c r="NBN47" s="4"/>
      <c r="NBO47" s="4"/>
      <c r="NBP47" s="4"/>
      <c r="NBQ47" s="4"/>
      <c r="NBR47" s="4"/>
      <c r="NBS47" s="4"/>
      <c r="NBT47" s="4"/>
      <c r="NBU47" s="4"/>
      <c r="NBV47" s="4"/>
      <c r="NBW47" s="4"/>
      <c r="NBX47" s="4"/>
      <c r="NBY47" s="4"/>
      <c r="NBZ47" s="4"/>
      <c r="NCA47" s="4"/>
      <c r="NCB47" s="4"/>
      <c r="NCC47" s="4"/>
      <c r="NCD47" s="4"/>
      <c r="NCE47" s="4"/>
      <c r="NCF47" s="4"/>
      <c r="NCG47" s="4"/>
      <c r="NCH47" s="4"/>
      <c r="NCI47" s="4"/>
      <c r="NCJ47" s="4"/>
      <c r="NCK47" s="4"/>
      <c r="NCL47" s="4"/>
      <c r="NCM47" s="4"/>
      <c r="NCN47" s="4"/>
      <c r="NCO47" s="4"/>
      <c r="NCP47" s="4"/>
      <c r="NCQ47" s="4"/>
      <c r="NCR47" s="4"/>
      <c r="NCS47" s="4"/>
      <c r="NCT47" s="4"/>
      <c r="NCU47" s="4"/>
      <c r="NCV47" s="4"/>
      <c r="NCW47" s="4"/>
      <c r="NCX47" s="4"/>
      <c r="NCY47" s="4"/>
      <c r="NCZ47" s="4"/>
      <c r="NDA47" s="4"/>
      <c r="NDB47" s="4"/>
      <c r="NDC47" s="4"/>
      <c r="NDD47" s="4"/>
      <c r="NDE47" s="4"/>
      <c r="NDF47" s="4"/>
      <c r="NDG47" s="4"/>
      <c r="NDH47" s="4"/>
      <c r="NDI47" s="4"/>
      <c r="NDJ47" s="4"/>
      <c r="NDK47" s="4"/>
      <c r="NDL47" s="4"/>
      <c r="NDM47" s="4"/>
      <c r="NDN47" s="4"/>
      <c r="NDO47" s="4"/>
      <c r="NDP47" s="4"/>
      <c r="NDQ47" s="4"/>
      <c r="NDR47" s="4"/>
      <c r="NDS47" s="4"/>
      <c r="NDT47" s="4"/>
      <c r="NDU47" s="4"/>
      <c r="NDV47" s="4"/>
      <c r="NDW47" s="4"/>
      <c r="NDX47" s="4"/>
      <c r="NDY47" s="4"/>
      <c r="NDZ47" s="4"/>
      <c r="NEA47" s="4"/>
      <c r="NEB47" s="4"/>
      <c r="NEC47" s="4"/>
      <c r="NED47" s="4"/>
      <c r="NEE47" s="4"/>
      <c r="NEF47" s="4"/>
      <c r="NEG47" s="4"/>
      <c r="NEH47" s="4"/>
      <c r="NEI47" s="4"/>
      <c r="NEJ47" s="4"/>
      <c r="NEK47" s="4"/>
      <c r="NEL47" s="4"/>
      <c r="NEM47" s="4"/>
      <c r="NEN47" s="4"/>
      <c r="NEO47" s="4"/>
      <c r="NEP47" s="4"/>
      <c r="NEQ47" s="4"/>
      <c r="NER47" s="4"/>
      <c r="NES47" s="4"/>
      <c r="NET47" s="4"/>
      <c r="NEU47" s="4"/>
      <c r="NEV47" s="4"/>
      <c r="NEW47" s="4"/>
      <c r="NEX47" s="4"/>
      <c r="NEY47" s="4"/>
      <c r="NEZ47" s="4"/>
      <c r="NFA47" s="4"/>
      <c r="NFB47" s="4"/>
      <c r="NFC47" s="4"/>
      <c r="NFD47" s="4"/>
      <c r="NFE47" s="4"/>
      <c r="NFF47" s="4"/>
      <c r="NFG47" s="4"/>
      <c r="NFH47" s="4"/>
      <c r="NFI47" s="4"/>
      <c r="NFJ47" s="4"/>
      <c r="NFK47" s="4"/>
      <c r="NFL47" s="4"/>
      <c r="NFM47" s="4"/>
      <c r="NFN47" s="4"/>
      <c r="NFO47" s="4"/>
      <c r="NFP47" s="4"/>
      <c r="NFQ47" s="4"/>
      <c r="NFR47" s="4"/>
      <c r="NFS47" s="4"/>
      <c r="NFT47" s="4"/>
      <c r="NFU47" s="4"/>
      <c r="NFV47" s="4"/>
      <c r="NFW47" s="4"/>
      <c r="NFX47" s="4"/>
      <c r="NFY47" s="4"/>
      <c r="NFZ47" s="4"/>
      <c r="NGA47" s="4"/>
      <c r="NGB47" s="4"/>
      <c r="NGC47" s="4"/>
      <c r="NGD47" s="4"/>
      <c r="NGE47" s="4"/>
      <c r="NGF47" s="4"/>
      <c r="NGG47" s="4"/>
      <c r="NGH47" s="4"/>
      <c r="NGI47" s="4"/>
      <c r="NGJ47" s="4"/>
      <c r="NGK47" s="4"/>
      <c r="NGL47" s="4"/>
      <c r="NGM47" s="4"/>
      <c r="NGN47" s="4"/>
      <c r="NGO47" s="4"/>
      <c r="NGP47" s="4"/>
      <c r="NGQ47" s="4"/>
      <c r="NGR47" s="4"/>
      <c r="NGS47" s="4"/>
      <c r="NGT47" s="4"/>
      <c r="NGU47" s="4"/>
      <c r="NGV47" s="4"/>
      <c r="NGW47" s="4"/>
      <c r="NGX47" s="4"/>
      <c r="NGY47" s="4"/>
      <c r="NGZ47" s="4"/>
      <c r="NHA47" s="4"/>
      <c r="NHB47" s="4"/>
      <c r="NHC47" s="4"/>
      <c r="NHD47" s="4"/>
      <c r="NHE47" s="4"/>
      <c r="NHF47" s="4"/>
      <c r="NHG47" s="4"/>
      <c r="NHH47" s="4"/>
      <c r="NHI47" s="4"/>
      <c r="NHJ47" s="4"/>
      <c r="NHK47" s="4"/>
      <c r="NHL47" s="4"/>
      <c r="NHM47" s="4"/>
      <c r="NHN47" s="4"/>
      <c r="NHO47" s="4"/>
      <c r="NHP47" s="4"/>
      <c r="NHQ47" s="4"/>
      <c r="NHR47" s="4"/>
      <c r="NHS47" s="4"/>
      <c r="NHT47" s="4"/>
      <c r="NHU47" s="4"/>
      <c r="NHV47" s="4"/>
      <c r="NHW47" s="4"/>
      <c r="NHX47" s="4"/>
      <c r="NHY47" s="4"/>
      <c r="NHZ47" s="4"/>
      <c r="NIA47" s="4"/>
      <c r="NIB47" s="4"/>
      <c r="NIC47" s="4"/>
      <c r="NID47" s="4"/>
      <c r="NIE47" s="4"/>
      <c r="NIF47" s="4"/>
      <c r="NIG47" s="4"/>
      <c r="NIH47" s="4"/>
      <c r="NII47" s="4"/>
      <c r="NIJ47" s="4"/>
      <c r="NIK47" s="4"/>
      <c r="NIL47" s="4"/>
      <c r="NIM47" s="4"/>
      <c r="NIN47" s="4"/>
      <c r="NIO47" s="4"/>
      <c r="NIP47" s="4"/>
      <c r="NIQ47" s="4"/>
      <c r="NIR47" s="4"/>
      <c r="NIS47" s="4"/>
      <c r="NIT47" s="4"/>
      <c r="NIU47" s="4"/>
      <c r="NIV47" s="4"/>
      <c r="NIW47" s="4"/>
      <c r="NIX47" s="4"/>
      <c r="NIY47" s="4"/>
      <c r="NIZ47" s="4"/>
      <c r="NJA47" s="4"/>
      <c r="NJB47" s="4"/>
      <c r="NJC47" s="4"/>
      <c r="NJD47" s="4"/>
      <c r="NJE47" s="4"/>
      <c r="NJF47" s="4"/>
      <c r="NJG47" s="4"/>
      <c r="NJH47" s="4"/>
      <c r="NJI47" s="4"/>
      <c r="NJJ47" s="4"/>
      <c r="NJK47" s="4"/>
      <c r="NJL47" s="4"/>
      <c r="NJM47" s="4"/>
      <c r="NJN47" s="4"/>
      <c r="NJO47" s="4"/>
      <c r="NJP47" s="4"/>
      <c r="NJQ47" s="4"/>
      <c r="NJR47" s="4"/>
      <c r="NJS47" s="4"/>
      <c r="NJT47" s="4"/>
      <c r="NJU47" s="4"/>
      <c r="NJV47" s="4"/>
      <c r="NJW47" s="4"/>
      <c r="NJX47" s="4"/>
      <c r="NJY47" s="4"/>
      <c r="NJZ47" s="4"/>
      <c r="NKA47" s="4"/>
      <c r="NKB47" s="4"/>
      <c r="NKC47" s="4"/>
      <c r="NKD47" s="4"/>
      <c r="NKE47" s="4"/>
      <c r="NKF47" s="4"/>
      <c r="NKG47" s="4"/>
      <c r="NKH47" s="4"/>
      <c r="NKI47" s="4"/>
      <c r="NKJ47" s="4"/>
      <c r="NKK47" s="4"/>
      <c r="NKL47" s="4"/>
      <c r="NKM47" s="4"/>
      <c r="NKN47" s="4"/>
      <c r="NKO47" s="4"/>
      <c r="NKP47" s="4"/>
      <c r="NKQ47" s="4"/>
      <c r="NKR47" s="4"/>
      <c r="NKS47" s="4"/>
      <c r="NKT47" s="4"/>
      <c r="NKU47" s="4"/>
      <c r="NKV47" s="4"/>
      <c r="NKW47" s="4"/>
      <c r="NKX47" s="4"/>
      <c r="NKY47" s="4"/>
      <c r="NKZ47" s="4"/>
      <c r="NLA47" s="4"/>
      <c r="NLB47" s="4"/>
      <c r="NLC47" s="4"/>
      <c r="NLD47" s="4"/>
      <c r="NLE47" s="4"/>
      <c r="NLF47" s="4"/>
      <c r="NLG47" s="4"/>
      <c r="NLH47" s="4"/>
      <c r="NLI47" s="4"/>
      <c r="NLJ47" s="4"/>
      <c r="NLK47" s="4"/>
      <c r="NLL47" s="4"/>
      <c r="NLM47" s="4"/>
      <c r="NLN47" s="4"/>
      <c r="NLO47" s="4"/>
      <c r="NLP47" s="4"/>
      <c r="NLQ47" s="4"/>
      <c r="NLR47" s="4"/>
      <c r="NLS47" s="4"/>
      <c r="NLT47" s="4"/>
      <c r="NLU47" s="4"/>
      <c r="NLV47" s="4"/>
      <c r="NLW47" s="4"/>
      <c r="NLX47" s="4"/>
      <c r="NLY47" s="4"/>
      <c r="NLZ47" s="4"/>
      <c r="NMA47" s="4"/>
      <c r="NMB47" s="4"/>
      <c r="NMC47" s="4"/>
      <c r="NMD47" s="4"/>
      <c r="NME47" s="4"/>
      <c r="NMF47" s="4"/>
      <c r="NMG47" s="4"/>
      <c r="NMH47" s="4"/>
      <c r="NMI47" s="4"/>
      <c r="NMJ47" s="4"/>
      <c r="NMK47" s="4"/>
      <c r="NML47" s="4"/>
      <c r="NMM47" s="4"/>
      <c r="NMN47" s="4"/>
      <c r="NMO47" s="4"/>
      <c r="NMP47" s="4"/>
      <c r="NMQ47" s="4"/>
      <c r="NMR47" s="4"/>
      <c r="NMS47" s="4"/>
      <c r="NMT47" s="4"/>
      <c r="NMU47" s="4"/>
      <c r="NMV47" s="4"/>
      <c r="NMW47" s="4"/>
      <c r="NMX47" s="4"/>
      <c r="NMY47" s="4"/>
      <c r="NMZ47" s="4"/>
      <c r="NNA47" s="4"/>
      <c r="NNB47" s="4"/>
      <c r="NNC47" s="4"/>
      <c r="NND47" s="4"/>
      <c r="NNE47" s="4"/>
      <c r="NNF47" s="4"/>
      <c r="NNG47" s="4"/>
      <c r="NNH47" s="4"/>
      <c r="NNI47" s="4"/>
      <c r="NNJ47" s="4"/>
      <c r="NNK47" s="4"/>
      <c r="NNL47" s="4"/>
      <c r="NNM47" s="4"/>
      <c r="NNN47" s="4"/>
      <c r="NNO47" s="4"/>
      <c r="NNP47" s="4"/>
      <c r="NNQ47" s="4"/>
      <c r="NNR47" s="4"/>
      <c r="NNS47" s="4"/>
      <c r="NNT47" s="4"/>
      <c r="NNU47" s="4"/>
      <c r="NNV47" s="4"/>
      <c r="NNW47" s="4"/>
      <c r="NNX47" s="4"/>
      <c r="NNY47" s="4"/>
      <c r="NNZ47" s="4"/>
      <c r="NOA47" s="4"/>
      <c r="NOB47" s="4"/>
      <c r="NOC47" s="4"/>
      <c r="NOD47" s="4"/>
      <c r="NOE47" s="4"/>
      <c r="NOF47" s="4"/>
      <c r="NOG47" s="4"/>
      <c r="NOH47" s="4"/>
      <c r="NOI47" s="4"/>
      <c r="NOJ47" s="4"/>
      <c r="NOK47" s="4"/>
      <c r="NOL47" s="4"/>
      <c r="NOM47" s="4"/>
      <c r="NON47" s="4"/>
      <c r="NOO47" s="4"/>
      <c r="NOP47" s="4"/>
      <c r="NOQ47" s="4"/>
      <c r="NOR47" s="4"/>
      <c r="NOS47" s="4"/>
      <c r="NOT47" s="4"/>
      <c r="NOU47" s="4"/>
      <c r="NOV47" s="4"/>
      <c r="NOW47" s="4"/>
      <c r="NOX47" s="4"/>
      <c r="NOY47" s="4"/>
      <c r="NOZ47" s="4"/>
      <c r="NPA47" s="4"/>
      <c r="NPB47" s="4"/>
      <c r="NPC47" s="4"/>
      <c r="NPD47" s="4"/>
      <c r="NPE47" s="4"/>
      <c r="NPF47" s="4"/>
      <c r="NPG47" s="4"/>
      <c r="NPH47" s="4"/>
      <c r="NPI47" s="4"/>
      <c r="NPJ47" s="4"/>
      <c r="NPK47" s="4"/>
      <c r="NPL47" s="4"/>
      <c r="NPM47" s="4"/>
      <c r="NPN47" s="4"/>
      <c r="NPO47" s="4"/>
      <c r="NPP47" s="4"/>
      <c r="NPQ47" s="4"/>
      <c r="NPR47" s="4"/>
      <c r="NPS47" s="4"/>
      <c r="NPT47" s="4"/>
      <c r="NPU47" s="4"/>
      <c r="NPV47" s="4"/>
      <c r="NPW47" s="4"/>
      <c r="NPX47" s="4"/>
      <c r="NPY47" s="4"/>
      <c r="NPZ47" s="4"/>
      <c r="NQA47" s="4"/>
      <c r="NQB47" s="4"/>
      <c r="NQC47" s="4"/>
      <c r="NQD47" s="4"/>
      <c r="NQE47" s="4"/>
      <c r="NQF47" s="4"/>
      <c r="NQG47" s="4"/>
      <c r="NQH47" s="4"/>
      <c r="NQI47" s="4"/>
      <c r="NQJ47" s="4"/>
      <c r="NQK47" s="4"/>
      <c r="NQL47" s="4"/>
      <c r="NQM47" s="4"/>
      <c r="NQN47" s="4"/>
      <c r="NQO47" s="4"/>
      <c r="NQP47" s="4"/>
      <c r="NQQ47" s="4"/>
      <c r="NQR47" s="4"/>
      <c r="NQS47" s="4"/>
      <c r="NQT47" s="4"/>
      <c r="NQU47" s="4"/>
      <c r="NQV47" s="4"/>
      <c r="NQW47" s="4"/>
      <c r="NQX47" s="4"/>
      <c r="NQY47" s="4"/>
      <c r="NQZ47" s="4"/>
      <c r="NRA47" s="4"/>
      <c r="NRB47" s="4"/>
      <c r="NRC47" s="4"/>
      <c r="NRD47" s="4"/>
      <c r="NRE47" s="4"/>
      <c r="NRF47" s="4"/>
      <c r="NRG47" s="4"/>
      <c r="NRH47" s="4"/>
      <c r="NRI47" s="4"/>
      <c r="NRJ47" s="4"/>
      <c r="NRK47" s="4"/>
      <c r="NRL47" s="4"/>
      <c r="NRM47" s="4"/>
      <c r="NRN47" s="4"/>
      <c r="NRO47" s="4"/>
      <c r="NRP47" s="4"/>
      <c r="NRQ47" s="4"/>
      <c r="NRR47" s="4"/>
      <c r="NRS47" s="4"/>
      <c r="NRT47" s="4"/>
      <c r="NRU47" s="4"/>
      <c r="NRV47" s="4"/>
      <c r="NRW47" s="4"/>
      <c r="NRX47" s="4"/>
      <c r="NRY47" s="4"/>
      <c r="NRZ47" s="4"/>
      <c r="NSA47" s="4"/>
      <c r="NSB47" s="4"/>
      <c r="NSC47" s="4"/>
      <c r="NSD47" s="4"/>
      <c r="NSE47" s="4"/>
      <c r="NSF47" s="4"/>
      <c r="NSG47" s="4"/>
      <c r="NSH47" s="4"/>
      <c r="NSI47" s="4"/>
      <c r="NSJ47" s="4"/>
      <c r="NSK47" s="4"/>
      <c r="NSL47" s="4"/>
      <c r="NSM47" s="4"/>
      <c r="NSN47" s="4"/>
      <c r="NSO47" s="4"/>
      <c r="NSP47" s="4"/>
      <c r="NSQ47" s="4"/>
      <c r="NSR47" s="4"/>
      <c r="NSS47" s="4"/>
      <c r="NST47" s="4"/>
      <c r="NSU47" s="4"/>
      <c r="NSV47" s="4"/>
      <c r="NSW47" s="4"/>
      <c r="NSX47" s="4"/>
      <c r="NSY47" s="4"/>
      <c r="NSZ47" s="4"/>
      <c r="NTA47" s="4"/>
      <c r="NTB47" s="4"/>
      <c r="NTC47" s="4"/>
      <c r="NTD47" s="4"/>
      <c r="NTE47" s="4"/>
      <c r="NTF47" s="4"/>
      <c r="NTG47" s="4"/>
      <c r="NTH47" s="4"/>
      <c r="NTI47" s="4"/>
      <c r="NTJ47" s="4"/>
      <c r="NTK47" s="4"/>
      <c r="NTL47" s="4"/>
      <c r="NTM47" s="4"/>
      <c r="NTN47" s="4"/>
      <c r="NTO47" s="4"/>
      <c r="NTP47" s="4"/>
      <c r="NTQ47" s="4"/>
      <c r="NTR47" s="4"/>
      <c r="NTS47" s="4"/>
      <c r="NTT47" s="4"/>
      <c r="NTU47" s="4"/>
      <c r="NTV47" s="4"/>
      <c r="NTW47" s="4"/>
      <c r="NTX47" s="4"/>
      <c r="NTY47" s="4"/>
      <c r="NTZ47" s="4"/>
      <c r="NUA47" s="4"/>
      <c r="NUB47" s="4"/>
      <c r="NUC47" s="4"/>
      <c r="NUD47" s="4"/>
      <c r="NUE47" s="4"/>
      <c r="NUF47" s="4"/>
      <c r="NUG47" s="4"/>
      <c r="NUH47" s="4"/>
      <c r="NUI47" s="4"/>
      <c r="NUJ47" s="4"/>
      <c r="NUK47" s="4"/>
      <c r="NUL47" s="4"/>
      <c r="NUM47" s="4"/>
      <c r="NUN47" s="4"/>
      <c r="NUO47" s="4"/>
      <c r="NUP47" s="4"/>
      <c r="NUQ47" s="4"/>
      <c r="NUR47" s="4"/>
      <c r="NUS47" s="4"/>
      <c r="NUT47" s="4"/>
      <c r="NUU47" s="4"/>
      <c r="NUV47" s="4"/>
      <c r="NUW47" s="4"/>
      <c r="NUX47" s="4"/>
      <c r="NUY47" s="4"/>
      <c r="NUZ47" s="4"/>
      <c r="NVA47" s="4"/>
      <c r="NVB47" s="4"/>
      <c r="NVC47" s="4"/>
      <c r="NVD47" s="4"/>
      <c r="NVE47" s="4"/>
      <c r="NVF47" s="4"/>
      <c r="NVG47" s="4"/>
      <c r="NVH47" s="4"/>
      <c r="NVI47" s="4"/>
      <c r="NVJ47" s="4"/>
      <c r="NVK47" s="4"/>
      <c r="NVL47" s="4"/>
      <c r="NVM47" s="4"/>
      <c r="NVN47" s="4"/>
      <c r="NVO47" s="4"/>
      <c r="NVP47" s="4"/>
      <c r="NVQ47" s="4"/>
      <c r="NVR47" s="4"/>
      <c r="NVS47" s="4"/>
      <c r="NVT47" s="4"/>
      <c r="NVU47" s="4"/>
      <c r="NVV47" s="4"/>
      <c r="NVW47" s="4"/>
      <c r="NVX47" s="4"/>
      <c r="NVY47" s="4"/>
      <c r="NVZ47" s="4"/>
      <c r="NWA47" s="4"/>
      <c r="NWB47" s="4"/>
      <c r="NWC47" s="4"/>
      <c r="NWD47" s="4"/>
      <c r="NWE47" s="4"/>
      <c r="NWF47" s="4"/>
      <c r="NWG47" s="4"/>
      <c r="NWH47" s="4"/>
      <c r="NWI47" s="4"/>
      <c r="NWJ47" s="4"/>
      <c r="NWK47" s="4"/>
      <c r="NWL47" s="4"/>
      <c r="NWM47" s="4"/>
      <c r="NWN47" s="4"/>
      <c r="NWO47" s="4"/>
      <c r="NWP47" s="4"/>
      <c r="NWQ47" s="4"/>
      <c r="NWR47" s="4"/>
      <c r="NWS47" s="4"/>
      <c r="NWT47" s="4"/>
      <c r="NWU47" s="4"/>
      <c r="NWV47" s="4"/>
      <c r="NWW47" s="4"/>
      <c r="NWX47" s="4"/>
      <c r="NWY47" s="4"/>
      <c r="NWZ47" s="4"/>
      <c r="NXA47" s="4"/>
      <c r="NXB47" s="4"/>
      <c r="NXC47" s="4"/>
      <c r="NXD47" s="4"/>
      <c r="NXE47" s="4"/>
      <c r="NXF47" s="4"/>
      <c r="NXG47" s="4"/>
      <c r="NXH47" s="4"/>
      <c r="NXI47" s="4"/>
      <c r="NXJ47" s="4"/>
      <c r="NXK47" s="4"/>
      <c r="NXL47" s="4"/>
      <c r="NXM47" s="4"/>
      <c r="NXN47" s="4"/>
      <c r="NXO47" s="4"/>
      <c r="NXP47" s="4"/>
      <c r="NXQ47" s="4"/>
      <c r="NXR47" s="4"/>
      <c r="NXS47" s="4"/>
      <c r="NXT47" s="4"/>
      <c r="NXU47" s="4"/>
      <c r="NXV47" s="4"/>
      <c r="NXW47" s="4"/>
      <c r="NXX47" s="4"/>
      <c r="NXY47" s="4"/>
      <c r="NXZ47" s="4"/>
      <c r="NYA47" s="4"/>
      <c r="NYB47" s="4"/>
      <c r="NYC47" s="4"/>
      <c r="NYD47" s="4"/>
      <c r="NYE47" s="4"/>
      <c r="NYF47" s="4"/>
      <c r="NYG47" s="4"/>
      <c r="NYH47" s="4"/>
      <c r="NYI47" s="4"/>
      <c r="NYJ47" s="4"/>
      <c r="NYK47" s="4"/>
      <c r="NYL47" s="4"/>
      <c r="NYM47" s="4"/>
      <c r="NYN47" s="4"/>
      <c r="NYO47" s="4"/>
      <c r="NYP47" s="4"/>
      <c r="NYQ47" s="4"/>
      <c r="NYR47" s="4"/>
      <c r="NYS47" s="4"/>
      <c r="NYT47" s="4"/>
      <c r="NYU47" s="4"/>
      <c r="NYV47" s="4"/>
      <c r="NYW47" s="4"/>
      <c r="NYX47" s="4"/>
      <c r="NYY47" s="4"/>
      <c r="NYZ47" s="4"/>
      <c r="NZA47" s="4"/>
      <c r="NZB47" s="4"/>
      <c r="NZC47" s="4"/>
      <c r="NZD47" s="4"/>
      <c r="NZE47" s="4"/>
      <c r="NZF47" s="4"/>
      <c r="NZG47" s="4"/>
      <c r="NZH47" s="4"/>
      <c r="NZI47" s="4"/>
      <c r="NZJ47" s="4"/>
      <c r="NZK47" s="4"/>
      <c r="NZL47" s="4"/>
      <c r="NZM47" s="4"/>
      <c r="NZN47" s="4"/>
      <c r="NZO47" s="4"/>
      <c r="NZP47" s="4"/>
      <c r="NZQ47" s="4"/>
      <c r="NZR47" s="4"/>
      <c r="NZS47" s="4"/>
      <c r="NZT47" s="4"/>
      <c r="NZU47" s="4"/>
      <c r="NZV47" s="4"/>
      <c r="NZW47" s="4"/>
      <c r="NZX47" s="4"/>
      <c r="NZY47" s="4"/>
      <c r="NZZ47" s="4"/>
      <c r="OAA47" s="4"/>
      <c r="OAB47" s="4"/>
      <c r="OAC47" s="4"/>
      <c r="OAD47" s="4"/>
      <c r="OAE47" s="4"/>
      <c r="OAF47" s="4"/>
      <c r="OAG47" s="4"/>
      <c r="OAH47" s="4"/>
      <c r="OAI47" s="4"/>
      <c r="OAJ47" s="4"/>
      <c r="OAK47" s="4"/>
      <c r="OAL47" s="4"/>
      <c r="OAM47" s="4"/>
      <c r="OAN47" s="4"/>
      <c r="OAO47" s="4"/>
      <c r="OAP47" s="4"/>
      <c r="OAQ47" s="4"/>
      <c r="OAR47" s="4"/>
      <c r="OAS47" s="4"/>
      <c r="OAT47" s="4"/>
      <c r="OAU47" s="4"/>
      <c r="OAV47" s="4"/>
      <c r="OAW47" s="4"/>
      <c r="OAX47" s="4"/>
      <c r="OAY47" s="4"/>
      <c r="OAZ47" s="4"/>
      <c r="OBA47" s="4"/>
      <c r="OBB47" s="4"/>
      <c r="OBC47" s="4"/>
      <c r="OBD47" s="4"/>
      <c r="OBE47" s="4"/>
      <c r="OBF47" s="4"/>
      <c r="OBG47" s="4"/>
      <c r="OBH47" s="4"/>
      <c r="OBI47" s="4"/>
      <c r="OBJ47" s="4"/>
      <c r="OBK47" s="4"/>
      <c r="OBL47" s="4"/>
      <c r="OBM47" s="4"/>
      <c r="OBN47" s="4"/>
      <c r="OBO47" s="4"/>
      <c r="OBP47" s="4"/>
      <c r="OBQ47" s="4"/>
      <c r="OBR47" s="4"/>
      <c r="OBS47" s="4"/>
      <c r="OBT47" s="4"/>
      <c r="OBU47" s="4"/>
      <c r="OBV47" s="4"/>
      <c r="OBW47" s="4"/>
      <c r="OBX47" s="4"/>
      <c r="OBY47" s="4"/>
      <c r="OBZ47" s="4"/>
      <c r="OCA47" s="4"/>
      <c r="OCB47" s="4"/>
      <c r="OCC47" s="4"/>
      <c r="OCD47" s="4"/>
      <c r="OCE47" s="4"/>
      <c r="OCF47" s="4"/>
      <c r="OCG47" s="4"/>
      <c r="OCH47" s="4"/>
      <c r="OCI47" s="4"/>
      <c r="OCJ47" s="4"/>
      <c r="OCK47" s="4"/>
      <c r="OCL47" s="4"/>
      <c r="OCM47" s="4"/>
      <c r="OCN47" s="4"/>
      <c r="OCO47" s="4"/>
      <c r="OCP47" s="4"/>
      <c r="OCQ47" s="4"/>
      <c r="OCR47" s="4"/>
      <c r="OCS47" s="4"/>
      <c r="OCT47" s="4"/>
      <c r="OCU47" s="4"/>
      <c r="OCV47" s="4"/>
      <c r="OCW47" s="4"/>
      <c r="OCX47" s="4"/>
      <c r="OCY47" s="4"/>
      <c r="OCZ47" s="4"/>
      <c r="ODA47" s="4"/>
      <c r="ODB47" s="4"/>
      <c r="ODC47" s="4"/>
      <c r="ODD47" s="4"/>
      <c r="ODE47" s="4"/>
      <c r="ODF47" s="4"/>
      <c r="ODG47" s="4"/>
      <c r="ODH47" s="4"/>
      <c r="ODI47" s="4"/>
      <c r="ODJ47" s="4"/>
      <c r="ODK47" s="4"/>
      <c r="ODL47" s="4"/>
      <c r="ODM47" s="4"/>
      <c r="ODN47" s="4"/>
      <c r="ODO47" s="4"/>
      <c r="ODP47" s="4"/>
      <c r="ODQ47" s="4"/>
      <c r="ODR47" s="4"/>
      <c r="ODS47" s="4"/>
      <c r="ODT47" s="4"/>
      <c r="ODU47" s="4"/>
      <c r="ODV47" s="4"/>
      <c r="ODW47" s="4"/>
      <c r="ODX47" s="4"/>
      <c r="ODY47" s="4"/>
      <c r="ODZ47" s="4"/>
      <c r="OEA47" s="4"/>
      <c r="OEB47" s="4"/>
      <c r="OEC47" s="4"/>
      <c r="OED47" s="4"/>
      <c r="OEE47" s="4"/>
      <c r="OEF47" s="4"/>
      <c r="OEG47" s="4"/>
      <c r="OEH47" s="4"/>
      <c r="OEI47" s="4"/>
      <c r="OEJ47" s="4"/>
      <c r="OEK47" s="4"/>
      <c r="OEL47" s="4"/>
      <c r="OEM47" s="4"/>
      <c r="OEN47" s="4"/>
      <c r="OEO47" s="4"/>
      <c r="OEP47" s="4"/>
      <c r="OEQ47" s="4"/>
      <c r="OER47" s="4"/>
      <c r="OES47" s="4"/>
      <c r="OET47" s="4"/>
      <c r="OEU47" s="4"/>
      <c r="OEV47" s="4"/>
      <c r="OEW47" s="4"/>
      <c r="OEX47" s="4"/>
      <c r="OEY47" s="4"/>
      <c r="OEZ47" s="4"/>
      <c r="OFA47" s="4"/>
      <c r="OFB47" s="4"/>
      <c r="OFC47" s="4"/>
      <c r="OFD47" s="4"/>
      <c r="OFE47" s="4"/>
      <c r="OFF47" s="4"/>
      <c r="OFG47" s="4"/>
      <c r="OFH47" s="4"/>
      <c r="OFI47" s="4"/>
      <c r="OFJ47" s="4"/>
      <c r="OFK47" s="4"/>
      <c r="OFL47" s="4"/>
      <c r="OFM47" s="4"/>
      <c r="OFN47" s="4"/>
      <c r="OFO47" s="4"/>
      <c r="OFP47" s="4"/>
      <c r="OFQ47" s="4"/>
      <c r="OFR47" s="4"/>
      <c r="OFS47" s="4"/>
      <c r="OFT47" s="4"/>
      <c r="OFU47" s="4"/>
      <c r="OFV47" s="4"/>
      <c r="OFW47" s="4"/>
      <c r="OFX47" s="4"/>
      <c r="OFY47" s="4"/>
      <c r="OFZ47" s="4"/>
      <c r="OGA47" s="4"/>
      <c r="OGB47" s="4"/>
      <c r="OGC47" s="4"/>
      <c r="OGD47" s="4"/>
      <c r="OGE47" s="4"/>
      <c r="OGF47" s="4"/>
      <c r="OGG47" s="4"/>
      <c r="OGH47" s="4"/>
      <c r="OGI47" s="4"/>
      <c r="OGJ47" s="4"/>
      <c r="OGK47" s="4"/>
      <c r="OGL47" s="4"/>
      <c r="OGM47" s="4"/>
      <c r="OGN47" s="4"/>
      <c r="OGO47" s="4"/>
      <c r="OGP47" s="4"/>
      <c r="OGQ47" s="4"/>
      <c r="OGR47" s="4"/>
      <c r="OGS47" s="4"/>
      <c r="OGT47" s="4"/>
      <c r="OGU47" s="4"/>
      <c r="OGV47" s="4"/>
      <c r="OGW47" s="4"/>
      <c r="OGX47" s="4"/>
      <c r="OGY47" s="4"/>
      <c r="OGZ47" s="4"/>
      <c r="OHA47" s="4"/>
      <c r="OHB47" s="4"/>
      <c r="OHC47" s="4"/>
      <c r="OHD47" s="4"/>
      <c r="OHE47" s="4"/>
      <c r="OHF47" s="4"/>
      <c r="OHG47" s="4"/>
      <c r="OHH47" s="4"/>
      <c r="OHI47" s="4"/>
      <c r="OHJ47" s="4"/>
      <c r="OHK47" s="4"/>
      <c r="OHL47" s="4"/>
      <c r="OHM47" s="4"/>
      <c r="OHN47" s="4"/>
      <c r="OHO47" s="4"/>
      <c r="OHP47" s="4"/>
      <c r="OHQ47" s="4"/>
      <c r="OHR47" s="4"/>
      <c r="OHS47" s="4"/>
      <c r="OHT47" s="4"/>
      <c r="OHU47" s="4"/>
      <c r="OHV47" s="4"/>
      <c r="OHW47" s="4"/>
      <c r="OHX47" s="4"/>
      <c r="OHY47" s="4"/>
      <c r="OHZ47" s="4"/>
      <c r="OIA47" s="4"/>
      <c r="OIB47" s="4"/>
      <c r="OIC47" s="4"/>
      <c r="OID47" s="4"/>
      <c r="OIE47" s="4"/>
      <c r="OIF47" s="4"/>
      <c r="OIG47" s="4"/>
      <c r="OIH47" s="4"/>
      <c r="OII47" s="4"/>
      <c r="OIJ47" s="4"/>
      <c r="OIK47" s="4"/>
      <c r="OIL47" s="4"/>
      <c r="OIM47" s="4"/>
      <c r="OIN47" s="4"/>
      <c r="OIO47" s="4"/>
      <c r="OIP47" s="4"/>
      <c r="OIQ47" s="4"/>
      <c r="OIR47" s="4"/>
      <c r="OIS47" s="4"/>
      <c r="OIT47" s="4"/>
      <c r="OIU47" s="4"/>
      <c r="OIV47" s="4"/>
      <c r="OIW47" s="4"/>
      <c r="OIX47" s="4"/>
      <c r="OIY47" s="4"/>
      <c r="OIZ47" s="4"/>
      <c r="OJA47" s="4"/>
      <c r="OJB47" s="4"/>
      <c r="OJC47" s="4"/>
      <c r="OJD47" s="4"/>
      <c r="OJE47" s="4"/>
      <c r="OJF47" s="4"/>
      <c r="OJG47" s="4"/>
      <c r="OJH47" s="4"/>
      <c r="OJI47" s="4"/>
      <c r="OJJ47" s="4"/>
      <c r="OJK47" s="4"/>
      <c r="OJL47" s="4"/>
      <c r="OJM47" s="4"/>
      <c r="OJN47" s="4"/>
      <c r="OJO47" s="4"/>
      <c r="OJP47" s="4"/>
      <c r="OJQ47" s="4"/>
      <c r="OJR47" s="4"/>
      <c r="OJS47" s="4"/>
      <c r="OJT47" s="4"/>
      <c r="OJU47" s="4"/>
      <c r="OJV47" s="4"/>
      <c r="OJW47" s="4"/>
      <c r="OJX47" s="4"/>
      <c r="OJY47" s="4"/>
      <c r="OJZ47" s="4"/>
      <c r="OKA47" s="4"/>
      <c r="OKB47" s="4"/>
      <c r="OKC47" s="4"/>
      <c r="OKD47" s="4"/>
      <c r="OKE47" s="4"/>
      <c r="OKF47" s="4"/>
      <c r="OKG47" s="4"/>
      <c r="OKH47" s="4"/>
      <c r="OKI47" s="4"/>
      <c r="OKJ47" s="4"/>
      <c r="OKK47" s="4"/>
      <c r="OKL47" s="4"/>
      <c r="OKM47" s="4"/>
      <c r="OKN47" s="4"/>
      <c r="OKO47" s="4"/>
      <c r="OKP47" s="4"/>
      <c r="OKQ47" s="4"/>
      <c r="OKR47" s="4"/>
      <c r="OKS47" s="4"/>
      <c r="OKT47" s="4"/>
      <c r="OKU47" s="4"/>
      <c r="OKV47" s="4"/>
      <c r="OKW47" s="4"/>
      <c r="OKX47" s="4"/>
      <c r="OKY47" s="4"/>
      <c r="OKZ47" s="4"/>
      <c r="OLA47" s="4"/>
      <c r="OLB47" s="4"/>
      <c r="OLC47" s="4"/>
      <c r="OLD47" s="4"/>
      <c r="OLE47" s="4"/>
      <c r="OLF47" s="4"/>
      <c r="OLG47" s="4"/>
      <c r="OLH47" s="4"/>
      <c r="OLI47" s="4"/>
      <c r="OLJ47" s="4"/>
      <c r="OLK47" s="4"/>
      <c r="OLL47" s="4"/>
      <c r="OLM47" s="4"/>
      <c r="OLN47" s="4"/>
      <c r="OLO47" s="4"/>
      <c r="OLP47" s="4"/>
      <c r="OLQ47" s="4"/>
      <c r="OLR47" s="4"/>
      <c r="OLS47" s="4"/>
      <c r="OLT47" s="4"/>
      <c r="OLU47" s="4"/>
      <c r="OLV47" s="4"/>
      <c r="OLW47" s="4"/>
      <c r="OLX47" s="4"/>
      <c r="OLY47" s="4"/>
      <c r="OLZ47" s="4"/>
      <c r="OMA47" s="4"/>
      <c r="OMB47" s="4"/>
      <c r="OMC47" s="4"/>
      <c r="OMD47" s="4"/>
      <c r="OME47" s="4"/>
      <c r="OMF47" s="4"/>
      <c r="OMG47" s="4"/>
      <c r="OMH47" s="4"/>
      <c r="OMI47" s="4"/>
      <c r="OMJ47" s="4"/>
      <c r="OMK47" s="4"/>
      <c r="OML47" s="4"/>
      <c r="OMM47" s="4"/>
      <c r="OMN47" s="4"/>
      <c r="OMO47" s="4"/>
      <c r="OMP47" s="4"/>
      <c r="OMQ47" s="4"/>
      <c r="OMR47" s="4"/>
      <c r="OMS47" s="4"/>
      <c r="OMT47" s="4"/>
      <c r="OMU47" s="4"/>
      <c r="OMV47" s="4"/>
      <c r="OMW47" s="4"/>
      <c r="OMX47" s="4"/>
      <c r="OMY47" s="4"/>
      <c r="OMZ47" s="4"/>
      <c r="ONA47" s="4"/>
      <c r="ONB47" s="4"/>
      <c r="ONC47" s="4"/>
      <c r="OND47" s="4"/>
      <c r="ONE47" s="4"/>
      <c r="ONF47" s="4"/>
      <c r="ONG47" s="4"/>
      <c r="ONH47" s="4"/>
      <c r="ONI47" s="4"/>
      <c r="ONJ47" s="4"/>
      <c r="ONK47" s="4"/>
      <c r="ONL47" s="4"/>
      <c r="ONM47" s="4"/>
      <c r="ONN47" s="4"/>
      <c r="ONO47" s="4"/>
      <c r="ONP47" s="4"/>
      <c r="ONQ47" s="4"/>
      <c r="ONR47" s="4"/>
      <c r="ONS47" s="4"/>
      <c r="ONT47" s="4"/>
      <c r="ONU47" s="4"/>
      <c r="ONV47" s="4"/>
      <c r="ONW47" s="4"/>
      <c r="ONX47" s="4"/>
      <c r="ONY47" s="4"/>
      <c r="ONZ47" s="4"/>
      <c r="OOA47" s="4"/>
      <c r="OOB47" s="4"/>
      <c r="OOC47" s="4"/>
      <c r="OOD47" s="4"/>
      <c r="OOE47" s="4"/>
      <c r="OOF47" s="4"/>
      <c r="OOG47" s="4"/>
      <c r="OOH47" s="4"/>
      <c r="OOI47" s="4"/>
      <c r="OOJ47" s="4"/>
      <c r="OOK47" s="4"/>
      <c r="OOL47" s="4"/>
      <c r="OOM47" s="4"/>
      <c r="OON47" s="4"/>
      <c r="OOO47" s="4"/>
      <c r="OOP47" s="4"/>
      <c r="OOQ47" s="4"/>
      <c r="OOR47" s="4"/>
      <c r="OOS47" s="4"/>
      <c r="OOT47" s="4"/>
      <c r="OOU47" s="4"/>
      <c r="OOV47" s="4"/>
      <c r="OOW47" s="4"/>
      <c r="OOX47" s="4"/>
      <c r="OOY47" s="4"/>
      <c r="OOZ47" s="4"/>
      <c r="OPA47" s="4"/>
      <c r="OPB47" s="4"/>
      <c r="OPC47" s="4"/>
      <c r="OPD47" s="4"/>
      <c r="OPE47" s="4"/>
      <c r="OPF47" s="4"/>
      <c r="OPG47" s="4"/>
      <c r="OPH47" s="4"/>
      <c r="OPI47" s="4"/>
      <c r="OPJ47" s="4"/>
      <c r="OPK47" s="4"/>
      <c r="OPL47" s="4"/>
      <c r="OPM47" s="4"/>
      <c r="OPN47" s="4"/>
      <c r="OPO47" s="4"/>
      <c r="OPP47" s="4"/>
      <c r="OPQ47" s="4"/>
      <c r="OPR47" s="4"/>
      <c r="OPS47" s="4"/>
      <c r="OPT47" s="4"/>
      <c r="OPU47" s="4"/>
      <c r="OPV47" s="4"/>
      <c r="OPW47" s="4"/>
      <c r="OPX47" s="4"/>
      <c r="OPY47" s="4"/>
      <c r="OPZ47" s="4"/>
      <c r="OQA47" s="4"/>
      <c r="OQB47" s="4"/>
      <c r="OQC47" s="4"/>
      <c r="OQD47" s="4"/>
      <c r="OQE47" s="4"/>
      <c r="OQF47" s="4"/>
      <c r="OQG47" s="4"/>
      <c r="OQH47" s="4"/>
      <c r="OQI47" s="4"/>
      <c r="OQJ47" s="4"/>
      <c r="OQK47" s="4"/>
      <c r="OQL47" s="4"/>
      <c r="OQM47" s="4"/>
      <c r="OQN47" s="4"/>
      <c r="OQO47" s="4"/>
      <c r="OQP47" s="4"/>
      <c r="OQQ47" s="4"/>
      <c r="OQR47" s="4"/>
      <c r="OQS47" s="4"/>
      <c r="OQT47" s="4"/>
      <c r="OQU47" s="4"/>
      <c r="OQV47" s="4"/>
      <c r="OQW47" s="4"/>
      <c r="OQX47" s="4"/>
      <c r="OQY47" s="4"/>
      <c r="OQZ47" s="4"/>
      <c r="ORA47" s="4"/>
      <c r="ORB47" s="4"/>
      <c r="ORC47" s="4"/>
      <c r="ORD47" s="4"/>
      <c r="ORE47" s="4"/>
      <c r="ORF47" s="4"/>
      <c r="ORG47" s="4"/>
      <c r="ORH47" s="4"/>
      <c r="ORI47" s="4"/>
      <c r="ORJ47" s="4"/>
      <c r="ORK47" s="4"/>
      <c r="ORL47" s="4"/>
      <c r="ORM47" s="4"/>
      <c r="ORN47" s="4"/>
      <c r="ORO47" s="4"/>
      <c r="ORP47" s="4"/>
      <c r="ORQ47" s="4"/>
      <c r="ORR47" s="4"/>
      <c r="ORS47" s="4"/>
      <c r="ORT47" s="4"/>
      <c r="ORU47" s="4"/>
      <c r="ORV47" s="4"/>
      <c r="ORW47" s="4"/>
      <c r="ORX47" s="4"/>
      <c r="ORY47" s="4"/>
      <c r="ORZ47" s="4"/>
      <c r="OSA47" s="4"/>
      <c r="OSB47" s="4"/>
      <c r="OSC47" s="4"/>
      <c r="OSD47" s="4"/>
      <c r="OSE47" s="4"/>
      <c r="OSF47" s="4"/>
      <c r="OSG47" s="4"/>
      <c r="OSH47" s="4"/>
      <c r="OSI47" s="4"/>
      <c r="OSJ47" s="4"/>
      <c r="OSK47" s="4"/>
      <c r="OSL47" s="4"/>
      <c r="OSM47" s="4"/>
      <c r="OSN47" s="4"/>
      <c r="OSO47" s="4"/>
      <c r="OSP47" s="4"/>
      <c r="OSQ47" s="4"/>
      <c r="OSR47" s="4"/>
      <c r="OSS47" s="4"/>
      <c r="OST47" s="4"/>
      <c r="OSU47" s="4"/>
      <c r="OSV47" s="4"/>
      <c r="OSW47" s="4"/>
      <c r="OSX47" s="4"/>
      <c r="OSY47" s="4"/>
      <c r="OSZ47" s="4"/>
      <c r="OTA47" s="4"/>
      <c r="OTB47" s="4"/>
      <c r="OTC47" s="4"/>
      <c r="OTD47" s="4"/>
      <c r="OTE47" s="4"/>
      <c r="OTF47" s="4"/>
      <c r="OTG47" s="4"/>
      <c r="OTH47" s="4"/>
      <c r="OTI47" s="4"/>
      <c r="OTJ47" s="4"/>
      <c r="OTK47" s="4"/>
      <c r="OTL47" s="4"/>
      <c r="OTM47" s="4"/>
      <c r="OTN47" s="4"/>
      <c r="OTO47" s="4"/>
      <c r="OTP47" s="4"/>
      <c r="OTQ47" s="4"/>
      <c r="OTR47" s="4"/>
      <c r="OTS47" s="4"/>
      <c r="OTT47" s="4"/>
      <c r="OTU47" s="4"/>
      <c r="OTV47" s="4"/>
      <c r="OTW47" s="4"/>
      <c r="OTX47" s="4"/>
      <c r="OTY47" s="4"/>
      <c r="OTZ47" s="4"/>
      <c r="OUA47" s="4"/>
      <c r="OUB47" s="4"/>
      <c r="OUC47" s="4"/>
      <c r="OUD47" s="4"/>
      <c r="OUE47" s="4"/>
      <c r="OUF47" s="4"/>
      <c r="OUG47" s="4"/>
      <c r="OUH47" s="4"/>
      <c r="OUI47" s="4"/>
      <c r="OUJ47" s="4"/>
      <c r="OUK47" s="4"/>
      <c r="OUL47" s="4"/>
      <c r="OUM47" s="4"/>
      <c r="OUN47" s="4"/>
      <c r="OUO47" s="4"/>
      <c r="OUP47" s="4"/>
      <c r="OUQ47" s="4"/>
      <c r="OUR47" s="4"/>
      <c r="OUS47" s="4"/>
      <c r="OUT47" s="4"/>
      <c r="OUU47" s="4"/>
      <c r="OUV47" s="4"/>
      <c r="OUW47" s="4"/>
      <c r="OUX47" s="4"/>
      <c r="OUY47" s="4"/>
      <c r="OUZ47" s="4"/>
      <c r="OVA47" s="4"/>
      <c r="OVB47" s="4"/>
      <c r="OVC47" s="4"/>
      <c r="OVD47" s="4"/>
      <c r="OVE47" s="4"/>
      <c r="OVF47" s="4"/>
      <c r="OVG47" s="4"/>
      <c r="OVH47" s="4"/>
      <c r="OVI47" s="4"/>
      <c r="OVJ47" s="4"/>
      <c r="OVK47" s="4"/>
      <c r="OVL47" s="4"/>
      <c r="OVM47" s="4"/>
      <c r="OVN47" s="4"/>
      <c r="OVO47" s="4"/>
      <c r="OVP47" s="4"/>
      <c r="OVQ47" s="4"/>
      <c r="OVR47" s="4"/>
      <c r="OVS47" s="4"/>
      <c r="OVT47" s="4"/>
      <c r="OVU47" s="4"/>
      <c r="OVV47" s="4"/>
      <c r="OVW47" s="4"/>
      <c r="OVX47" s="4"/>
      <c r="OVY47" s="4"/>
      <c r="OVZ47" s="4"/>
      <c r="OWA47" s="4"/>
      <c r="OWB47" s="4"/>
      <c r="OWC47" s="4"/>
      <c r="OWD47" s="4"/>
      <c r="OWE47" s="4"/>
      <c r="OWF47" s="4"/>
      <c r="OWG47" s="4"/>
      <c r="OWH47" s="4"/>
      <c r="OWI47" s="4"/>
      <c r="OWJ47" s="4"/>
      <c r="OWK47" s="4"/>
      <c r="OWL47" s="4"/>
      <c r="OWM47" s="4"/>
      <c r="OWN47" s="4"/>
      <c r="OWO47" s="4"/>
      <c r="OWP47" s="4"/>
      <c r="OWQ47" s="4"/>
      <c r="OWR47" s="4"/>
      <c r="OWS47" s="4"/>
      <c r="OWT47" s="4"/>
      <c r="OWU47" s="4"/>
      <c r="OWV47" s="4"/>
      <c r="OWW47" s="4"/>
      <c r="OWX47" s="4"/>
      <c r="OWY47" s="4"/>
      <c r="OWZ47" s="4"/>
      <c r="OXA47" s="4"/>
      <c r="OXB47" s="4"/>
      <c r="OXC47" s="4"/>
      <c r="OXD47" s="4"/>
      <c r="OXE47" s="4"/>
      <c r="OXF47" s="4"/>
      <c r="OXG47" s="4"/>
      <c r="OXH47" s="4"/>
      <c r="OXI47" s="4"/>
      <c r="OXJ47" s="4"/>
      <c r="OXK47" s="4"/>
      <c r="OXL47" s="4"/>
      <c r="OXM47" s="4"/>
      <c r="OXN47" s="4"/>
      <c r="OXO47" s="4"/>
      <c r="OXP47" s="4"/>
      <c r="OXQ47" s="4"/>
      <c r="OXR47" s="4"/>
      <c r="OXS47" s="4"/>
      <c r="OXT47" s="4"/>
      <c r="OXU47" s="4"/>
      <c r="OXV47" s="4"/>
      <c r="OXW47" s="4"/>
      <c r="OXX47" s="4"/>
      <c r="OXY47" s="4"/>
      <c r="OXZ47" s="4"/>
      <c r="OYA47" s="4"/>
      <c r="OYB47" s="4"/>
      <c r="OYC47" s="4"/>
      <c r="OYD47" s="4"/>
      <c r="OYE47" s="4"/>
      <c r="OYF47" s="4"/>
      <c r="OYG47" s="4"/>
      <c r="OYH47" s="4"/>
      <c r="OYI47" s="4"/>
      <c r="OYJ47" s="4"/>
      <c r="OYK47" s="4"/>
      <c r="OYL47" s="4"/>
      <c r="OYM47" s="4"/>
      <c r="OYN47" s="4"/>
      <c r="OYO47" s="4"/>
      <c r="OYP47" s="4"/>
      <c r="OYQ47" s="4"/>
      <c r="OYR47" s="4"/>
      <c r="OYS47" s="4"/>
      <c r="OYT47" s="4"/>
      <c r="OYU47" s="4"/>
      <c r="OYV47" s="4"/>
      <c r="OYW47" s="4"/>
      <c r="OYX47" s="4"/>
      <c r="OYY47" s="4"/>
      <c r="OYZ47" s="4"/>
      <c r="OZA47" s="4"/>
      <c r="OZB47" s="4"/>
      <c r="OZC47" s="4"/>
      <c r="OZD47" s="4"/>
      <c r="OZE47" s="4"/>
      <c r="OZF47" s="4"/>
      <c r="OZG47" s="4"/>
      <c r="OZH47" s="4"/>
      <c r="OZI47" s="4"/>
      <c r="OZJ47" s="4"/>
      <c r="OZK47" s="4"/>
      <c r="OZL47" s="4"/>
      <c r="OZM47" s="4"/>
      <c r="OZN47" s="4"/>
      <c r="OZO47" s="4"/>
      <c r="OZP47" s="4"/>
      <c r="OZQ47" s="4"/>
      <c r="OZR47" s="4"/>
      <c r="OZS47" s="4"/>
      <c r="OZT47" s="4"/>
      <c r="OZU47" s="4"/>
      <c r="OZV47" s="4"/>
      <c r="OZW47" s="4"/>
      <c r="OZX47" s="4"/>
      <c r="OZY47" s="4"/>
      <c r="OZZ47" s="4"/>
      <c r="PAA47" s="4"/>
      <c r="PAB47" s="4"/>
      <c r="PAC47" s="4"/>
      <c r="PAD47" s="4"/>
      <c r="PAE47" s="4"/>
      <c r="PAF47" s="4"/>
      <c r="PAG47" s="4"/>
      <c r="PAH47" s="4"/>
      <c r="PAI47" s="4"/>
      <c r="PAJ47" s="4"/>
      <c r="PAK47" s="4"/>
      <c r="PAL47" s="4"/>
      <c r="PAM47" s="4"/>
      <c r="PAN47" s="4"/>
      <c r="PAO47" s="4"/>
      <c r="PAP47" s="4"/>
      <c r="PAQ47" s="4"/>
      <c r="PAR47" s="4"/>
      <c r="PAS47" s="4"/>
      <c r="PAT47" s="4"/>
      <c r="PAU47" s="4"/>
      <c r="PAV47" s="4"/>
      <c r="PAW47" s="4"/>
      <c r="PAX47" s="4"/>
      <c r="PAY47" s="4"/>
      <c r="PAZ47" s="4"/>
      <c r="PBA47" s="4"/>
      <c r="PBB47" s="4"/>
      <c r="PBC47" s="4"/>
      <c r="PBD47" s="4"/>
      <c r="PBE47" s="4"/>
      <c r="PBF47" s="4"/>
      <c r="PBG47" s="4"/>
      <c r="PBH47" s="4"/>
      <c r="PBI47" s="4"/>
      <c r="PBJ47" s="4"/>
      <c r="PBK47" s="4"/>
      <c r="PBL47" s="4"/>
      <c r="PBM47" s="4"/>
      <c r="PBN47" s="4"/>
      <c r="PBO47" s="4"/>
      <c r="PBP47" s="4"/>
      <c r="PBQ47" s="4"/>
      <c r="PBR47" s="4"/>
      <c r="PBS47" s="4"/>
      <c r="PBT47" s="4"/>
      <c r="PBU47" s="4"/>
      <c r="PBV47" s="4"/>
      <c r="PBW47" s="4"/>
      <c r="PBX47" s="4"/>
      <c r="PBY47" s="4"/>
      <c r="PBZ47" s="4"/>
      <c r="PCA47" s="4"/>
      <c r="PCB47" s="4"/>
      <c r="PCC47" s="4"/>
      <c r="PCD47" s="4"/>
      <c r="PCE47" s="4"/>
      <c r="PCF47" s="4"/>
      <c r="PCG47" s="4"/>
      <c r="PCH47" s="4"/>
      <c r="PCI47" s="4"/>
      <c r="PCJ47" s="4"/>
      <c r="PCK47" s="4"/>
      <c r="PCL47" s="4"/>
      <c r="PCM47" s="4"/>
      <c r="PCN47" s="4"/>
      <c r="PCO47" s="4"/>
      <c r="PCP47" s="4"/>
      <c r="PCQ47" s="4"/>
      <c r="PCR47" s="4"/>
      <c r="PCS47" s="4"/>
      <c r="PCT47" s="4"/>
      <c r="PCU47" s="4"/>
      <c r="PCV47" s="4"/>
      <c r="PCW47" s="4"/>
      <c r="PCX47" s="4"/>
      <c r="PCY47" s="4"/>
      <c r="PCZ47" s="4"/>
      <c r="PDA47" s="4"/>
      <c r="PDB47" s="4"/>
      <c r="PDC47" s="4"/>
      <c r="PDD47" s="4"/>
      <c r="PDE47" s="4"/>
      <c r="PDF47" s="4"/>
      <c r="PDG47" s="4"/>
      <c r="PDH47" s="4"/>
      <c r="PDI47" s="4"/>
      <c r="PDJ47" s="4"/>
      <c r="PDK47" s="4"/>
      <c r="PDL47" s="4"/>
      <c r="PDM47" s="4"/>
      <c r="PDN47" s="4"/>
      <c r="PDO47" s="4"/>
      <c r="PDP47" s="4"/>
      <c r="PDQ47" s="4"/>
      <c r="PDR47" s="4"/>
      <c r="PDS47" s="4"/>
      <c r="PDT47" s="4"/>
      <c r="PDU47" s="4"/>
      <c r="PDV47" s="4"/>
      <c r="PDW47" s="4"/>
      <c r="PDX47" s="4"/>
      <c r="PDY47" s="4"/>
      <c r="PDZ47" s="4"/>
      <c r="PEA47" s="4"/>
      <c r="PEB47" s="4"/>
      <c r="PEC47" s="4"/>
      <c r="PED47" s="4"/>
      <c r="PEE47" s="4"/>
      <c r="PEF47" s="4"/>
      <c r="PEG47" s="4"/>
      <c r="PEH47" s="4"/>
      <c r="PEI47" s="4"/>
      <c r="PEJ47" s="4"/>
      <c r="PEK47" s="4"/>
      <c r="PEL47" s="4"/>
      <c r="PEM47" s="4"/>
      <c r="PEN47" s="4"/>
      <c r="PEO47" s="4"/>
      <c r="PEP47" s="4"/>
      <c r="PEQ47" s="4"/>
      <c r="PER47" s="4"/>
      <c r="PES47" s="4"/>
      <c r="PET47" s="4"/>
      <c r="PEU47" s="4"/>
      <c r="PEV47" s="4"/>
      <c r="PEW47" s="4"/>
      <c r="PEX47" s="4"/>
      <c r="PEY47" s="4"/>
      <c r="PEZ47" s="4"/>
      <c r="PFA47" s="4"/>
      <c r="PFB47" s="4"/>
      <c r="PFC47" s="4"/>
      <c r="PFD47" s="4"/>
      <c r="PFE47" s="4"/>
      <c r="PFF47" s="4"/>
      <c r="PFG47" s="4"/>
      <c r="PFH47" s="4"/>
      <c r="PFI47" s="4"/>
      <c r="PFJ47" s="4"/>
      <c r="PFK47" s="4"/>
      <c r="PFL47" s="4"/>
      <c r="PFM47" s="4"/>
      <c r="PFN47" s="4"/>
      <c r="PFO47" s="4"/>
      <c r="PFP47" s="4"/>
      <c r="PFQ47" s="4"/>
      <c r="PFR47" s="4"/>
      <c r="PFS47" s="4"/>
      <c r="PFT47" s="4"/>
      <c r="PFU47" s="4"/>
      <c r="PFV47" s="4"/>
      <c r="PFW47" s="4"/>
      <c r="PFX47" s="4"/>
      <c r="PFY47" s="4"/>
      <c r="PFZ47" s="4"/>
      <c r="PGA47" s="4"/>
      <c r="PGB47" s="4"/>
      <c r="PGC47" s="4"/>
      <c r="PGD47" s="4"/>
      <c r="PGE47" s="4"/>
      <c r="PGF47" s="4"/>
      <c r="PGG47" s="4"/>
      <c r="PGH47" s="4"/>
      <c r="PGI47" s="4"/>
      <c r="PGJ47" s="4"/>
      <c r="PGK47" s="4"/>
      <c r="PGL47" s="4"/>
      <c r="PGM47" s="4"/>
      <c r="PGN47" s="4"/>
      <c r="PGO47" s="4"/>
      <c r="PGP47" s="4"/>
      <c r="PGQ47" s="4"/>
      <c r="PGR47" s="4"/>
      <c r="PGS47" s="4"/>
      <c r="PGT47" s="4"/>
      <c r="PGU47" s="4"/>
      <c r="PGV47" s="4"/>
      <c r="PGW47" s="4"/>
      <c r="PGX47" s="4"/>
      <c r="PGY47" s="4"/>
      <c r="PGZ47" s="4"/>
      <c r="PHA47" s="4"/>
      <c r="PHB47" s="4"/>
      <c r="PHC47" s="4"/>
      <c r="PHD47" s="4"/>
      <c r="PHE47" s="4"/>
      <c r="PHF47" s="4"/>
      <c r="PHG47" s="4"/>
      <c r="PHH47" s="4"/>
      <c r="PHI47" s="4"/>
      <c r="PHJ47" s="4"/>
      <c r="PHK47" s="4"/>
      <c r="PHL47" s="4"/>
      <c r="PHM47" s="4"/>
      <c r="PHN47" s="4"/>
      <c r="PHO47" s="4"/>
      <c r="PHP47" s="4"/>
      <c r="PHQ47" s="4"/>
      <c r="PHR47" s="4"/>
      <c r="PHS47" s="4"/>
      <c r="PHT47" s="4"/>
      <c r="PHU47" s="4"/>
      <c r="PHV47" s="4"/>
      <c r="PHW47" s="4"/>
      <c r="PHX47" s="4"/>
      <c r="PHY47" s="4"/>
      <c r="PHZ47" s="4"/>
      <c r="PIA47" s="4"/>
      <c r="PIB47" s="4"/>
      <c r="PIC47" s="4"/>
      <c r="PID47" s="4"/>
      <c r="PIE47" s="4"/>
      <c r="PIF47" s="4"/>
      <c r="PIG47" s="4"/>
      <c r="PIH47" s="4"/>
      <c r="PII47" s="4"/>
      <c r="PIJ47" s="4"/>
      <c r="PIK47" s="4"/>
      <c r="PIL47" s="4"/>
      <c r="PIM47" s="4"/>
      <c r="PIN47" s="4"/>
      <c r="PIO47" s="4"/>
      <c r="PIP47" s="4"/>
      <c r="PIQ47" s="4"/>
      <c r="PIR47" s="4"/>
      <c r="PIS47" s="4"/>
      <c r="PIT47" s="4"/>
      <c r="PIU47" s="4"/>
      <c r="PIV47" s="4"/>
      <c r="PIW47" s="4"/>
      <c r="PIX47" s="4"/>
      <c r="PIY47" s="4"/>
      <c r="PIZ47" s="4"/>
      <c r="PJA47" s="4"/>
      <c r="PJB47" s="4"/>
      <c r="PJC47" s="4"/>
      <c r="PJD47" s="4"/>
      <c r="PJE47" s="4"/>
      <c r="PJF47" s="4"/>
      <c r="PJG47" s="4"/>
      <c r="PJH47" s="4"/>
      <c r="PJI47" s="4"/>
      <c r="PJJ47" s="4"/>
      <c r="PJK47" s="4"/>
      <c r="PJL47" s="4"/>
      <c r="PJM47" s="4"/>
      <c r="PJN47" s="4"/>
      <c r="PJO47" s="4"/>
      <c r="PJP47" s="4"/>
      <c r="PJQ47" s="4"/>
      <c r="PJR47" s="4"/>
      <c r="PJS47" s="4"/>
      <c r="PJT47" s="4"/>
      <c r="PJU47" s="4"/>
      <c r="PJV47" s="4"/>
      <c r="PJW47" s="4"/>
      <c r="PJX47" s="4"/>
      <c r="PJY47" s="4"/>
      <c r="PJZ47" s="4"/>
      <c r="PKA47" s="4"/>
      <c r="PKB47" s="4"/>
      <c r="PKC47" s="4"/>
      <c r="PKD47" s="4"/>
      <c r="PKE47" s="4"/>
      <c r="PKF47" s="4"/>
      <c r="PKG47" s="4"/>
      <c r="PKH47" s="4"/>
      <c r="PKI47" s="4"/>
      <c r="PKJ47" s="4"/>
      <c r="PKK47" s="4"/>
      <c r="PKL47" s="4"/>
      <c r="PKM47" s="4"/>
      <c r="PKN47" s="4"/>
      <c r="PKO47" s="4"/>
      <c r="PKP47" s="4"/>
      <c r="PKQ47" s="4"/>
      <c r="PKR47" s="4"/>
      <c r="PKS47" s="4"/>
      <c r="PKT47" s="4"/>
      <c r="PKU47" s="4"/>
      <c r="PKV47" s="4"/>
      <c r="PKW47" s="4"/>
      <c r="PKX47" s="4"/>
      <c r="PKY47" s="4"/>
      <c r="PKZ47" s="4"/>
      <c r="PLA47" s="4"/>
      <c r="PLB47" s="4"/>
      <c r="PLC47" s="4"/>
      <c r="PLD47" s="4"/>
      <c r="PLE47" s="4"/>
      <c r="PLF47" s="4"/>
      <c r="PLG47" s="4"/>
      <c r="PLH47" s="4"/>
      <c r="PLI47" s="4"/>
      <c r="PLJ47" s="4"/>
      <c r="PLK47" s="4"/>
      <c r="PLL47" s="4"/>
      <c r="PLM47" s="4"/>
      <c r="PLN47" s="4"/>
      <c r="PLO47" s="4"/>
      <c r="PLP47" s="4"/>
      <c r="PLQ47" s="4"/>
      <c r="PLR47" s="4"/>
      <c r="PLS47" s="4"/>
      <c r="PLT47" s="4"/>
      <c r="PLU47" s="4"/>
      <c r="PLV47" s="4"/>
      <c r="PLW47" s="4"/>
      <c r="PLX47" s="4"/>
      <c r="PLY47" s="4"/>
      <c r="PLZ47" s="4"/>
      <c r="PMA47" s="4"/>
      <c r="PMB47" s="4"/>
      <c r="PMC47" s="4"/>
      <c r="PMD47" s="4"/>
      <c r="PME47" s="4"/>
      <c r="PMF47" s="4"/>
      <c r="PMG47" s="4"/>
      <c r="PMH47" s="4"/>
      <c r="PMI47" s="4"/>
      <c r="PMJ47" s="4"/>
      <c r="PMK47" s="4"/>
      <c r="PML47" s="4"/>
      <c r="PMM47" s="4"/>
      <c r="PMN47" s="4"/>
      <c r="PMO47" s="4"/>
      <c r="PMP47" s="4"/>
      <c r="PMQ47" s="4"/>
      <c r="PMR47" s="4"/>
      <c r="PMS47" s="4"/>
      <c r="PMT47" s="4"/>
      <c r="PMU47" s="4"/>
      <c r="PMV47" s="4"/>
      <c r="PMW47" s="4"/>
      <c r="PMX47" s="4"/>
      <c r="PMY47" s="4"/>
      <c r="PMZ47" s="4"/>
      <c r="PNA47" s="4"/>
      <c r="PNB47" s="4"/>
      <c r="PNC47" s="4"/>
      <c r="PND47" s="4"/>
      <c r="PNE47" s="4"/>
      <c r="PNF47" s="4"/>
      <c r="PNG47" s="4"/>
      <c r="PNH47" s="4"/>
      <c r="PNI47" s="4"/>
      <c r="PNJ47" s="4"/>
      <c r="PNK47" s="4"/>
      <c r="PNL47" s="4"/>
      <c r="PNM47" s="4"/>
      <c r="PNN47" s="4"/>
      <c r="PNO47" s="4"/>
      <c r="PNP47" s="4"/>
      <c r="PNQ47" s="4"/>
      <c r="PNR47" s="4"/>
      <c r="PNS47" s="4"/>
      <c r="PNT47" s="4"/>
      <c r="PNU47" s="4"/>
      <c r="PNV47" s="4"/>
      <c r="PNW47" s="4"/>
      <c r="PNX47" s="4"/>
      <c r="PNY47" s="4"/>
      <c r="PNZ47" s="4"/>
      <c r="POA47" s="4"/>
      <c r="POB47" s="4"/>
      <c r="POC47" s="4"/>
      <c r="POD47" s="4"/>
      <c r="POE47" s="4"/>
      <c r="POF47" s="4"/>
      <c r="POG47" s="4"/>
      <c r="POH47" s="4"/>
      <c r="POI47" s="4"/>
      <c r="POJ47" s="4"/>
      <c r="POK47" s="4"/>
      <c r="POL47" s="4"/>
      <c r="POM47" s="4"/>
      <c r="PON47" s="4"/>
      <c r="POO47" s="4"/>
      <c r="POP47" s="4"/>
      <c r="POQ47" s="4"/>
      <c r="POR47" s="4"/>
      <c r="POS47" s="4"/>
      <c r="POT47" s="4"/>
      <c r="POU47" s="4"/>
      <c r="POV47" s="4"/>
      <c r="POW47" s="4"/>
      <c r="POX47" s="4"/>
      <c r="POY47" s="4"/>
      <c r="POZ47" s="4"/>
      <c r="PPA47" s="4"/>
      <c r="PPB47" s="4"/>
      <c r="PPC47" s="4"/>
      <c r="PPD47" s="4"/>
      <c r="PPE47" s="4"/>
      <c r="PPF47" s="4"/>
      <c r="PPG47" s="4"/>
      <c r="PPH47" s="4"/>
      <c r="PPI47" s="4"/>
      <c r="PPJ47" s="4"/>
      <c r="PPK47" s="4"/>
      <c r="PPL47" s="4"/>
      <c r="PPM47" s="4"/>
      <c r="PPN47" s="4"/>
      <c r="PPO47" s="4"/>
      <c r="PPP47" s="4"/>
      <c r="PPQ47" s="4"/>
      <c r="PPR47" s="4"/>
      <c r="PPS47" s="4"/>
      <c r="PPT47" s="4"/>
      <c r="PPU47" s="4"/>
      <c r="PPV47" s="4"/>
      <c r="PPW47" s="4"/>
      <c r="PPX47" s="4"/>
      <c r="PPY47" s="4"/>
      <c r="PPZ47" s="4"/>
      <c r="PQA47" s="4"/>
      <c r="PQB47" s="4"/>
      <c r="PQC47" s="4"/>
      <c r="PQD47" s="4"/>
      <c r="PQE47" s="4"/>
      <c r="PQF47" s="4"/>
      <c r="PQG47" s="4"/>
      <c r="PQH47" s="4"/>
      <c r="PQI47" s="4"/>
      <c r="PQJ47" s="4"/>
      <c r="PQK47" s="4"/>
      <c r="PQL47" s="4"/>
      <c r="PQM47" s="4"/>
      <c r="PQN47" s="4"/>
      <c r="PQO47" s="4"/>
      <c r="PQP47" s="4"/>
      <c r="PQQ47" s="4"/>
      <c r="PQR47" s="4"/>
      <c r="PQS47" s="4"/>
      <c r="PQT47" s="4"/>
      <c r="PQU47" s="4"/>
      <c r="PQV47" s="4"/>
      <c r="PQW47" s="4"/>
      <c r="PQX47" s="4"/>
      <c r="PQY47" s="4"/>
      <c r="PQZ47" s="4"/>
      <c r="PRA47" s="4"/>
      <c r="PRB47" s="4"/>
      <c r="PRC47" s="4"/>
      <c r="PRD47" s="4"/>
      <c r="PRE47" s="4"/>
      <c r="PRF47" s="4"/>
      <c r="PRG47" s="4"/>
      <c r="PRH47" s="4"/>
      <c r="PRI47" s="4"/>
      <c r="PRJ47" s="4"/>
      <c r="PRK47" s="4"/>
      <c r="PRL47" s="4"/>
      <c r="PRM47" s="4"/>
      <c r="PRN47" s="4"/>
      <c r="PRO47" s="4"/>
      <c r="PRP47" s="4"/>
      <c r="PRQ47" s="4"/>
      <c r="PRR47" s="4"/>
      <c r="PRS47" s="4"/>
      <c r="PRT47" s="4"/>
      <c r="PRU47" s="4"/>
      <c r="PRV47" s="4"/>
      <c r="PRW47" s="4"/>
      <c r="PRX47" s="4"/>
      <c r="PRY47" s="4"/>
      <c r="PRZ47" s="4"/>
      <c r="PSA47" s="4"/>
      <c r="PSB47" s="4"/>
      <c r="PSC47" s="4"/>
      <c r="PSD47" s="4"/>
      <c r="PSE47" s="4"/>
      <c r="PSF47" s="4"/>
      <c r="PSG47" s="4"/>
      <c r="PSH47" s="4"/>
      <c r="PSI47" s="4"/>
      <c r="PSJ47" s="4"/>
      <c r="PSK47" s="4"/>
      <c r="PSL47" s="4"/>
      <c r="PSM47" s="4"/>
      <c r="PSN47" s="4"/>
      <c r="PSO47" s="4"/>
      <c r="PSP47" s="4"/>
      <c r="PSQ47" s="4"/>
      <c r="PSR47" s="4"/>
      <c r="PSS47" s="4"/>
      <c r="PST47" s="4"/>
      <c r="PSU47" s="4"/>
      <c r="PSV47" s="4"/>
      <c r="PSW47" s="4"/>
      <c r="PSX47" s="4"/>
      <c r="PSY47" s="4"/>
      <c r="PSZ47" s="4"/>
      <c r="PTA47" s="4"/>
      <c r="PTB47" s="4"/>
      <c r="PTC47" s="4"/>
      <c r="PTD47" s="4"/>
      <c r="PTE47" s="4"/>
      <c r="PTF47" s="4"/>
      <c r="PTG47" s="4"/>
      <c r="PTH47" s="4"/>
      <c r="PTI47" s="4"/>
      <c r="PTJ47" s="4"/>
      <c r="PTK47" s="4"/>
      <c r="PTL47" s="4"/>
      <c r="PTM47" s="4"/>
      <c r="PTN47" s="4"/>
      <c r="PTO47" s="4"/>
      <c r="PTP47" s="4"/>
      <c r="PTQ47" s="4"/>
      <c r="PTR47" s="4"/>
      <c r="PTS47" s="4"/>
      <c r="PTT47" s="4"/>
      <c r="PTU47" s="4"/>
      <c r="PTV47" s="4"/>
      <c r="PTW47" s="4"/>
      <c r="PTX47" s="4"/>
      <c r="PTY47" s="4"/>
      <c r="PTZ47" s="4"/>
      <c r="PUA47" s="4"/>
      <c r="PUB47" s="4"/>
      <c r="PUC47" s="4"/>
      <c r="PUD47" s="4"/>
      <c r="PUE47" s="4"/>
      <c r="PUF47" s="4"/>
      <c r="PUG47" s="4"/>
      <c r="PUH47" s="4"/>
      <c r="PUI47" s="4"/>
      <c r="PUJ47" s="4"/>
      <c r="PUK47" s="4"/>
      <c r="PUL47" s="4"/>
      <c r="PUM47" s="4"/>
      <c r="PUN47" s="4"/>
      <c r="PUO47" s="4"/>
      <c r="PUP47" s="4"/>
      <c r="PUQ47" s="4"/>
      <c r="PUR47" s="4"/>
      <c r="PUS47" s="4"/>
      <c r="PUT47" s="4"/>
      <c r="PUU47" s="4"/>
      <c r="PUV47" s="4"/>
      <c r="PUW47" s="4"/>
      <c r="PUX47" s="4"/>
      <c r="PUY47" s="4"/>
      <c r="PUZ47" s="4"/>
      <c r="PVA47" s="4"/>
      <c r="PVB47" s="4"/>
      <c r="PVC47" s="4"/>
      <c r="PVD47" s="4"/>
      <c r="PVE47" s="4"/>
      <c r="PVF47" s="4"/>
      <c r="PVG47" s="4"/>
      <c r="PVH47" s="4"/>
      <c r="PVI47" s="4"/>
      <c r="PVJ47" s="4"/>
      <c r="PVK47" s="4"/>
      <c r="PVL47" s="4"/>
      <c r="PVM47" s="4"/>
      <c r="PVN47" s="4"/>
      <c r="PVO47" s="4"/>
      <c r="PVP47" s="4"/>
      <c r="PVQ47" s="4"/>
      <c r="PVR47" s="4"/>
      <c r="PVS47" s="4"/>
      <c r="PVT47" s="4"/>
      <c r="PVU47" s="4"/>
      <c r="PVV47" s="4"/>
      <c r="PVW47" s="4"/>
      <c r="PVX47" s="4"/>
      <c r="PVY47" s="4"/>
      <c r="PVZ47" s="4"/>
      <c r="PWA47" s="4"/>
      <c r="PWB47" s="4"/>
      <c r="PWC47" s="4"/>
      <c r="PWD47" s="4"/>
      <c r="PWE47" s="4"/>
      <c r="PWF47" s="4"/>
      <c r="PWG47" s="4"/>
      <c r="PWH47" s="4"/>
      <c r="PWI47" s="4"/>
      <c r="PWJ47" s="4"/>
      <c r="PWK47" s="4"/>
      <c r="PWL47" s="4"/>
      <c r="PWM47" s="4"/>
      <c r="PWN47" s="4"/>
      <c r="PWO47" s="4"/>
      <c r="PWP47" s="4"/>
      <c r="PWQ47" s="4"/>
      <c r="PWR47" s="4"/>
      <c r="PWS47" s="4"/>
      <c r="PWT47" s="4"/>
      <c r="PWU47" s="4"/>
      <c r="PWV47" s="4"/>
      <c r="PWW47" s="4"/>
      <c r="PWX47" s="4"/>
      <c r="PWY47" s="4"/>
      <c r="PWZ47" s="4"/>
      <c r="PXA47" s="4"/>
      <c r="PXB47" s="4"/>
      <c r="PXC47" s="4"/>
      <c r="PXD47" s="4"/>
      <c r="PXE47" s="4"/>
      <c r="PXF47" s="4"/>
      <c r="PXG47" s="4"/>
      <c r="PXH47" s="4"/>
      <c r="PXI47" s="4"/>
      <c r="PXJ47" s="4"/>
      <c r="PXK47" s="4"/>
      <c r="PXL47" s="4"/>
      <c r="PXM47" s="4"/>
      <c r="PXN47" s="4"/>
      <c r="PXO47" s="4"/>
      <c r="PXP47" s="4"/>
      <c r="PXQ47" s="4"/>
      <c r="PXR47" s="4"/>
      <c r="PXS47" s="4"/>
      <c r="PXT47" s="4"/>
      <c r="PXU47" s="4"/>
      <c r="PXV47" s="4"/>
      <c r="PXW47" s="4"/>
      <c r="PXX47" s="4"/>
      <c r="PXY47" s="4"/>
      <c r="PXZ47" s="4"/>
      <c r="PYA47" s="4"/>
      <c r="PYB47" s="4"/>
      <c r="PYC47" s="4"/>
      <c r="PYD47" s="4"/>
      <c r="PYE47" s="4"/>
      <c r="PYF47" s="4"/>
      <c r="PYG47" s="4"/>
      <c r="PYH47" s="4"/>
      <c r="PYI47" s="4"/>
      <c r="PYJ47" s="4"/>
      <c r="PYK47" s="4"/>
      <c r="PYL47" s="4"/>
      <c r="PYM47" s="4"/>
      <c r="PYN47" s="4"/>
      <c r="PYO47" s="4"/>
      <c r="PYP47" s="4"/>
      <c r="PYQ47" s="4"/>
      <c r="PYR47" s="4"/>
      <c r="PYS47" s="4"/>
      <c r="PYT47" s="4"/>
      <c r="PYU47" s="4"/>
      <c r="PYV47" s="4"/>
      <c r="PYW47" s="4"/>
      <c r="PYX47" s="4"/>
      <c r="PYY47" s="4"/>
      <c r="PYZ47" s="4"/>
      <c r="PZA47" s="4"/>
      <c r="PZB47" s="4"/>
      <c r="PZC47" s="4"/>
      <c r="PZD47" s="4"/>
      <c r="PZE47" s="4"/>
      <c r="PZF47" s="4"/>
      <c r="PZG47" s="4"/>
      <c r="PZH47" s="4"/>
      <c r="PZI47" s="4"/>
      <c r="PZJ47" s="4"/>
      <c r="PZK47" s="4"/>
      <c r="PZL47" s="4"/>
      <c r="PZM47" s="4"/>
      <c r="PZN47" s="4"/>
      <c r="PZO47" s="4"/>
      <c r="PZP47" s="4"/>
      <c r="PZQ47" s="4"/>
      <c r="PZR47" s="4"/>
      <c r="PZS47" s="4"/>
      <c r="PZT47" s="4"/>
      <c r="PZU47" s="4"/>
      <c r="PZV47" s="4"/>
      <c r="PZW47" s="4"/>
      <c r="PZX47" s="4"/>
      <c r="PZY47" s="4"/>
      <c r="PZZ47" s="4"/>
      <c r="QAA47" s="4"/>
      <c r="QAB47" s="4"/>
      <c r="QAC47" s="4"/>
      <c r="QAD47" s="4"/>
      <c r="QAE47" s="4"/>
      <c r="QAF47" s="4"/>
      <c r="QAG47" s="4"/>
      <c r="QAH47" s="4"/>
      <c r="QAI47" s="4"/>
      <c r="QAJ47" s="4"/>
      <c r="QAK47" s="4"/>
      <c r="QAL47" s="4"/>
      <c r="QAM47" s="4"/>
      <c r="QAN47" s="4"/>
      <c r="QAO47" s="4"/>
      <c r="QAP47" s="4"/>
      <c r="QAQ47" s="4"/>
      <c r="QAR47" s="4"/>
      <c r="QAS47" s="4"/>
      <c r="QAT47" s="4"/>
      <c r="QAU47" s="4"/>
      <c r="QAV47" s="4"/>
      <c r="QAW47" s="4"/>
      <c r="QAX47" s="4"/>
      <c r="QAY47" s="4"/>
      <c r="QAZ47" s="4"/>
      <c r="QBA47" s="4"/>
      <c r="QBB47" s="4"/>
      <c r="QBC47" s="4"/>
      <c r="QBD47" s="4"/>
      <c r="QBE47" s="4"/>
      <c r="QBF47" s="4"/>
      <c r="QBG47" s="4"/>
      <c r="QBH47" s="4"/>
      <c r="QBI47" s="4"/>
      <c r="QBJ47" s="4"/>
      <c r="QBK47" s="4"/>
      <c r="QBL47" s="4"/>
      <c r="QBM47" s="4"/>
      <c r="QBN47" s="4"/>
      <c r="QBO47" s="4"/>
      <c r="QBP47" s="4"/>
      <c r="QBQ47" s="4"/>
      <c r="QBR47" s="4"/>
      <c r="QBS47" s="4"/>
      <c r="QBT47" s="4"/>
      <c r="QBU47" s="4"/>
      <c r="QBV47" s="4"/>
      <c r="QBW47" s="4"/>
      <c r="QBX47" s="4"/>
      <c r="QBY47" s="4"/>
      <c r="QBZ47" s="4"/>
      <c r="QCA47" s="4"/>
      <c r="QCB47" s="4"/>
      <c r="QCC47" s="4"/>
      <c r="QCD47" s="4"/>
      <c r="QCE47" s="4"/>
      <c r="QCF47" s="4"/>
      <c r="QCG47" s="4"/>
      <c r="QCH47" s="4"/>
      <c r="QCI47" s="4"/>
      <c r="QCJ47" s="4"/>
      <c r="QCK47" s="4"/>
      <c r="QCL47" s="4"/>
      <c r="QCM47" s="4"/>
      <c r="QCN47" s="4"/>
      <c r="QCO47" s="4"/>
      <c r="QCP47" s="4"/>
      <c r="QCQ47" s="4"/>
      <c r="QCR47" s="4"/>
      <c r="QCS47" s="4"/>
      <c r="QCT47" s="4"/>
      <c r="QCU47" s="4"/>
      <c r="QCV47" s="4"/>
      <c r="QCW47" s="4"/>
      <c r="QCX47" s="4"/>
      <c r="QCY47" s="4"/>
      <c r="QCZ47" s="4"/>
      <c r="QDA47" s="4"/>
      <c r="QDB47" s="4"/>
      <c r="QDC47" s="4"/>
      <c r="QDD47" s="4"/>
      <c r="QDE47" s="4"/>
      <c r="QDF47" s="4"/>
      <c r="QDG47" s="4"/>
      <c r="QDH47" s="4"/>
      <c r="QDI47" s="4"/>
      <c r="QDJ47" s="4"/>
      <c r="QDK47" s="4"/>
      <c r="QDL47" s="4"/>
      <c r="QDM47" s="4"/>
      <c r="QDN47" s="4"/>
      <c r="QDO47" s="4"/>
      <c r="QDP47" s="4"/>
      <c r="QDQ47" s="4"/>
      <c r="QDR47" s="4"/>
      <c r="QDS47" s="4"/>
      <c r="QDT47" s="4"/>
      <c r="QDU47" s="4"/>
      <c r="QDV47" s="4"/>
      <c r="QDW47" s="4"/>
      <c r="QDX47" s="4"/>
      <c r="QDY47" s="4"/>
      <c r="QDZ47" s="4"/>
      <c r="QEA47" s="4"/>
      <c r="QEB47" s="4"/>
      <c r="QEC47" s="4"/>
      <c r="QED47" s="4"/>
      <c r="QEE47" s="4"/>
      <c r="QEF47" s="4"/>
      <c r="QEG47" s="4"/>
      <c r="QEH47" s="4"/>
      <c r="QEI47" s="4"/>
      <c r="QEJ47" s="4"/>
      <c r="QEK47" s="4"/>
      <c r="QEL47" s="4"/>
      <c r="QEM47" s="4"/>
      <c r="QEN47" s="4"/>
      <c r="QEO47" s="4"/>
      <c r="QEP47" s="4"/>
      <c r="QEQ47" s="4"/>
      <c r="QER47" s="4"/>
      <c r="QES47" s="4"/>
      <c r="QET47" s="4"/>
      <c r="QEU47" s="4"/>
      <c r="QEV47" s="4"/>
      <c r="QEW47" s="4"/>
      <c r="QEX47" s="4"/>
      <c r="QEY47" s="4"/>
      <c r="QEZ47" s="4"/>
      <c r="QFA47" s="4"/>
      <c r="QFB47" s="4"/>
      <c r="QFC47" s="4"/>
      <c r="QFD47" s="4"/>
      <c r="QFE47" s="4"/>
      <c r="QFF47" s="4"/>
      <c r="QFG47" s="4"/>
      <c r="QFH47" s="4"/>
      <c r="QFI47" s="4"/>
      <c r="QFJ47" s="4"/>
      <c r="QFK47" s="4"/>
      <c r="QFL47" s="4"/>
      <c r="QFM47" s="4"/>
      <c r="QFN47" s="4"/>
      <c r="QFO47" s="4"/>
      <c r="QFP47" s="4"/>
      <c r="QFQ47" s="4"/>
      <c r="QFR47" s="4"/>
      <c r="QFS47" s="4"/>
      <c r="QFT47" s="4"/>
      <c r="QFU47" s="4"/>
      <c r="QFV47" s="4"/>
      <c r="QFW47" s="4"/>
      <c r="QFX47" s="4"/>
      <c r="QFY47" s="4"/>
      <c r="QFZ47" s="4"/>
      <c r="QGA47" s="4"/>
      <c r="QGB47" s="4"/>
      <c r="QGC47" s="4"/>
      <c r="QGD47" s="4"/>
      <c r="QGE47" s="4"/>
      <c r="QGF47" s="4"/>
      <c r="QGG47" s="4"/>
      <c r="QGH47" s="4"/>
      <c r="QGI47" s="4"/>
      <c r="QGJ47" s="4"/>
      <c r="QGK47" s="4"/>
      <c r="QGL47" s="4"/>
      <c r="QGM47" s="4"/>
      <c r="QGN47" s="4"/>
      <c r="QGO47" s="4"/>
      <c r="QGP47" s="4"/>
      <c r="QGQ47" s="4"/>
      <c r="QGR47" s="4"/>
      <c r="QGS47" s="4"/>
      <c r="QGT47" s="4"/>
      <c r="QGU47" s="4"/>
      <c r="QGV47" s="4"/>
      <c r="QGW47" s="4"/>
      <c r="QGX47" s="4"/>
      <c r="QGY47" s="4"/>
      <c r="QGZ47" s="4"/>
      <c r="QHA47" s="4"/>
      <c r="QHB47" s="4"/>
      <c r="QHC47" s="4"/>
      <c r="QHD47" s="4"/>
      <c r="QHE47" s="4"/>
      <c r="QHF47" s="4"/>
      <c r="QHG47" s="4"/>
      <c r="QHH47" s="4"/>
      <c r="QHI47" s="4"/>
      <c r="QHJ47" s="4"/>
      <c r="QHK47" s="4"/>
      <c r="QHL47" s="4"/>
      <c r="QHM47" s="4"/>
      <c r="QHN47" s="4"/>
      <c r="QHO47" s="4"/>
      <c r="QHP47" s="4"/>
      <c r="QHQ47" s="4"/>
      <c r="QHR47" s="4"/>
      <c r="QHS47" s="4"/>
      <c r="QHT47" s="4"/>
      <c r="QHU47" s="4"/>
      <c r="QHV47" s="4"/>
      <c r="QHW47" s="4"/>
      <c r="QHX47" s="4"/>
      <c r="QHY47" s="4"/>
      <c r="QHZ47" s="4"/>
      <c r="QIA47" s="4"/>
      <c r="QIB47" s="4"/>
      <c r="QIC47" s="4"/>
      <c r="QID47" s="4"/>
      <c r="QIE47" s="4"/>
      <c r="QIF47" s="4"/>
      <c r="QIG47" s="4"/>
      <c r="QIH47" s="4"/>
      <c r="QII47" s="4"/>
      <c r="QIJ47" s="4"/>
      <c r="QIK47" s="4"/>
      <c r="QIL47" s="4"/>
      <c r="QIM47" s="4"/>
      <c r="QIN47" s="4"/>
      <c r="QIO47" s="4"/>
      <c r="QIP47" s="4"/>
      <c r="QIQ47" s="4"/>
      <c r="QIR47" s="4"/>
      <c r="QIS47" s="4"/>
      <c r="QIT47" s="4"/>
      <c r="QIU47" s="4"/>
      <c r="QIV47" s="4"/>
      <c r="QIW47" s="4"/>
      <c r="QIX47" s="4"/>
      <c r="QIY47" s="4"/>
      <c r="QIZ47" s="4"/>
      <c r="QJA47" s="4"/>
      <c r="QJB47" s="4"/>
      <c r="QJC47" s="4"/>
      <c r="QJD47" s="4"/>
      <c r="QJE47" s="4"/>
      <c r="QJF47" s="4"/>
      <c r="QJG47" s="4"/>
      <c r="QJH47" s="4"/>
      <c r="QJI47" s="4"/>
      <c r="QJJ47" s="4"/>
      <c r="QJK47" s="4"/>
      <c r="QJL47" s="4"/>
      <c r="QJM47" s="4"/>
      <c r="QJN47" s="4"/>
      <c r="QJO47" s="4"/>
      <c r="QJP47" s="4"/>
      <c r="QJQ47" s="4"/>
      <c r="QJR47" s="4"/>
      <c r="QJS47" s="4"/>
      <c r="QJT47" s="4"/>
      <c r="QJU47" s="4"/>
      <c r="QJV47" s="4"/>
      <c r="QJW47" s="4"/>
      <c r="QJX47" s="4"/>
      <c r="QJY47" s="4"/>
      <c r="QJZ47" s="4"/>
      <c r="QKA47" s="4"/>
      <c r="QKB47" s="4"/>
      <c r="QKC47" s="4"/>
      <c r="QKD47" s="4"/>
      <c r="QKE47" s="4"/>
      <c r="QKF47" s="4"/>
      <c r="QKG47" s="4"/>
      <c r="QKH47" s="4"/>
      <c r="QKI47" s="4"/>
      <c r="QKJ47" s="4"/>
      <c r="QKK47" s="4"/>
      <c r="QKL47" s="4"/>
      <c r="QKM47" s="4"/>
      <c r="QKN47" s="4"/>
      <c r="QKO47" s="4"/>
      <c r="QKP47" s="4"/>
      <c r="QKQ47" s="4"/>
      <c r="QKR47" s="4"/>
      <c r="QKS47" s="4"/>
      <c r="QKT47" s="4"/>
      <c r="QKU47" s="4"/>
      <c r="QKV47" s="4"/>
      <c r="QKW47" s="4"/>
      <c r="QKX47" s="4"/>
      <c r="QKY47" s="4"/>
      <c r="QKZ47" s="4"/>
      <c r="QLA47" s="4"/>
      <c r="QLB47" s="4"/>
      <c r="QLC47" s="4"/>
      <c r="QLD47" s="4"/>
      <c r="QLE47" s="4"/>
      <c r="QLF47" s="4"/>
      <c r="QLG47" s="4"/>
      <c r="QLH47" s="4"/>
      <c r="QLI47" s="4"/>
      <c r="QLJ47" s="4"/>
      <c r="QLK47" s="4"/>
      <c r="QLL47" s="4"/>
      <c r="QLM47" s="4"/>
      <c r="QLN47" s="4"/>
      <c r="QLO47" s="4"/>
      <c r="QLP47" s="4"/>
      <c r="QLQ47" s="4"/>
      <c r="QLR47" s="4"/>
      <c r="QLS47" s="4"/>
      <c r="QLT47" s="4"/>
      <c r="QLU47" s="4"/>
      <c r="QLV47" s="4"/>
      <c r="QLW47" s="4"/>
      <c r="QLX47" s="4"/>
      <c r="QLY47" s="4"/>
      <c r="QLZ47" s="4"/>
      <c r="QMA47" s="4"/>
      <c r="QMB47" s="4"/>
      <c r="QMC47" s="4"/>
      <c r="QMD47" s="4"/>
      <c r="QME47" s="4"/>
      <c r="QMF47" s="4"/>
      <c r="QMG47" s="4"/>
      <c r="QMH47" s="4"/>
      <c r="QMI47" s="4"/>
      <c r="QMJ47" s="4"/>
      <c r="QMK47" s="4"/>
      <c r="QML47" s="4"/>
      <c r="QMM47" s="4"/>
      <c r="QMN47" s="4"/>
      <c r="QMO47" s="4"/>
      <c r="QMP47" s="4"/>
      <c r="QMQ47" s="4"/>
      <c r="QMR47" s="4"/>
      <c r="QMS47" s="4"/>
      <c r="QMT47" s="4"/>
      <c r="QMU47" s="4"/>
      <c r="QMV47" s="4"/>
      <c r="QMW47" s="4"/>
      <c r="QMX47" s="4"/>
      <c r="QMY47" s="4"/>
      <c r="QMZ47" s="4"/>
      <c r="QNA47" s="4"/>
      <c r="QNB47" s="4"/>
      <c r="QNC47" s="4"/>
      <c r="QND47" s="4"/>
      <c r="QNE47" s="4"/>
      <c r="QNF47" s="4"/>
      <c r="QNG47" s="4"/>
      <c r="QNH47" s="4"/>
      <c r="QNI47" s="4"/>
      <c r="QNJ47" s="4"/>
      <c r="QNK47" s="4"/>
      <c r="QNL47" s="4"/>
      <c r="QNM47" s="4"/>
      <c r="QNN47" s="4"/>
      <c r="QNO47" s="4"/>
      <c r="QNP47" s="4"/>
      <c r="QNQ47" s="4"/>
      <c r="QNR47" s="4"/>
      <c r="QNS47" s="4"/>
      <c r="QNT47" s="4"/>
      <c r="QNU47" s="4"/>
      <c r="QNV47" s="4"/>
      <c r="QNW47" s="4"/>
      <c r="QNX47" s="4"/>
      <c r="QNY47" s="4"/>
      <c r="QNZ47" s="4"/>
      <c r="QOA47" s="4"/>
      <c r="QOB47" s="4"/>
      <c r="QOC47" s="4"/>
      <c r="QOD47" s="4"/>
      <c r="QOE47" s="4"/>
      <c r="QOF47" s="4"/>
      <c r="QOG47" s="4"/>
      <c r="QOH47" s="4"/>
      <c r="QOI47" s="4"/>
      <c r="QOJ47" s="4"/>
      <c r="QOK47" s="4"/>
      <c r="QOL47" s="4"/>
      <c r="QOM47" s="4"/>
      <c r="QON47" s="4"/>
      <c r="QOO47" s="4"/>
      <c r="QOP47" s="4"/>
      <c r="QOQ47" s="4"/>
      <c r="QOR47" s="4"/>
      <c r="QOS47" s="4"/>
      <c r="QOT47" s="4"/>
      <c r="QOU47" s="4"/>
      <c r="QOV47" s="4"/>
      <c r="QOW47" s="4"/>
      <c r="QOX47" s="4"/>
      <c r="QOY47" s="4"/>
      <c r="QOZ47" s="4"/>
      <c r="QPA47" s="4"/>
      <c r="QPB47" s="4"/>
      <c r="QPC47" s="4"/>
      <c r="QPD47" s="4"/>
      <c r="QPE47" s="4"/>
      <c r="QPF47" s="4"/>
      <c r="QPG47" s="4"/>
      <c r="QPH47" s="4"/>
      <c r="QPI47" s="4"/>
      <c r="QPJ47" s="4"/>
      <c r="QPK47" s="4"/>
      <c r="QPL47" s="4"/>
      <c r="QPM47" s="4"/>
      <c r="QPN47" s="4"/>
      <c r="QPO47" s="4"/>
      <c r="QPP47" s="4"/>
      <c r="QPQ47" s="4"/>
      <c r="QPR47" s="4"/>
      <c r="QPS47" s="4"/>
      <c r="QPT47" s="4"/>
      <c r="QPU47" s="4"/>
      <c r="QPV47" s="4"/>
      <c r="QPW47" s="4"/>
      <c r="QPX47" s="4"/>
      <c r="QPY47" s="4"/>
      <c r="QPZ47" s="4"/>
      <c r="QQA47" s="4"/>
      <c r="QQB47" s="4"/>
      <c r="QQC47" s="4"/>
      <c r="QQD47" s="4"/>
      <c r="QQE47" s="4"/>
      <c r="QQF47" s="4"/>
      <c r="QQG47" s="4"/>
      <c r="QQH47" s="4"/>
      <c r="QQI47" s="4"/>
      <c r="QQJ47" s="4"/>
      <c r="QQK47" s="4"/>
      <c r="QQL47" s="4"/>
      <c r="QQM47" s="4"/>
      <c r="QQN47" s="4"/>
      <c r="QQO47" s="4"/>
      <c r="QQP47" s="4"/>
      <c r="QQQ47" s="4"/>
      <c r="QQR47" s="4"/>
      <c r="QQS47" s="4"/>
      <c r="QQT47" s="4"/>
      <c r="QQU47" s="4"/>
      <c r="QQV47" s="4"/>
      <c r="QQW47" s="4"/>
      <c r="QQX47" s="4"/>
      <c r="QQY47" s="4"/>
      <c r="QQZ47" s="4"/>
      <c r="QRA47" s="4"/>
      <c r="QRB47" s="4"/>
      <c r="QRC47" s="4"/>
      <c r="QRD47" s="4"/>
      <c r="QRE47" s="4"/>
      <c r="QRF47" s="4"/>
      <c r="QRG47" s="4"/>
      <c r="QRH47" s="4"/>
      <c r="QRI47" s="4"/>
      <c r="QRJ47" s="4"/>
      <c r="QRK47" s="4"/>
      <c r="QRL47" s="4"/>
      <c r="QRM47" s="4"/>
      <c r="QRN47" s="4"/>
      <c r="QRO47" s="4"/>
      <c r="QRP47" s="4"/>
      <c r="QRQ47" s="4"/>
      <c r="QRR47" s="4"/>
      <c r="QRS47" s="4"/>
      <c r="QRT47" s="4"/>
      <c r="QRU47" s="4"/>
      <c r="QRV47" s="4"/>
      <c r="QRW47" s="4"/>
      <c r="QRX47" s="4"/>
      <c r="QRY47" s="4"/>
      <c r="QRZ47" s="4"/>
      <c r="QSA47" s="4"/>
      <c r="QSB47" s="4"/>
      <c r="QSC47" s="4"/>
      <c r="QSD47" s="4"/>
      <c r="QSE47" s="4"/>
      <c r="QSF47" s="4"/>
      <c r="QSG47" s="4"/>
      <c r="QSH47" s="4"/>
      <c r="QSI47" s="4"/>
      <c r="QSJ47" s="4"/>
      <c r="QSK47" s="4"/>
      <c r="QSL47" s="4"/>
      <c r="QSM47" s="4"/>
      <c r="QSN47" s="4"/>
      <c r="QSO47" s="4"/>
      <c r="QSP47" s="4"/>
      <c r="QSQ47" s="4"/>
      <c r="QSR47" s="4"/>
      <c r="QSS47" s="4"/>
      <c r="QST47" s="4"/>
      <c r="QSU47" s="4"/>
      <c r="QSV47" s="4"/>
      <c r="QSW47" s="4"/>
      <c r="QSX47" s="4"/>
      <c r="QSY47" s="4"/>
      <c r="QSZ47" s="4"/>
      <c r="QTA47" s="4"/>
      <c r="QTB47" s="4"/>
      <c r="QTC47" s="4"/>
      <c r="QTD47" s="4"/>
      <c r="QTE47" s="4"/>
      <c r="QTF47" s="4"/>
      <c r="QTG47" s="4"/>
      <c r="QTH47" s="4"/>
      <c r="QTI47" s="4"/>
      <c r="QTJ47" s="4"/>
      <c r="QTK47" s="4"/>
      <c r="QTL47" s="4"/>
      <c r="QTM47" s="4"/>
      <c r="QTN47" s="4"/>
      <c r="QTO47" s="4"/>
      <c r="QTP47" s="4"/>
      <c r="QTQ47" s="4"/>
      <c r="QTR47" s="4"/>
      <c r="QTS47" s="4"/>
      <c r="QTT47" s="4"/>
      <c r="QTU47" s="4"/>
      <c r="QTV47" s="4"/>
      <c r="QTW47" s="4"/>
      <c r="QTX47" s="4"/>
      <c r="QTY47" s="4"/>
      <c r="QTZ47" s="4"/>
      <c r="QUA47" s="4"/>
      <c r="QUB47" s="4"/>
      <c r="QUC47" s="4"/>
      <c r="QUD47" s="4"/>
      <c r="QUE47" s="4"/>
      <c r="QUF47" s="4"/>
      <c r="QUG47" s="4"/>
      <c r="QUH47" s="4"/>
      <c r="QUI47" s="4"/>
      <c r="QUJ47" s="4"/>
      <c r="QUK47" s="4"/>
      <c r="QUL47" s="4"/>
      <c r="QUM47" s="4"/>
      <c r="QUN47" s="4"/>
      <c r="QUO47" s="4"/>
      <c r="QUP47" s="4"/>
      <c r="QUQ47" s="4"/>
      <c r="QUR47" s="4"/>
      <c r="QUS47" s="4"/>
      <c r="QUT47" s="4"/>
      <c r="QUU47" s="4"/>
      <c r="QUV47" s="4"/>
      <c r="QUW47" s="4"/>
      <c r="QUX47" s="4"/>
      <c r="QUY47" s="4"/>
      <c r="QUZ47" s="4"/>
      <c r="QVA47" s="4"/>
      <c r="QVB47" s="4"/>
      <c r="QVC47" s="4"/>
      <c r="QVD47" s="4"/>
      <c r="QVE47" s="4"/>
      <c r="QVF47" s="4"/>
      <c r="QVG47" s="4"/>
      <c r="QVH47" s="4"/>
      <c r="QVI47" s="4"/>
      <c r="QVJ47" s="4"/>
      <c r="QVK47" s="4"/>
      <c r="QVL47" s="4"/>
      <c r="QVM47" s="4"/>
      <c r="QVN47" s="4"/>
      <c r="QVO47" s="4"/>
      <c r="QVP47" s="4"/>
      <c r="QVQ47" s="4"/>
      <c r="QVR47" s="4"/>
      <c r="QVS47" s="4"/>
      <c r="QVT47" s="4"/>
      <c r="QVU47" s="4"/>
      <c r="QVV47" s="4"/>
      <c r="QVW47" s="4"/>
      <c r="QVX47" s="4"/>
      <c r="QVY47" s="4"/>
      <c r="QVZ47" s="4"/>
      <c r="QWA47" s="4"/>
      <c r="QWB47" s="4"/>
      <c r="QWC47" s="4"/>
      <c r="QWD47" s="4"/>
      <c r="QWE47" s="4"/>
      <c r="QWF47" s="4"/>
      <c r="QWG47" s="4"/>
      <c r="QWH47" s="4"/>
      <c r="QWI47" s="4"/>
      <c r="QWJ47" s="4"/>
      <c r="QWK47" s="4"/>
      <c r="QWL47" s="4"/>
      <c r="QWM47" s="4"/>
      <c r="QWN47" s="4"/>
      <c r="QWO47" s="4"/>
      <c r="QWP47" s="4"/>
      <c r="QWQ47" s="4"/>
      <c r="QWR47" s="4"/>
      <c r="QWS47" s="4"/>
      <c r="QWT47" s="4"/>
      <c r="QWU47" s="4"/>
      <c r="QWV47" s="4"/>
      <c r="QWW47" s="4"/>
      <c r="QWX47" s="4"/>
      <c r="QWY47" s="4"/>
      <c r="QWZ47" s="4"/>
      <c r="QXA47" s="4"/>
      <c r="QXB47" s="4"/>
      <c r="QXC47" s="4"/>
      <c r="QXD47" s="4"/>
      <c r="QXE47" s="4"/>
      <c r="QXF47" s="4"/>
      <c r="QXG47" s="4"/>
      <c r="QXH47" s="4"/>
      <c r="QXI47" s="4"/>
      <c r="QXJ47" s="4"/>
      <c r="QXK47" s="4"/>
      <c r="QXL47" s="4"/>
      <c r="QXM47" s="4"/>
      <c r="QXN47" s="4"/>
      <c r="QXO47" s="4"/>
      <c r="QXP47" s="4"/>
      <c r="QXQ47" s="4"/>
      <c r="QXR47" s="4"/>
      <c r="QXS47" s="4"/>
      <c r="QXT47" s="4"/>
      <c r="QXU47" s="4"/>
      <c r="QXV47" s="4"/>
      <c r="QXW47" s="4"/>
      <c r="QXX47" s="4"/>
      <c r="QXY47" s="4"/>
      <c r="QXZ47" s="4"/>
      <c r="QYA47" s="4"/>
      <c r="QYB47" s="4"/>
      <c r="QYC47" s="4"/>
      <c r="QYD47" s="4"/>
      <c r="QYE47" s="4"/>
      <c r="QYF47" s="4"/>
      <c r="QYG47" s="4"/>
      <c r="QYH47" s="4"/>
      <c r="QYI47" s="4"/>
      <c r="QYJ47" s="4"/>
      <c r="QYK47" s="4"/>
      <c r="QYL47" s="4"/>
      <c r="QYM47" s="4"/>
      <c r="QYN47" s="4"/>
      <c r="QYO47" s="4"/>
      <c r="QYP47" s="4"/>
      <c r="QYQ47" s="4"/>
      <c r="QYR47" s="4"/>
      <c r="QYS47" s="4"/>
      <c r="QYT47" s="4"/>
      <c r="QYU47" s="4"/>
      <c r="QYV47" s="4"/>
      <c r="QYW47" s="4"/>
      <c r="QYX47" s="4"/>
      <c r="QYY47" s="4"/>
      <c r="QYZ47" s="4"/>
      <c r="QZA47" s="4"/>
      <c r="QZB47" s="4"/>
      <c r="QZC47" s="4"/>
      <c r="QZD47" s="4"/>
      <c r="QZE47" s="4"/>
      <c r="QZF47" s="4"/>
      <c r="QZG47" s="4"/>
      <c r="QZH47" s="4"/>
      <c r="QZI47" s="4"/>
      <c r="QZJ47" s="4"/>
      <c r="QZK47" s="4"/>
      <c r="QZL47" s="4"/>
      <c r="QZM47" s="4"/>
      <c r="QZN47" s="4"/>
      <c r="QZO47" s="4"/>
      <c r="QZP47" s="4"/>
      <c r="QZQ47" s="4"/>
      <c r="QZR47" s="4"/>
      <c r="QZS47" s="4"/>
      <c r="QZT47" s="4"/>
      <c r="QZU47" s="4"/>
      <c r="QZV47" s="4"/>
      <c r="QZW47" s="4"/>
      <c r="QZX47" s="4"/>
      <c r="QZY47" s="4"/>
      <c r="QZZ47" s="4"/>
      <c r="RAA47" s="4"/>
      <c r="RAB47" s="4"/>
      <c r="RAC47" s="4"/>
      <c r="RAD47" s="4"/>
      <c r="RAE47" s="4"/>
      <c r="RAF47" s="4"/>
      <c r="RAG47" s="4"/>
      <c r="RAH47" s="4"/>
      <c r="RAI47" s="4"/>
      <c r="RAJ47" s="4"/>
      <c r="RAK47" s="4"/>
      <c r="RAL47" s="4"/>
      <c r="RAM47" s="4"/>
      <c r="RAN47" s="4"/>
      <c r="RAO47" s="4"/>
      <c r="RAP47" s="4"/>
      <c r="RAQ47" s="4"/>
      <c r="RAR47" s="4"/>
      <c r="RAS47" s="4"/>
      <c r="RAT47" s="4"/>
      <c r="RAU47" s="4"/>
      <c r="RAV47" s="4"/>
      <c r="RAW47" s="4"/>
      <c r="RAX47" s="4"/>
      <c r="RAY47" s="4"/>
      <c r="RAZ47" s="4"/>
      <c r="RBA47" s="4"/>
      <c r="RBB47" s="4"/>
      <c r="RBC47" s="4"/>
      <c r="RBD47" s="4"/>
      <c r="RBE47" s="4"/>
      <c r="RBF47" s="4"/>
      <c r="RBG47" s="4"/>
      <c r="RBH47" s="4"/>
      <c r="RBI47" s="4"/>
      <c r="RBJ47" s="4"/>
      <c r="RBK47" s="4"/>
      <c r="RBL47" s="4"/>
      <c r="RBM47" s="4"/>
      <c r="RBN47" s="4"/>
      <c r="RBO47" s="4"/>
      <c r="RBP47" s="4"/>
      <c r="RBQ47" s="4"/>
      <c r="RBR47" s="4"/>
      <c r="RBS47" s="4"/>
      <c r="RBT47" s="4"/>
      <c r="RBU47" s="4"/>
      <c r="RBV47" s="4"/>
      <c r="RBW47" s="4"/>
      <c r="RBX47" s="4"/>
      <c r="RBY47" s="4"/>
      <c r="RBZ47" s="4"/>
      <c r="RCA47" s="4"/>
      <c r="RCB47" s="4"/>
      <c r="RCC47" s="4"/>
      <c r="RCD47" s="4"/>
      <c r="RCE47" s="4"/>
      <c r="RCF47" s="4"/>
      <c r="RCG47" s="4"/>
      <c r="RCH47" s="4"/>
      <c r="RCI47" s="4"/>
      <c r="RCJ47" s="4"/>
      <c r="RCK47" s="4"/>
      <c r="RCL47" s="4"/>
      <c r="RCM47" s="4"/>
      <c r="RCN47" s="4"/>
      <c r="RCO47" s="4"/>
      <c r="RCP47" s="4"/>
      <c r="RCQ47" s="4"/>
      <c r="RCR47" s="4"/>
      <c r="RCS47" s="4"/>
      <c r="RCT47" s="4"/>
      <c r="RCU47" s="4"/>
      <c r="RCV47" s="4"/>
      <c r="RCW47" s="4"/>
      <c r="RCX47" s="4"/>
      <c r="RCY47" s="4"/>
      <c r="RCZ47" s="4"/>
      <c r="RDA47" s="4"/>
      <c r="RDB47" s="4"/>
      <c r="RDC47" s="4"/>
      <c r="RDD47" s="4"/>
      <c r="RDE47" s="4"/>
      <c r="RDF47" s="4"/>
      <c r="RDG47" s="4"/>
      <c r="RDH47" s="4"/>
      <c r="RDI47" s="4"/>
      <c r="RDJ47" s="4"/>
      <c r="RDK47" s="4"/>
      <c r="RDL47" s="4"/>
      <c r="RDM47" s="4"/>
      <c r="RDN47" s="4"/>
      <c r="RDO47" s="4"/>
      <c r="RDP47" s="4"/>
      <c r="RDQ47" s="4"/>
      <c r="RDR47" s="4"/>
      <c r="RDS47" s="4"/>
      <c r="RDT47" s="4"/>
      <c r="RDU47" s="4"/>
      <c r="RDV47" s="4"/>
      <c r="RDW47" s="4"/>
      <c r="RDX47" s="4"/>
      <c r="RDY47" s="4"/>
      <c r="RDZ47" s="4"/>
      <c r="REA47" s="4"/>
      <c r="REB47" s="4"/>
      <c r="REC47" s="4"/>
      <c r="RED47" s="4"/>
      <c r="REE47" s="4"/>
      <c r="REF47" s="4"/>
      <c r="REG47" s="4"/>
      <c r="REH47" s="4"/>
      <c r="REI47" s="4"/>
      <c r="REJ47" s="4"/>
      <c r="REK47" s="4"/>
      <c r="REL47" s="4"/>
      <c r="REM47" s="4"/>
      <c r="REN47" s="4"/>
      <c r="REO47" s="4"/>
      <c r="REP47" s="4"/>
      <c r="REQ47" s="4"/>
      <c r="RER47" s="4"/>
      <c r="RES47" s="4"/>
      <c r="RET47" s="4"/>
      <c r="REU47" s="4"/>
      <c r="REV47" s="4"/>
      <c r="REW47" s="4"/>
      <c r="REX47" s="4"/>
      <c r="REY47" s="4"/>
      <c r="REZ47" s="4"/>
      <c r="RFA47" s="4"/>
      <c r="RFB47" s="4"/>
      <c r="RFC47" s="4"/>
      <c r="RFD47" s="4"/>
      <c r="RFE47" s="4"/>
      <c r="RFF47" s="4"/>
      <c r="RFG47" s="4"/>
      <c r="RFH47" s="4"/>
      <c r="RFI47" s="4"/>
      <c r="RFJ47" s="4"/>
      <c r="RFK47" s="4"/>
      <c r="RFL47" s="4"/>
      <c r="RFM47" s="4"/>
      <c r="RFN47" s="4"/>
      <c r="RFO47" s="4"/>
      <c r="RFP47" s="4"/>
      <c r="RFQ47" s="4"/>
      <c r="RFR47" s="4"/>
      <c r="RFS47" s="4"/>
      <c r="RFT47" s="4"/>
      <c r="RFU47" s="4"/>
      <c r="RFV47" s="4"/>
      <c r="RFW47" s="4"/>
      <c r="RFX47" s="4"/>
      <c r="RFY47" s="4"/>
      <c r="RFZ47" s="4"/>
      <c r="RGA47" s="4"/>
      <c r="RGB47" s="4"/>
      <c r="RGC47" s="4"/>
      <c r="RGD47" s="4"/>
      <c r="RGE47" s="4"/>
      <c r="RGF47" s="4"/>
      <c r="RGG47" s="4"/>
      <c r="RGH47" s="4"/>
      <c r="RGI47" s="4"/>
      <c r="RGJ47" s="4"/>
      <c r="RGK47" s="4"/>
      <c r="RGL47" s="4"/>
      <c r="RGM47" s="4"/>
      <c r="RGN47" s="4"/>
      <c r="RGO47" s="4"/>
      <c r="RGP47" s="4"/>
      <c r="RGQ47" s="4"/>
      <c r="RGR47" s="4"/>
      <c r="RGS47" s="4"/>
      <c r="RGT47" s="4"/>
      <c r="RGU47" s="4"/>
      <c r="RGV47" s="4"/>
      <c r="RGW47" s="4"/>
      <c r="RGX47" s="4"/>
      <c r="RGY47" s="4"/>
      <c r="RGZ47" s="4"/>
      <c r="RHA47" s="4"/>
      <c r="RHB47" s="4"/>
      <c r="RHC47" s="4"/>
      <c r="RHD47" s="4"/>
      <c r="RHE47" s="4"/>
      <c r="RHF47" s="4"/>
      <c r="RHG47" s="4"/>
      <c r="RHH47" s="4"/>
      <c r="RHI47" s="4"/>
      <c r="RHJ47" s="4"/>
      <c r="RHK47" s="4"/>
      <c r="RHL47" s="4"/>
      <c r="RHM47" s="4"/>
      <c r="RHN47" s="4"/>
      <c r="RHO47" s="4"/>
      <c r="RHP47" s="4"/>
      <c r="RHQ47" s="4"/>
      <c r="RHR47" s="4"/>
      <c r="RHS47" s="4"/>
      <c r="RHT47" s="4"/>
      <c r="RHU47" s="4"/>
      <c r="RHV47" s="4"/>
      <c r="RHW47" s="4"/>
      <c r="RHX47" s="4"/>
      <c r="RHY47" s="4"/>
      <c r="RHZ47" s="4"/>
      <c r="RIA47" s="4"/>
      <c r="RIB47" s="4"/>
      <c r="RIC47" s="4"/>
      <c r="RID47" s="4"/>
      <c r="RIE47" s="4"/>
      <c r="RIF47" s="4"/>
      <c r="RIG47" s="4"/>
      <c r="RIH47" s="4"/>
      <c r="RII47" s="4"/>
      <c r="RIJ47" s="4"/>
      <c r="RIK47" s="4"/>
      <c r="RIL47" s="4"/>
      <c r="RIM47" s="4"/>
      <c r="RIN47" s="4"/>
      <c r="RIO47" s="4"/>
      <c r="RIP47" s="4"/>
      <c r="RIQ47" s="4"/>
      <c r="RIR47" s="4"/>
      <c r="RIS47" s="4"/>
      <c r="RIT47" s="4"/>
      <c r="RIU47" s="4"/>
      <c r="RIV47" s="4"/>
      <c r="RIW47" s="4"/>
      <c r="RIX47" s="4"/>
      <c r="RIY47" s="4"/>
      <c r="RIZ47" s="4"/>
      <c r="RJA47" s="4"/>
      <c r="RJB47" s="4"/>
      <c r="RJC47" s="4"/>
      <c r="RJD47" s="4"/>
      <c r="RJE47" s="4"/>
      <c r="RJF47" s="4"/>
      <c r="RJG47" s="4"/>
      <c r="RJH47" s="4"/>
      <c r="RJI47" s="4"/>
      <c r="RJJ47" s="4"/>
      <c r="RJK47" s="4"/>
      <c r="RJL47" s="4"/>
      <c r="RJM47" s="4"/>
      <c r="RJN47" s="4"/>
      <c r="RJO47" s="4"/>
      <c r="RJP47" s="4"/>
      <c r="RJQ47" s="4"/>
      <c r="RJR47" s="4"/>
      <c r="RJS47" s="4"/>
      <c r="RJT47" s="4"/>
      <c r="RJU47" s="4"/>
      <c r="RJV47" s="4"/>
      <c r="RJW47" s="4"/>
      <c r="RJX47" s="4"/>
      <c r="RJY47" s="4"/>
      <c r="RJZ47" s="4"/>
      <c r="RKA47" s="4"/>
      <c r="RKB47" s="4"/>
      <c r="RKC47" s="4"/>
      <c r="RKD47" s="4"/>
      <c r="RKE47" s="4"/>
      <c r="RKF47" s="4"/>
      <c r="RKG47" s="4"/>
      <c r="RKH47" s="4"/>
      <c r="RKI47" s="4"/>
      <c r="RKJ47" s="4"/>
      <c r="RKK47" s="4"/>
      <c r="RKL47" s="4"/>
      <c r="RKM47" s="4"/>
      <c r="RKN47" s="4"/>
      <c r="RKO47" s="4"/>
      <c r="RKP47" s="4"/>
      <c r="RKQ47" s="4"/>
      <c r="RKR47" s="4"/>
      <c r="RKS47" s="4"/>
      <c r="RKT47" s="4"/>
      <c r="RKU47" s="4"/>
      <c r="RKV47" s="4"/>
      <c r="RKW47" s="4"/>
      <c r="RKX47" s="4"/>
      <c r="RKY47" s="4"/>
      <c r="RKZ47" s="4"/>
      <c r="RLA47" s="4"/>
      <c r="RLB47" s="4"/>
      <c r="RLC47" s="4"/>
      <c r="RLD47" s="4"/>
      <c r="RLE47" s="4"/>
      <c r="RLF47" s="4"/>
      <c r="RLG47" s="4"/>
      <c r="RLH47" s="4"/>
      <c r="RLI47" s="4"/>
      <c r="RLJ47" s="4"/>
      <c r="RLK47" s="4"/>
      <c r="RLL47" s="4"/>
      <c r="RLM47" s="4"/>
      <c r="RLN47" s="4"/>
      <c r="RLO47" s="4"/>
      <c r="RLP47" s="4"/>
      <c r="RLQ47" s="4"/>
      <c r="RLR47" s="4"/>
      <c r="RLS47" s="4"/>
      <c r="RLT47" s="4"/>
      <c r="RLU47" s="4"/>
      <c r="RLV47" s="4"/>
      <c r="RLW47" s="4"/>
      <c r="RLX47" s="4"/>
      <c r="RLY47" s="4"/>
      <c r="RLZ47" s="4"/>
      <c r="RMA47" s="4"/>
      <c r="RMB47" s="4"/>
      <c r="RMC47" s="4"/>
      <c r="RMD47" s="4"/>
      <c r="RME47" s="4"/>
      <c r="RMF47" s="4"/>
      <c r="RMG47" s="4"/>
      <c r="RMH47" s="4"/>
      <c r="RMI47" s="4"/>
      <c r="RMJ47" s="4"/>
      <c r="RMK47" s="4"/>
      <c r="RML47" s="4"/>
      <c r="RMM47" s="4"/>
      <c r="RMN47" s="4"/>
      <c r="RMO47" s="4"/>
      <c r="RMP47" s="4"/>
      <c r="RMQ47" s="4"/>
      <c r="RMR47" s="4"/>
      <c r="RMS47" s="4"/>
      <c r="RMT47" s="4"/>
      <c r="RMU47" s="4"/>
      <c r="RMV47" s="4"/>
      <c r="RMW47" s="4"/>
      <c r="RMX47" s="4"/>
      <c r="RMY47" s="4"/>
      <c r="RMZ47" s="4"/>
      <c r="RNA47" s="4"/>
      <c r="RNB47" s="4"/>
      <c r="RNC47" s="4"/>
      <c r="RND47" s="4"/>
      <c r="RNE47" s="4"/>
      <c r="RNF47" s="4"/>
      <c r="RNG47" s="4"/>
      <c r="RNH47" s="4"/>
      <c r="RNI47" s="4"/>
      <c r="RNJ47" s="4"/>
      <c r="RNK47" s="4"/>
      <c r="RNL47" s="4"/>
      <c r="RNM47" s="4"/>
      <c r="RNN47" s="4"/>
      <c r="RNO47" s="4"/>
      <c r="RNP47" s="4"/>
      <c r="RNQ47" s="4"/>
      <c r="RNR47" s="4"/>
      <c r="RNS47" s="4"/>
      <c r="RNT47" s="4"/>
      <c r="RNU47" s="4"/>
      <c r="RNV47" s="4"/>
      <c r="RNW47" s="4"/>
      <c r="RNX47" s="4"/>
      <c r="RNY47" s="4"/>
      <c r="RNZ47" s="4"/>
      <c r="ROA47" s="4"/>
      <c r="ROB47" s="4"/>
      <c r="ROC47" s="4"/>
      <c r="ROD47" s="4"/>
      <c r="ROE47" s="4"/>
      <c r="ROF47" s="4"/>
      <c r="ROG47" s="4"/>
      <c r="ROH47" s="4"/>
      <c r="ROI47" s="4"/>
      <c r="ROJ47" s="4"/>
      <c r="ROK47" s="4"/>
      <c r="ROL47" s="4"/>
      <c r="ROM47" s="4"/>
      <c r="RON47" s="4"/>
      <c r="ROO47" s="4"/>
      <c r="ROP47" s="4"/>
      <c r="ROQ47" s="4"/>
      <c r="ROR47" s="4"/>
      <c r="ROS47" s="4"/>
      <c r="ROT47" s="4"/>
      <c r="ROU47" s="4"/>
      <c r="ROV47" s="4"/>
      <c r="ROW47" s="4"/>
      <c r="ROX47" s="4"/>
      <c r="ROY47" s="4"/>
      <c r="ROZ47" s="4"/>
      <c r="RPA47" s="4"/>
      <c r="RPB47" s="4"/>
      <c r="RPC47" s="4"/>
      <c r="RPD47" s="4"/>
      <c r="RPE47" s="4"/>
      <c r="RPF47" s="4"/>
      <c r="RPG47" s="4"/>
      <c r="RPH47" s="4"/>
      <c r="RPI47" s="4"/>
      <c r="RPJ47" s="4"/>
      <c r="RPK47" s="4"/>
      <c r="RPL47" s="4"/>
      <c r="RPM47" s="4"/>
      <c r="RPN47" s="4"/>
      <c r="RPO47" s="4"/>
      <c r="RPP47" s="4"/>
      <c r="RPQ47" s="4"/>
      <c r="RPR47" s="4"/>
      <c r="RPS47" s="4"/>
      <c r="RPT47" s="4"/>
      <c r="RPU47" s="4"/>
      <c r="RPV47" s="4"/>
      <c r="RPW47" s="4"/>
      <c r="RPX47" s="4"/>
      <c r="RPY47" s="4"/>
      <c r="RPZ47" s="4"/>
      <c r="RQA47" s="4"/>
      <c r="RQB47" s="4"/>
      <c r="RQC47" s="4"/>
      <c r="RQD47" s="4"/>
      <c r="RQE47" s="4"/>
      <c r="RQF47" s="4"/>
      <c r="RQG47" s="4"/>
      <c r="RQH47" s="4"/>
      <c r="RQI47" s="4"/>
      <c r="RQJ47" s="4"/>
      <c r="RQK47" s="4"/>
      <c r="RQL47" s="4"/>
      <c r="RQM47" s="4"/>
      <c r="RQN47" s="4"/>
      <c r="RQO47" s="4"/>
      <c r="RQP47" s="4"/>
      <c r="RQQ47" s="4"/>
      <c r="RQR47" s="4"/>
      <c r="RQS47" s="4"/>
      <c r="RQT47" s="4"/>
      <c r="RQU47" s="4"/>
      <c r="RQV47" s="4"/>
      <c r="RQW47" s="4"/>
      <c r="RQX47" s="4"/>
      <c r="RQY47" s="4"/>
      <c r="RQZ47" s="4"/>
      <c r="RRA47" s="4"/>
      <c r="RRB47" s="4"/>
      <c r="RRC47" s="4"/>
      <c r="RRD47" s="4"/>
      <c r="RRE47" s="4"/>
      <c r="RRF47" s="4"/>
      <c r="RRG47" s="4"/>
      <c r="RRH47" s="4"/>
      <c r="RRI47" s="4"/>
      <c r="RRJ47" s="4"/>
      <c r="RRK47" s="4"/>
      <c r="RRL47" s="4"/>
      <c r="RRM47" s="4"/>
      <c r="RRN47" s="4"/>
      <c r="RRO47" s="4"/>
      <c r="RRP47" s="4"/>
      <c r="RRQ47" s="4"/>
      <c r="RRR47" s="4"/>
      <c r="RRS47" s="4"/>
      <c r="RRT47" s="4"/>
      <c r="RRU47" s="4"/>
      <c r="RRV47" s="4"/>
      <c r="RRW47" s="4"/>
      <c r="RRX47" s="4"/>
      <c r="RRY47" s="4"/>
      <c r="RRZ47" s="4"/>
      <c r="RSA47" s="4"/>
      <c r="RSB47" s="4"/>
      <c r="RSC47" s="4"/>
      <c r="RSD47" s="4"/>
      <c r="RSE47" s="4"/>
      <c r="RSF47" s="4"/>
      <c r="RSG47" s="4"/>
      <c r="RSH47" s="4"/>
      <c r="RSI47" s="4"/>
      <c r="RSJ47" s="4"/>
      <c r="RSK47" s="4"/>
      <c r="RSL47" s="4"/>
      <c r="RSM47" s="4"/>
      <c r="RSN47" s="4"/>
      <c r="RSO47" s="4"/>
      <c r="RSP47" s="4"/>
      <c r="RSQ47" s="4"/>
      <c r="RSR47" s="4"/>
      <c r="RSS47" s="4"/>
      <c r="RST47" s="4"/>
      <c r="RSU47" s="4"/>
      <c r="RSV47" s="4"/>
      <c r="RSW47" s="4"/>
      <c r="RSX47" s="4"/>
      <c r="RSY47" s="4"/>
      <c r="RSZ47" s="4"/>
      <c r="RTA47" s="4"/>
      <c r="RTB47" s="4"/>
      <c r="RTC47" s="4"/>
      <c r="RTD47" s="4"/>
      <c r="RTE47" s="4"/>
      <c r="RTF47" s="4"/>
      <c r="RTG47" s="4"/>
      <c r="RTH47" s="4"/>
      <c r="RTI47" s="4"/>
      <c r="RTJ47" s="4"/>
      <c r="RTK47" s="4"/>
      <c r="RTL47" s="4"/>
      <c r="RTM47" s="4"/>
      <c r="RTN47" s="4"/>
      <c r="RTO47" s="4"/>
      <c r="RTP47" s="4"/>
      <c r="RTQ47" s="4"/>
      <c r="RTR47" s="4"/>
      <c r="RTS47" s="4"/>
      <c r="RTT47" s="4"/>
      <c r="RTU47" s="4"/>
      <c r="RTV47" s="4"/>
      <c r="RTW47" s="4"/>
      <c r="RTX47" s="4"/>
      <c r="RTY47" s="4"/>
      <c r="RTZ47" s="4"/>
      <c r="RUA47" s="4"/>
      <c r="RUB47" s="4"/>
      <c r="RUC47" s="4"/>
      <c r="RUD47" s="4"/>
      <c r="RUE47" s="4"/>
      <c r="RUF47" s="4"/>
      <c r="RUG47" s="4"/>
      <c r="RUH47" s="4"/>
      <c r="RUI47" s="4"/>
      <c r="RUJ47" s="4"/>
      <c r="RUK47" s="4"/>
      <c r="RUL47" s="4"/>
      <c r="RUM47" s="4"/>
      <c r="RUN47" s="4"/>
      <c r="RUO47" s="4"/>
      <c r="RUP47" s="4"/>
      <c r="RUQ47" s="4"/>
      <c r="RUR47" s="4"/>
      <c r="RUS47" s="4"/>
      <c r="RUT47" s="4"/>
      <c r="RUU47" s="4"/>
      <c r="RUV47" s="4"/>
      <c r="RUW47" s="4"/>
      <c r="RUX47" s="4"/>
      <c r="RUY47" s="4"/>
      <c r="RUZ47" s="4"/>
      <c r="RVA47" s="4"/>
      <c r="RVB47" s="4"/>
      <c r="RVC47" s="4"/>
      <c r="RVD47" s="4"/>
      <c r="RVE47" s="4"/>
      <c r="RVF47" s="4"/>
      <c r="RVG47" s="4"/>
      <c r="RVH47" s="4"/>
      <c r="RVI47" s="4"/>
      <c r="RVJ47" s="4"/>
      <c r="RVK47" s="4"/>
      <c r="RVL47" s="4"/>
      <c r="RVM47" s="4"/>
      <c r="RVN47" s="4"/>
      <c r="RVO47" s="4"/>
      <c r="RVP47" s="4"/>
      <c r="RVQ47" s="4"/>
      <c r="RVR47" s="4"/>
      <c r="RVS47" s="4"/>
      <c r="RVT47" s="4"/>
      <c r="RVU47" s="4"/>
      <c r="RVV47" s="4"/>
      <c r="RVW47" s="4"/>
      <c r="RVX47" s="4"/>
      <c r="RVY47" s="4"/>
      <c r="RVZ47" s="4"/>
      <c r="RWA47" s="4"/>
      <c r="RWB47" s="4"/>
      <c r="RWC47" s="4"/>
      <c r="RWD47" s="4"/>
      <c r="RWE47" s="4"/>
      <c r="RWF47" s="4"/>
      <c r="RWG47" s="4"/>
      <c r="RWH47" s="4"/>
      <c r="RWI47" s="4"/>
      <c r="RWJ47" s="4"/>
      <c r="RWK47" s="4"/>
      <c r="RWL47" s="4"/>
      <c r="RWM47" s="4"/>
      <c r="RWN47" s="4"/>
      <c r="RWO47" s="4"/>
      <c r="RWP47" s="4"/>
      <c r="RWQ47" s="4"/>
      <c r="RWR47" s="4"/>
      <c r="RWS47" s="4"/>
      <c r="RWT47" s="4"/>
      <c r="RWU47" s="4"/>
      <c r="RWV47" s="4"/>
      <c r="RWW47" s="4"/>
      <c r="RWX47" s="4"/>
      <c r="RWY47" s="4"/>
      <c r="RWZ47" s="4"/>
      <c r="RXA47" s="4"/>
      <c r="RXB47" s="4"/>
      <c r="RXC47" s="4"/>
      <c r="RXD47" s="4"/>
      <c r="RXE47" s="4"/>
      <c r="RXF47" s="4"/>
      <c r="RXG47" s="4"/>
      <c r="RXH47" s="4"/>
      <c r="RXI47" s="4"/>
      <c r="RXJ47" s="4"/>
      <c r="RXK47" s="4"/>
      <c r="RXL47" s="4"/>
      <c r="RXM47" s="4"/>
      <c r="RXN47" s="4"/>
      <c r="RXO47" s="4"/>
      <c r="RXP47" s="4"/>
      <c r="RXQ47" s="4"/>
      <c r="RXR47" s="4"/>
      <c r="RXS47" s="4"/>
      <c r="RXT47" s="4"/>
      <c r="RXU47" s="4"/>
      <c r="RXV47" s="4"/>
      <c r="RXW47" s="4"/>
      <c r="RXX47" s="4"/>
      <c r="RXY47" s="4"/>
      <c r="RXZ47" s="4"/>
      <c r="RYA47" s="4"/>
      <c r="RYB47" s="4"/>
      <c r="RYC47" s="4"/>
      <c r="RYD47" s="4"/>
      <c r="RYE47" s="4"/>
      <c r="RYF47" s="4"/>
      <c r="RYG47" s="4"/>
      <c r="RYH47" s="4"/>
      <c r="RYI47" s="4"/>
      <c r="RYJ47" s="4"/>
      <c r="RYK47" s="4"/>
      <c r="RYL47" s="4"/>
      <c r="RYM47" s="4"/>
      <c r="RYN47" s="4"/>
      <c r="RYO47" s="4"/>
      <c r="RYP47" s="4"/>
      <c r="RYQ47" s="4"/>
      <c r="RYR47" s="4"/>
      <c r="RYS47" s="4"/>
      <c r="RYT47" s="4"/>
      <c r="RYU47" s="4"/>
      <c r="RYV47" s="4"/>
      <c r="RYW47" s="4"/>
      <c r="RYX47" s="4"/>
      <c r="RYY47" s="4"/>
      <c r="RYZ47" s="4"/>
      <c r="RZA47" s="4"/>
      <c r="RZB47" s="4"/>
      <c r="RZC47" s="4"/>
      <c r="RZD47" s="4"/>
      <c r="RZE47" s="4"/>
      <c r="RZF47" s="4"/>
      <c r="RZG47" s="4"/>
      <c r="RZH47" s="4"/>
      <c r="RZI47" s="4"/>
      <c r="RZJ47" s="4"/>
      <c r="RZK47" s="4"/>
      <c r="RZL47" s="4"/>
      <c r="RZM47" s="4"/>
      <c r="RZN47" s="4"/>
      <c r="RZO47" s="4"/>
      <c r="RZP47" s="4"/>
      <c r="RZQ47" s="4"/>
      <c r="RZR47" s="4"/>
      <c r="RZS47" s="4"/>
      <c r="RZT47" s="4"/>
      <c r="RZU47" s="4"/>
      <c r="RZV47" s="4"/>
      <c r="RZW47" s="4"/>
      <c r="RZX47" s="4"/>
      <c r="RZY47" s="4"/>
      <c r="RZZ47" s="4"/>
      <c r="SAA47" s="4"/>
      <c r="SAB47" s="4"/>
      <c r="SAC47" s="4"/>
      <c r="SAD47" s="4"/>
      <c r="SAE47" s="4"/>
      <c r="SAF47" s="4"/>
      <c r="SAG47" s="4"/>
      <c r="SAH47" s="4"/>
      <c r="SAI47" s="4"/>
      <c r="SAJ47" s="4"/>
      <c r="SAK47" s="4"/>
      <c r="SAL47" s="4"/>
      <c r="SAM47" s="4"/>
      <c r="SAN47" s="4"/>
      <c r="SAO47" s="4"/>
      <c r="SAP47" s="4"/>
      <c r="SAQ47" s="4"/>
      <c r="SAR47" s="4"/>
      <c r="SAS47" s="4"/>
      <c r="SAT47" s="4"/>
      <c r="SAU47" s="4"/>
      <c r="SAV47" s="4"/>
      <c r="SAW47" s="4"/>
      <c r="SAX47" s="4"/>
      <c r="SAY47" s="4"/>
      <c r="SAZ47" s="4"/>
      <c r="SBA47" s="4"/>
      <c r="SBB47" s="4"/>
      <c r="SBC47" s="4"/>
      <c r="SBD47" s="4"/>
      <c r="SBE47" s="4"/>
      <c r="SBF47" s="4"/>
      <c r="SBG47" s="4"/>
      <c r="SBH47" s="4"/>
      <c r="SBI47" s="4"/>
      <c r="SBJ47" s="4"/>
      <c r="SBK47" s="4"/>
      <c r="SBL47" s="4"/>
      <c r="SBM47" s="4"/>
      <c r="SBN47" s="4"/>
      <c r="SBO47" s="4"/>
      <c r="SBP47" s="4"/>
      <c r="SBQ47" s="4"/>
      <c r="SBR47" s="4"/>
      <c r="SBS47" s="4"/>
      <c r="SBT47" s="4"/>
      <c r="SBU47" s="4"/>
      <c r="SBV47" s="4"/>
      <c r="SBW47" s="4"/>
      <c r="SBX47" s="4"/>
      <c r="SBY47" s="4"/>
      <c r="SBZ47" s="4"/>
      <c r="SCA47" s="4"/>
      <c r="SCB47" s="4"/>
      <c r="SCC47" s="4"/>
      <c r="SCD47" s="4"/>
      <c r="SCE47" s="4"/>
      <c r="SCF47" s="4"/>
      <c r="SCG47" s="4"/>
      <c r="SCH47" s="4"/>
      <c r="SCI47" s="4"/>
      <c r="SCJ47" s="4"/>
      <c r="SCK47" s="4"/>
      <c r="SCL47" s="4"/>
      <c r="SCM47" s="4"/>
      <c r="SCN47" s="4"/>
      <c r="SCO47" s="4"/>
      <c r="SCP47" s="4"/>
      <c r="SCQ47" s="4"/>
      <c r="SCR47" s="4"/>
      <c r="SCS47" s="4"/>
      <c r="SCT47" s="4"/>
      <c r="SCU47" s="4"/>
      <c r="SCV47" s="4"/>
      <c r="SCW47" s="4"/>
      <c r="SCX47" s="4"/>
      <c r="SCY47" s="4"/>
      <c r="SCZ47" s="4"/>
      <c r="SDA47" s="4"/>
      <c r="SDB47" s="4"/>
      <c r="SDC47" s="4"/>
      <c r="SDD47" s="4"/>
      <c r="SDE47" s="4"/>
      <c r="SDF47" s="4"/>
      <c r="SDG47" s="4"/>
      <c r="SDH47" s="4"/>
      <c r="SDI47" s="4"/>
      <c r="SDJ47" s="4"/>
      <c r="SDK47" s="4"/>
      <c r="SDL47" s="4"/>
      <c r="SDM47" s="4"/>
      <c r="SDN47" s="4"/>
      <c r="SDO47" s="4"/>
      <c r="SDP47" s="4"/>
      <c r="SDQ47" s="4"/>
      <c r="SDR47" s="4"/>
      <c r="SDS47" s="4"/>
      <c r="SDT47" s="4"/>
      <c r="SDU47" s="4"/>
      <c r="SDV47" s="4"/>
      <c r="SDW47" s="4"/>
      <c r="SDX47" s="4"/>
      <c r="SDY47" s="4"/>
      <c r="SDZ47" s="4"/>
      <c r="SEA47" s="4"/>
      <c r="SEB47" s="4"/>
      <c r="SEC47" s="4"/>
      <c r="SED47" s="4"/>
      <c r="SEE47" s="4"/>
      <c r="SEF47" s="4"/>
      <c r="SEG47" s="4"/>
      <c r="SEH47" s="4"/>
      <c r="SEI47" s="4"/>
      <c r="SEJ47" s="4"/>
      <c r="SEK47" s="4"/>
      <c r="SEL47" s="4"/>
      <c r="SEM47" s="4"/>
      <c r="SEN47" s="4"/>
      <c r="SEO47" s="4"/>
      <c r="SEP47" s="4"/>
      <c r="SEQ47" s="4"/>
      <c r="SER47" s="4"/>
      <c r="SES47" s="4"/>
      <c r="SET47" s="4"/>
      <c r="SEU47" s="4"/>
      <c r="SEV47" s="4"/>
      <c r="SEW47" s="4"/>
      <c r="SEX47" s="4"/>
      <c r="SEY47" s="4"/>
      <c r="SEZ47" s="4"/>
      <c r="SFA47" s="4"/>
      <c r="SFB47" s="4"/>
      <c r="SFC47" s="4"/>
      <c r="SFD47" s="4"/>
      <c r="SFE47" s="4"/>
      <c r="SFF47" s="4"/>
      <c r="SFG47" s="4"/>
      <c r="SFH47" s="4"/>
      <c r="SFI47" s="4"/>
      <c r="SFJ47" s="4"/>
      <c r="SFK47" s="4"/>
      <c r="SFL47" s="4"/>
      <c r="SFM47" s="4"/>
      <c r="SFN47" s="4"/>
      <c r="SFO47" s="4"/>
      <c r="SFP47" s="4"/>
      <c r="SFQ47" s="4"/>
      <c r="SFR47" s="4"/>
      <c r="SFS47" s="4"/>
      <c r="SFT47" s="4"/>
      <c r="SFU47" s="4"/>
      <c r="SFV47" s="4"/>
      <c r="SFW47" s="4"/>
      <c r="SFX47" s="4"/>
      <c r="SFY47" s="4"/>
      <c r="SFZ47" s="4"/>
      <c r="SGA47" s="4"/>
      <c r="SGB47" s="4"/>
      <c r="SGC47" s="4"/>
      <c r="SGD47" s="4"/>
      <c r="SGE47" s="4"/>
      <c r="SGF47" s="4"/>
      <c r="SGG47" s="4"/>
      <c r="SGH47" s="4"/>
      <c r="SGI47" s="4"/>
      <c r="SGJ47" s="4"/>
      <c r="SGK47" s="4"/>
      <c r="SGL47" s="4"/>
      <c r="SGM47" s="4"/>
      <c r="SGN47" s="4"/>
      <c r="SGO47" s="4"/>
      <c r="SGP47" s="4"/>
      <c r="SGQ47" s="4"/>
      <c r="SGR47" s="4"/>
      <c r="SGS47" s="4"/>
      <c r="SGT47" s="4"/>
      <c r="SGU47" s="4"/>
      <c r="SGV47" s="4"/>
      <c r="SGW47" s="4"/>
      <c r="SGX47" s="4"/>
      <c r="SGY47" s="4"/>
      <c r="SGZ47" s="4"/>
      <c r="SHA47" s="4"/>
      <c r="SHB47" s="4"/>
      <c r="SHC47" s="4"/>
      <c r="SHD47" s="4"/>
      <c r="SHE47" s="4"/>
      <c r="SHF47" s="4"/>
      <c r="SHG47" s="4"/>
      <c r="SHH47" s="4"/>
      <c r="SHI47" s="4"/>
      <c r="SHJ47" s="4"/>
      <c r="SHK47" s="4"/>
      <c r="SHL47" s="4"/>
      <c r="SHM47" s="4"/>
      <c r="SHN47" s="4"/>
      <c r="SHO47" s="4"/>
      <c r="SHP47" s="4"/>
      <c r="SHQ47" s="4"/>
      <c r="SHR47" s="4"/>
      <c r="SHS47" s="4"/>
      <c r="SHT47" s="4"/>
      <c r="SHU47" s="4"/>
      <c r="SHV47" s="4"/>
      <c r="SHW47" s="4"/>
      <c r="SHX47" s="4"/>
      <c r="SHY47" s="4"/>
      <c r="SHZ47" s="4"/>
      <c r="SIA47" s="4"/>
      <c r="SIB47" s="4"/>
      <c r="SIC47" s="4"/>
      <c r="SID47" s="4"/>
      <c r="SIE47" s="4"/>
      <c r="SIF47" s="4"/>
      <c r="SIG47" s="4"/>
      <c r="SIH47" s="4"/>
      <c r="SII47" s="4"/>
      <c r="SIJ47" s="4"/>
      <c r="SIK47" s="4"/>
      <c r="SIL47" s="4"/>
      <c r="SIM47" s="4"/>
      <c r="SIN47" s="4"/>
      <c r="SIO47" s="4"/>
      <c r="SIP47" s="4"/>
      <c r="SIQ47" s="4"/>
      <c r="SIR47" s="4"/>
      <c r="SIS47" s="4"/>
      <c r="SIT47" s="4"/>
      <c r="SIU47" s="4"/>
      <c r="SIV47" s="4"/>
      <c r="SIW47" s="4"/>
      <c r="SIX47" s="4"/>
      <c r="SIY47" s="4"/>
      <c r="SIZ47" s="4"/>
      <c r="SJA47" s="4"/>
      <c r="SJB47" s="4"/>
      <c r="SJC47" s="4"/>
      <c r="SJD47" s="4"/>
      <c r="SJE47" s="4"/>
      <c r="SJF47" s="4"/>
      <c r="SJG47" s="4"/>
      <c r="SJH47" s="4"/>
      <c r="SJI47" s="4"/>
      <c r="SJJ47" s="4"/>
      <c r="SJK47" s="4"/>
      <c r="SJL47" s="4"/>
      <c r="SJM47" s="4"/>
      <c r="SJN47" s="4"/>
      <c r="SJO47" s="4"/>
      <c r="SJP47" s="4"/>
      <c r="SJQ47" s="4"/>
      <c r="SJR47" s="4"/>
      <c r="SJS47" s="4"/>
      <c r="SJT47" s="4"/>
      <c r="SJU47" s="4"/>
      <c r="SJV47" s="4"/>
      <c r="SJW47" s="4"/>
      <c r="SJX47" s="4"/>
      <c r="SJY47" s="4"/>
      <c r="SJZ47" s="4"/>
      <c r="SKA47" s="4"/>
      <c r="SKB47" s="4"/>
      <c r="SKC47" s="4"/>
      <c r="SKD47" s="4"/>
      <c r="SKE47" s="4"/>
      <c r="SKF47" s="4"/>
      <c r="SKG47" s="4"/>
      <c r="SKH47" s="4"/>
      <c r="SKI47" s="4"/>
      <c r="SKJ47" s="4"/>
      <c r="SKK47" s="4"/>
      <c r="SKL47" s="4"/>
      <c r="SKM47" s="4"/>
      <c r="SKN47" s="4"/>
      <c r="SKO47" s="4"/>
      <c r="SKP47" s="4"/>
      <c r="SKQ47" s="4"/>
      <c r="SKR47" s="4"/>
      <c r="SKS47" s="4"/>
      <c r="SKT47" s="4"/>
      <c r="SKU47" s="4"/>
      <c r="SKV47" s="4"/>
      <c r="SKW47" s="4"/>
      <c r="SKX47" s="4"/>
      <c r="SKY47" s="4"/>
      <c r="SKZ47" s="4"/>
      <c r="SLA47" s="4"/>
      <c r="SLB47" s="4"/>
      <c r="SLC47" s="4"/>
      <c r="SLD47" s="4"/>
      <c r="SLE47" s="4"/>
      <c r="SLF47" s="4"/>
      <c r="SLG47" s="4"/>
      <c r="SLH47" s="4"/>
      <c r="SLI47" s="4"/>
      <c r="SLJ47" s="4"/>
      <c r="SLK47" s="4"/>
      <c r="SLL47" s="4"/>
      <c r="SLM47" s="4"/>
      <c r="SLN47" s="4"/>
      <c r="SLO47" s="4"/>
      <c r="SLP47" s="4"/>
      <c r="SLQ47" s="4"/>
      <c r="SLR47" s="4"/>
      <c r="SLS47" s="4"/>
      <c r="SLT47" s="4"/>
      <c r="SLU47" s="4"/>
      <c r="SLV47" s="4"/>
      <c r="SLW47" s="4"/>
      <c r="SLX47" s="4"/>
      <c r="SLY47" s="4"/>
      <c r="SLZ47" s="4"/>
      <c r="SMA47" s="4"/>
      <c r="SMB47" s="4"/>
      <c r="SMC47" s="4"/>
      <c r="SMD47" s="4"/>
      <c r="SME47" s="4"/>
      <c r="SMF47" s="4"/>
      <c r="SMG47" s="4"/>
      <c r="SMH47" s="4"/>
      <c r="SMI47" s="4"/>
      <c r="SMJ47" s="4"/>
      <c r="SMK47" s="4"/>
      <c r="SML47" s="4"/>
      <c r="SMM47" s="4"/>
      <c r="SMN47" s="4"/>
      <c r="SMO47" s="4"/>
      <c r="SMP47" s="4"/>
      <c r="SMQ47" s="4"/>
      <c r="SMR47" s="4"/>
      <c r="SMS47" s="4"/>
      <c r="SMT47" s="4"/>
      <c r="SMU47" s="4"/>
      <c r="SMV47" s="4"/>
      <c r="SMW47" s="4"/>
      <c r="SMX47" s="4"/>
      <c r="SMY47" s="4"/>
      <c r="SMZ47" s="4"/>
      <c r="SNA47" s="4"/>
      <c r="SNB47" s="4"/>
      <c r="SNC47" s="4"/>
      <c r="SND47" s="4"/>
      <c r="SNE47" s="4"/>
      <c r="SNF47" s="4"/>
      <c r="SNG47" s="4"/>
      <c r="SNH47" s="4"/>
      <c r="SNI47" s="4"/>
      <c r="SNJ47" s="4"/>
      <c r="SNK47" s="4"/>
      <c r="SNL47" s="4"/>
      <c r="SNM47" s="4"/>
      <c r="SNN47" s="4"/>
      <c r="SNO47" s="4"/>
      <c r="SNP47" s="4"/>
      <c r="SNQ47" s="4"/>
      <c r="SNR47" s="4"/>
      <c r="SNS47" s="4"/>
      <c r="SNT47" s="4"/>
      <c r="SNU47" s="4"/>
      <c r="SNV47" s="4"/>
      <c r="SNW47" s="4"/>
      <c r="SNX47" s="4"/>
      <c r="SNY47" s="4"/>
      <c r="SNZ47" s="4"/>
      <c r="SOA47" s="4"/>
      <c r="SOB47" s="4"/>
      <c r="SOC47" s="4"/>
      <c r="SOD47" s="4"/>
      <c r="SOE47" s="4"/>
      <c r="SOF47" s="4"/>
      <c r="SOG47" s="4"/>
      <c r="SOH47" s="4"/>
      <c r="SOI47" s="4"/>
      <c r="SOJ47" s="4"/>
      <c r="SOK47" s="4"/>
      <c r="SOL47" s="4"/>
      <c r="SOM47" s="4"/>
      <c r="SON47" s="4"/>
      <c r="SOO47" s="4"/>
      <c r="SOP47" s="4"/>
      <c r="SOQ47" s="4"/>
      <c r="SOR47" s="4"/>
      <c r="SOS47" s="4"/>
      <c r="SOT47" s="4"/>
      <c r="SOU47" s="4"/>
      <c r="SOV47" s="4"/>
      <c r="SOW47" s="4"/>
      <c r="SOX47" s="4"/>
      <c r="SOY47" s="4"/>
      <c r="SOZ47" s="4"/>
      <c r="SPA47" s="4"/>
      <c r="SPB47" s="4"/>
      <c r="SPC47" s="4"/>
      <c r="SPD47" s="4"/>
      <c r="SPE47" s="4"/>
      <c r="SPF47" s="4"/>
      <c r="SPG47" s="4"/>
      <c r="SPH47" s="4"/>
      <c r="SPI47" s="4"/>
      <c r="SPJ47" s="4"/>
      <c r="SPK47" s="4"/>
      <c r="SPL47" s="4"/>
      <c r="SPM47" s="4"/>
      <c r="SPN47" s="4"/>
      <c r="SPO47" s="4"/>
      <c r="SPP47" s="4"/>
      <c r="SPQ47" s="4"/>
      <c r="SPR47" s="4"/>
      <c r="SPS47" s="4"/>
      <c r="SPT47" s="4"/>
      <c r="SPU47" s="4"/>
      <c r="SPV47" s="4"/>
      <c r="SPW47" s="4"/>
      <c r="SPX47" s="4"/>
      <c r="SPY47" s="4"/>
      <c r="SPZ47" s="4"/>
      <c r="SQA47" s="4"/>
      <c r="SQB47" s="4"/>
      <c r="SQC47" s="4"/>
      <c r="SQD47" s="4"/>
      <c r="SQE47" s="4"/>
      <c r="SQF47" s="4"/>
      <c r="SQG47" s="4"/>
      <c r="SQH47" s="4"/>
      <c r="SQI47" s="4"/>
      <c r="SQJ47" s="4"/>
      <c r="SQK47" s="4"/>
      <c r="SQL47" s="4"/>
      <c r="SQM47" s="4"/>
      <c r="SQN47" s="4"/>
      <c r="SQO47" s="4"/>
      <c r="SQP47" s="4"/>
      <c r="SQQ47" s="4"/>
      <c r="SQR47" s="4"/>
      <c r="SQS47" s="4"/>
      <c r="SQT47" s="4"/>
      <c r="SQU47" s="4"/>
      <c r="SQV47" s="4"/>
      <c r="SQW47" s="4"/>
      <c r="SQX47" s="4"/>
      <c r="SQY47" s="4"/>
      <c r="SQZ47" s="4"/>
      <c r="SRA47" s="4"/>
      <c r="SRB47" s="4"/>
      <c r="SRC47" s="4"/>
      <c r="SRD47" s="4"/>
      <c r="SRE47" s="4"/>
      <c r="SRF47" s="4"/>
      <c r="SRG47" s="4"/>
      <c r="SRH47" s="4"/>
      <c r="SRI47" s="4"/>
      <c r="SRJ47" s="4"/>
      <c r="SRK47" s="4"/>
      <c r="SRL47" s="4"/>
      <c r="SRM47" s="4"/>
      <c r="SRN47" s="4"/>
      <c r="SRO47" s="4"/>
      <c r="SRP47" s="4"/>
      <c r="SRQ47" s="4"/>
      <c r="SRR47" s="4"/>
      <c r="SRS47" s="4"/>
      <c r="SRT47" s="4"/>
      <c r="SRU47" s="4"/>
      <c r="SRV47" s="4"/>
      <c r="SRW47" s="4"/>
      <c r="SRX47" s="4"/>
      <c r="SRY47" s="4"/>
      <c r="SRZ47" s="4"/>
      <c r="SSA47" s="4"/>
      <c r="SSB47" s="4"/>
      <c r="SSC47" s="4"/>
      <c r="SSD47" s="4"/>
      <c r="SSE47" s="4"/>
      <c r="SSF47" s="4"/>
      <c r="SSG47" s="4"/>
      <c r="SSH47" s="4"/>
      <c r="SSI47" s="4"/>
      <c r="SSJ47" s="4"/>
      <c r="SSK47" s="4"/>
      <c r="SSL47" s="4"/>
      <c r="SSM47" s="4"/>
      <c r="SSN47" s="4"/>
      <c r="SSO47" s="4"/>
      <c r="SSP47" s="4"/>
      <c r="SSQ47" s="4"/>
      <c r="SSR47" s="4"/>
      <c r="SSS47" s="4"/>
      <c r="SST47" s="4"/>
      <c r="SSU47" s="4"/>
      <c r="SSV47" s="4"/>
      <c r="SSW47" s="4"/>
      <c r="SSX47" s="4"/>
      <c r="SSY47" s="4"/>
      <c r="SSZ47" s="4"/>
      <c r="STA47" s="4"/>
      <c r="STB47" s="4"/>
      <c r="STC47" s="4"/>
      <c r="STD47" s="4"/>
      <c r="STE47" s="4"/>
      <c r="STF47" s="4"/>
      <c r="STG47" s="4"/>
      <c r="STH47" s="4"/>
      <c r="STI47" s="4"/>
      <c r="STJ47" s="4"/>
      <c r="STK47" s="4"/>
      <c r="STL47" s="4"/>
      <c r="STM47" s="4"/>
      <c r="STN47" s="4"/>
      <c r="STO47" s="4"/>
      <c r="STP47" s="4"/>
      <c r="STQ47" s="4"/>
      <c r="STR47" s="4"/>
      <c r="STS47" s="4"/>
      <c r="STT47" s="4"/>
      <c r="STU47" s="4"/>
      <c r="STV47" s="4"/>
      <c r="STW47" s="4"/>
      <c r="STX47" s="4"/>
      <c r="STY47" s="4"/>
      <c r="STZ47" s="4"/>
      <c r="SUA47" s="4"/>
      <c r="SUB47" s="4"/>
      <c r="SUC47" s="4"/>
      <c r="SUD47" s="4"/>
      <c r="SUE47" s="4"/>
      <c r="SUF47" s="4"/>
      <c r="SUG47" s="4"/>
      <c r="SUH47" s="4"/>
      <c r="SUI47" s="4"/>
      <c r="SUJ47" s="4"/>
      <c r="SUK47" s="4"/>
      <c r="SUL47" s="4"/>
      <c r="SUM47" s="4"/>
      <c r="SUN47" s="4"/>
      <c r="SUO47" s="4"/>
      <c r="SUP47" s="4"/>
      <c r="SUQ47" s="4"/>
      <c r="SUR47" s="4"/>
      <c r="SUS47" s="4"/>
      <c r="SUT47" s="4"/>
      <c r="SUU47" s="4"/>
      <c r="SUV47" s="4"/>
      <c r="SUW47" s="4"/>
      <c r="SUX47" s="4"/>
      <c r="SUY47" s="4"/>
      <c r="SUZ47" s="4"/>
      <c r="SVA47" s="4"/>
      <c r="SVB47" s="4"/>
      <c r="SVC47" s="4"/>
      <c r="SVD47" s="4"/>
      <c r="SVE47" s="4"/>
      <c r="SVF47" s="4"/>
      <c r="SVG47" s="4"/>
      <c r="SVH47" s="4"/>
      <c r="SVI47" s="4"/>
      <c r="SVJ47" s="4"/>
      <c r="SVK47" s="4"/>
      <c r="SVL47" s="4"/>
      <c r="SVM47" s="4"/>
      <c r="SVN47" s="4"/>
      <c r="SVO47" s="4"/>
      <c r="SVP47" s="4"/>
      <c r="SVQ47" s="4"/>
      <c r="SVR47" s="4"/>
      <c r="SVS47" s="4"/>
      <c r="SVT47" s="4"/>
      <c r="SVU47" s="4"/>
      <c r="SVV47" s="4"/>
      <c r="SVW47" s="4"/>
      <c r="SVX47" s="4"/>
      <c r="SVY47" s="4"/>
      <c r="SVZ47" s="4"/>
      <c r="SWA47" s="4"/>
      <c r="SWB47" s="4"/>
      <c r="SWC47" s="4"/>
      <c r="SWD47" s="4"/>
      <c r="SWE47" s="4"/>
      <c r="SWF47" s="4"/>
      <c r="SWG47" s="4"/>
      <c r="SWH47" s="4"/>
      <c r="SWI47" s="4"/>
      <c r="SWJ47" s="4"/>
      <c r="SWK47" s="4"/>
      <c r="SWL47" s="4"/>
      <c r="SWM47" s="4"/>
      <c r="SWN47" s="4"/>
      <c r="SWO47" s="4"/>
      <c r="SWP47" s="4"/>
      <c r="SWQ47" s="4"/>
      <c r="SWR47" s="4"/>
      <c r="SWS47" s="4"/>
      <c r="SWT47" s="4"/>
      <c r="SWU47" s="4"/>
      <c r="SWV47" s="4"/>
      <c r="SWW47" s="4"/>
      <c r="SWX47" s="4"/>
      <c r="SWY47" s="4"/>
      <c r="SWZ47" s="4"/>
      <c r="SXA47" s="4"/>
      <c r="SXB47" s="4"/>
      <c r="SXC47" s="4"/>
      <c r="SXD47" s="4"/>
      <c r="SXE47" s="4"/>
      <c r="SXF47" s="4"/>
      <c r="SXG47" s="4"/>
      <c r="SXH47" s="4"/>
      <c r="SXI47" s="4"/>
      <c r="SXJ47" s="4"/>
      <c r="SXK47" s="4"/>
      <c r="SXL47" s="4"/>
      <c r="SXM47" s="4"/>
      <c r="SXN47" s="4"/>
      <c r="SXO47" s="4"/>
      <c r="SXP47" s="4"/>
      <c r="SXQ47" s="4"/>
      <c r="SXR47" s="4"/>
      <c r="SXS47" s="4"/>
      <c r="SXT47" s="4"/>
      <c r="SXU47" s="4"/>
      <c r="SXV47" s="4"/>
      <c r="SXW47" s="4"/>
      <c r="SXX47" s="4"/>
      <c r="SXY47" s="4"/>
      <c r="SXZ47" s="4"/>
      <c r="SYA47" s="4"/>
      <c r="SYB47" s="4"/>
      <c r="SYC47" s="4"/>
      <c r="SYD47" s="4"/>
      <c r="SYE47" s="4"/>
      <c r="SYF47" s="4"/>
      <c r="SYG47" s="4"/>
      <c r="SYH47" s="4"/>
      <c r="SYI47" s="4"/>
      <c r="SYJ47" s="4"/>
      <c r="SYK47" s="4"/>
      <c r="SYL47" s="4"/>
      <c r="SYM47" s="4"/>
      <c r="SYN47" s="4"/>
      <c r="SYO47" s="4"/>
      <c r="SYP47" s="4"/>
      <c r="SYQ47" s="4"/>
      <c r="SYR47" s="4"/>
      <c r="SYS47" s="4"/>
      <c r="SYT47" s="4"/>
      <c r="SYU47" s="4"/>
      <c r="SYV47" s="4"/>
      <c r="SYW47" s="4"/>
      <c r="SYX47" s="4"/>
      <c r="SYY47" s="4"/>
      <c r="SYZ47" s="4"/>
      <c r="SZA47" s="4"/>
      <c r="SZB47" s="4"/>
      <c r="SZC47" s="4"/>
      <c r="SZD47" s="4"/>
      <c r="SZE47" s="4"/>
      <c r="SZF47" s="4"/>
      <c r="SZG47" s="4"/>
      <c r="SZH47" s="4"/>
      <c r="SZI47" s="4"/>
      <c r="SZJ47" s="4"/>
      <c r="SZK47" s="4"/>
      <c r="SZL47" s="4"/>
      <c r="SZM47" s="4"/>
      <c r="SZN47" s="4"/>
      <c r="SZO47" s="4"/>
      <c r="SZP47" s="4"/>
      <c r="SZQ47" s="4"/>
      <c r="SZR47" s="4"/>
      <c r="SZS47" s="4"/>
      <c r="SZT47" s="4"/>
      <c r="SZU47" s="4"/>
      <c r="SZV47" s="4"/>
      <c r="SZW47" s="4"/>
      <c r="SZX47" s="4"/>
      <c r="SZY47" s="4"/>
      <c r="SZZ47" s="4"/>
      <c r="TAA47" s="4"/>
      <c r="TAB47" s="4"/>
      <c r="TAC47" s="4"/>
      <c r="TAD47" s="4"/>
      <c r="TAE47" s="4"/>
      <c r="TAF47" s="4"/>
      <c r="TAG47" s="4"/>
      <c r="TAH47" s="4"/>
      <c r="TAI47" s="4"/>
      <c r="TAJ47" s="4"/>
      <c r="TAK47" s="4"/>
      <c r="TAL47" s="4"/>
      <c r="TAM47" s="4"/>
      <c r="TAN47" s="4"/>
      <c r="TAO47" s="4"/>
      <c r="TAP47" s="4"/>
      <c r="TAQ47" s="4"/>
      <c r="TAR47" s="4"/>
      <c r="TAS47" s="4"/>
      <c r="TAT47" s="4"/>
      <c r="TAU47" s="4"/>
      <c r="TAV47" s="4"/>
      <c r="TAW47" s="4"/>
      <c r="TAX47" s="4"/>
      <c r="TAY47" s="4"/>
      <c r="TAZ47" s="4"/>
      <c r="TBA47" s="4"/>
      <c r="TBB47" s="4"/>
      <c r="TBC47" s="4"/>
      <c r="TBD47" s="4"/>
      <c r="TBE47" s="4"/>
      <c r="TBF47" s="4"/>
      <c r="TBG47" s="4"/>
      <c r="TBH47" s="4"/>
      <c r="TBI47" s="4"/>
      <c r="TBJ47" s="4"/>
      <c r="TBK47" s="4"/>
      <c r="TBL47" s="4"/>
      <c r="TBM47" s="4"/>
      <c r="TBN47" s="4"/>
      <c r="TBO47" s="4"/>
      <c r="TBP47" s="4"/>
      <c r="TBQ47" s="4"/>
      <c r="TBR47" s="4"/>
      <c r="TBS47" s="4"/>
      <c r="TBT47" s="4"/>
      <c r="TBU47" s="4"/>
      <c r="TBV47" s="4"/>
      <c r="TBW47" s="4"/>
      <c r="TBX47" s="4"/>
      <c r="TBY47" s="4"/>
      <c r="TBZ47" s="4"/>
      <c r="TCA47" s="4"/>
      <c r="TCB47" s="4"/>
      <c r="TCC47" s="4"/>
      <c r="TCD47" s="4"/>
      <c r="TCE47" s="4"/>
      <c r="TCF47" s="4"/>
      <c r="TCG47" s="4"/>
      <c r="TCH47" s="4"/>
      <c r="TCI47" s="4"/>
      <c r="TCJ47" s="4"/>
      <c r="TCK47" s="4"/>
      <c r="TCL47" s="4"/>
      <c r="TCM47" s="4"/>
      <c r="TCN47" s="4"/>
      <c r="TCO47" s="4"/>
      <c r="TCP47" s="4"/>
      <c r="TCQ47" s="4"/>
      <c r="TCR47" s="4"/>
      <c r="TCS47" s="4"/>
      <c r="TCT47" s="4"/>
      <c r="TCU47" s="4"/>
      <c r="TCV47" s="4"/>
      <c r="TCW47" s="4"/>
      <c r="TCX47" s="4"/>
      <c r="TCY47" s="4"/>
      <c r="TCZ47" s="4"/>
      <c r="TDA47" s="4"/>
      <c r="TDB47" s="4"/>
      <c r="TDC47" s="4"/>
      <c r="TDD47" s="4"/>
      <c r="TDE47" s="4"/>
      <c r="TDF47" s="4"/>
      <c r="TDG47" s="4"/>
      <c r="TDH47" s="4"/>
      <c r="TDI47" s="4"/>
      <c r="TDJ47" s="4"/>
      <c r="TDK47" s="4"/>
      <c r="TDL47" s="4"/>
      <c r="TDM47" s="4"/>
      <c r="TDN47" s="4"/>
      <c r="TDO47" s="4"/>
      <c r="TDP47" s="4"/>
      <c r="TDQ47" s="4"/>
      <c r="TDR47" s="4"/>
      <c r="TDS47" s="4"/>
      <c r="TDT47" s="4"/>
      <c r="TDU47" s="4"/>
      <c r="TDV47" s="4"/>
      <c r="TDW47" s="4"/>
      <c r="TDX47" s="4"/>
      <c r="TDY47" s="4"/>
      <c r="TDZ47" s="4"/>
      <c r="TEA47" s="4"/>
      <c r="TEB47" s="4"/>
      <c r="TEC47" s="4"/>
      <c r="TED47" s="4"/>
      <c r="TEE47" s="4"/>
      <c r="TEF47" s="4"/>
      <c r="TEG47" s="4"/>
      <c r="TEH47" s="4"/>
      <c r="TEI47" s="4"/>
      <c r="TEJ47" s="4"/>
      <c r="TEK47" s="4"/>
      <c r="TEL47" s="4"/>
      <c r="TEM47" s="4"/>
      <c r="TEN47" s="4"/>
      <c r="TEO47" s="4"/>
      <c r="TEP47" s="4"/>
      <c r="TEQ47" s="4"/>
      <c r="TER47" s="4"/>
      <c r="TES47" s="4"/>
      <c r="TET47" s="4"/>
      <c r="TEU47" s="4"/>
      <c r="TEV47" s="4"/>
      <c r="TEW47" s="4"/>
      <c r="TEX47" s="4"/>
      <c r="TEY47" s="4"/>
      <c r="TEZ47" s="4"/>
      <c r="TFA47" s="4"/>
      <c r="TFB47" s="4"/>
      <c r="TFC47" s="4"/>
      <c r="TFD47" s="4"/>
      <c r="TFE47" s="4"/>
      <c r="TFF47" s="4"/>
      <c r="TFG47" s="4"/>
      <c r="TFH47" s="4"/>
      <c r="TFI47" s="4"/>
      <c r="TFJ47" s="4"/>
      <c r="TFK47" s="4"/>
      <c r="TFL47" s="4"/>
      <c r="TFM47" s="4"/>
      <c r="TFN47" s="4"/>
      <c r="TFO47" s="4"/>
      <c r="TFP47" s="4"/>
      <c r="TFQ47" s="4"/>
      <c r="TFR47" s="4"/>
      <c r="TFS47" s="4"/>
      <c r="TFT47" s="4"/>
      <c r="TFU47" s="4"/>
      <c r="TFV47" s="4"/>
      <c r="TFW47" s="4"/>
      <c r="TFX47" s="4"/>
      <c r="TFY47" s="4"/>
      <c r="TFZ47" s="4"/>
      <c r="TGA47" s="4"/>
      <c r="TGB47" s="4"/>
      <c r="TGC47" s="4"/>
      <c r="TGD47" s="4"/>
      <c r="TGE47" s="4"/>
      <c r="TGF47" s="4"/>
      <c r="TGG47" s="4"/>
      <c r="TGH47" s="4"/>
      <c r="TGI47" s="4"/>
      <c r="TGJ47" s="4"/>
      <c r="TGK47" s="4"/>
      <c r="TGL47" s="4"/>
      <c r="TGM47" s="4"/>
      <c r="TGN47" s="4"/>
      <c r="TGO47" s="4"/>
      <c r="TGP47" s="4"/>
      <c r="TGQ47" s="4"/>
      <c r="TGR47" s="4"/>
      <c r="TGS47" s="4"/>
      <c r="TGT47" s="4"/>
      <c r="TGU47" s="4"/>
      <c r="TGV47" s="4"/>
      <c r="TGW47" s="4"/>
      <c r="TGX47" s="4"/>
      <c r="TGY47" s="4"/>
      <c r="TGZ47" s="4"/>
      <c r="THA47" s="4"/>
      <c r="THB47" s="4"/>
      <c r="THC47" s="4"/>
      <c r="THD47" s="4"/>
      <c r="THE47" s="4"/>
      <c r="THF47" s="4"/>
      <c r="THG47" s="4"/>
      <c r="THH47" s="4"/>
      <c r="THI47" s="4"/>
      <c r="THJ47" s="4"/>
      <c r="THK47" s="4"/>
      <c r="THL47" s="4"/>
      <c r="THM47" s="4"/>
      <c r="THN47" s="4"/>
      <c r="THO47" s="4"/>
      <c r="THP47" s="4"/>
      <c r="THQ47" s="4"/>
      <c r="THR47" s="4"/>
      <c r="THS47" s="4"/>
      <c r="THT47" s="4"/>
      <c r="THU47" s="4"/>
      <c r="THV47" s="4"/>
      <c r="THW47" s="4"/>
      <c r="THX47" s="4"/>
      <c r="THY47" s="4"/>
      <c r="THZ47" s="4"/>
      <c r="TIA47" s="4"/>
      <c r="TIB47" s="4"/>
      <c r="TIC47" s="4"/>
      <c r="TID47" s="4"/>
      <c r="TIE47" s="4"/>
      <c r="TIF47" s="4"/>
      <c r="TIG47" s="4"/>
      <c r="TIH47" s="4"/>
      <c r="TII47" s="4"/>
      <c r="TIJ47" s="4"/>
      <c r="TIK47" s="4"/>
      <c r="TIL47" s="4"/>
      <c r="TIM47" s="4"/>
      <c r="TIN47" s="4"/>
      <c r="TIO47" s="4"/>
      <c r="TIP47" s="4"/>
      <c r="TIQ47" s="4"/>
      <c r="TIR47" s="4"/>
      <c r="TIS47" s="4"/>
      <c r="TIT47" s="4"/>
      <c r="TIU47" s="4"/>
      <c r="TIV47" s="4"/>
      <c r="TIW47" s="4"/>
      <c r="TIX47" s="4"/>
      <c r="TIY47" s="4"/>
      <c r="TIZ47" s="4"/>
      <c r="TJA47" s="4"/>
      <c r="TJB47" s="4"/>
      <c r="TJC47" s="4"/>
      <c r="TJD47" s="4"/>
      <c r="TJE47" s="4"/>
      <c r="TJF47" s="4"/>
      <c r="TJG47" s="4"/>
      <c r="TJH47" s="4"/>
      <c r="TJI47" s="4"/>
      <c r="TJJ47" s="4"/>
      <c r="TJK47" s="4"/>
      <c r="TJL47" s="4"/>
      <c r="TJM47" s="4"/>
      <c r="TJN47" s="4"/>
      <c r="TJO47" s="4"/>
      <c r="TJP47" s="4"/>
      <c r="TJQ47" s="4"/>
      <c r="TJR47" s="4"/>
      <c r="TJS47" s="4"/>
      <c r="TJT47" s="4"/>
      <c r="TJU47" s="4"/>
      <c r="TJV47" s="4"/>
      <c r="TJW47" s="4"/>
      <c r="TJX47" s="4"/>
      <c r="TJY47" s="4"/>
      <c r="TJZ47" s="4"/>
      <c r="TKA47" s="4"/>
      <c r="TKB47" s="4"/>
      <c r="TKC47" s="4"/>
      <c r="TKD47" s="4"/>
      <c r="TKE47" s="4"/>
      <c r="TKF47" s="4"/>
      <c r="TKG47" s="4"/>
      <c r="TKH47" s="4"/>
      <c r="TKI47" s="4"/>
      <c r="TKJ47" s="4"/>
      <c r="TKK47" s="4"/>
      <c r="TKL47" s="4"/>
      <c r="TKM47" s="4"/>
      <c r="TKN47" s="4"/>
      <c r="TKO47" s="4"/>
      <c r="TKP47" s="4"/>
      <c r="TKQ47" s="4"/>
      <c r="TKR47" s="4"/>
      <c r="TKS47" s="4"/>
      <c r="TKT47" s="4"/>
      <c r="TKU47" s="4"/>
      <c r="TKV47" s="4"/>
      <c r="TKW47" s="4"/>
      <c r="TKX47" s="4"/>
      <c r="TKY47" s="4"/>
      <c r="TKZ47" s="4"/>
      <c r="TLA47" s="4"/>
      <c r="TLB47" s="4"/>
      <c r="TLC47" s="4"/>
      <c r="TLD47" s="4"/>
      <c r="TLE47" s="4"/>
      <c r="TLF47" s="4"/>
      <c r="TLG47" s="4"/>
      <c r="TLH47" s="4"/>
      <c r="TLI47" s="4"/>
      <c r="TLJ47" s="4"/>
      <c r="TLK47" s="4"/>
      <c r="TLL47" s="4"/>
      <c r="TLM47" s="4"/>
      <c r="TLN47" s="4"/>
      <c r="TLO47" s="4"/>
      <c r="TLP47" s="4"/>
      <c r="TLQ47" s="4"/>
      <c r="TLR47" s="4"/>
      <c r="TLS47" s="4"/>
      <c r="TLT47" s="4"/>
      <c r="TLU47" s="4"/>
      <c r="TLV47" s="4"/>
      <c r="TLW47" s="4"/>
      <c r="TLX47" s="4"/>
      <c r="TLY47" s="4"/>
      <c r="TLZ47" s="4"/>
      <c r="TMA47" s="4"/>
      <c r="TMB47" s="4"/>
      <c r="TMC47" s="4"/>
      <c r="TMD47" s="4"/>
      <c r="TME47" s="4"/>
      <c r="TMF47" s="4"/>
      <c r="TMG47" s="4"/>
      <c r="TMH47" s="4"/>
      <c r="TMI47" s="4"/>
      <c r="TMJ47" s="4"/>
      <c r="TMK47" s="4"/>
      <c r="TML47" s="4"/>
      <c r="TMM47" s="4"/>
      <c r="TMN47" s="4"/>
      <c r="TMO47" s="4"/>
      <c r="TMP47" s="4"/>
      <c r="TMQ47" s="4"/>
      <c r="TMR47" s="4"/>
      <c r="TMS47" s="4"/>
      <c r="TMT47" s="4"/>
      <c r="TMU47" s="4"/>
      <c r="TMV47" s="4"/>
      <c r="TMW47" s="4"/>
      <c r="TMX47" s="4"/>
      <c r="TMY47" s="4"/>
      <c r="TMZ47" s="4"/>
      <c r="TNA47" s="4"/>
      <c r="TNB47" s="4"/>
      <c r="TNC47" s="4"/>
      <c r="TND47" s="4"/>
      <c r="TNE47" s="4"/>
      <c r="TNF47" s="4"/>
      <c r="TNG47" s="4"/>
      <c r="TNH47" s="4"/>
      <c r="TNI47" s="4"/>
      <c r="TNJ47" s="4"/>
      <c r="TNK47" s="4"/>
      <c r="TNL47" s="4"/>
      <c r="TNM47" s="4"/>
      <c r="TNN47" s="4"/>
      <c r="TNO47" s="4"/>
      <c r="TNP47" s="4"/>
      <c r="TNQ47" s="4"/>
      <c r="TNR47" s="4"/>
      <c r="TNS47" s="4"/>
      <c r="TNT47" s="4"/>
      <c r="TNU47" s="4"/>
      <c r="TNV47" s="4"/>
      <c r="TNW47" s="4"/>
      <c r="TNX47" s="4"/>
      <c r="TNY47" s="4"/>
      <c r="TNZ47" s="4"/>
      <c r="TOA47" s="4"/>
      <c r="TOB47" s="4"/>
      <c r="TOC47" s="4"/>
      <c r="TOD47" s="4"/>
      <c r="TOE47" s="4"/>
      <c r="TOF47" s="4"/>
      <c r="TOG47" s="4"/>
      <c r="TOH47" s="4"/>
      <c r="TOI47" s="4"/>
      <c r="TOJ47" s="4"/>
      <c r="TOK47" s="4"/>
      <c r="TOL47" s="4"/>
      <c r="TOM47" s="4"/>
      <c r="TON47" s="4"/>
      <c r="TOO47" s="4"/>
      <c r="TOP47" s="4"/>
      <c r="TOQ47" s="4"/>
      <c r="TOR47" s="4"/>
      <c r="TOS47" s="4"/>
      <c r="TOT47" s="4"/>
      <c r="TOU47" s="4"/>
      <c r="TOV47" s="4"/>
      <c r="TOW47" s="4"/>
      <c r="TOX47" s="4"/>
      <c r="TOY47" s="4"/>
      <c r="TOZ47" s="4"/>
      <c r="TPA47" s="4"/>
      <c r="TPB47" s="4"/>
      <c r="TPC47" s="4"/>
      <c r="TPD47" s="4"/>
      <c r="TPE47" s="4"/>
      <c r="TPF47" s="4"/>
      <c r="TPG47" s="4"/>
      <c r="TPH47" s="4"/>
      <c r="TPI47" s="4"/>
      <c r="TPJ47" s="4"/>
      <c r="TPK47" s="4"/>
      <c r="TPL47" s="4"/>
      <c r="TPM47" s="4"/>
      <c r="TPN47" s="4"/>
      <c r="TPO47" s="4"/>
      <c r="TPP47" s="4"/>
      <c r="TPQ47" s="4"/>
      <c r="TPR47" s="4"/>
      <c r="TPS47" s="4"/>
      <c r="TPT47" s="4"/>
      <c r="TPU47" s="4"/>
      <c r="TPV47" s="4"/>
      <c r="TPW47" s="4"/>
      <c r="TPX47" s="4"/>
      <c r="TPY47" s="4"/>
      <c r="TPZ47" s="4"/>
      <c r="TQA47" s="4"/>
      <c r="TQB47" s="4"/>
      <c r="TQC47" s="4"/>
      <c r="TQD47" s="4"/>
      <c r="TQE47" s="4"/>
      <c r="TQF47" s="4"/>
      <c r="TQG47" s="4"/>
      <c r="TQH47" s="4"/>
      <c r="TQI47" s="4"/>
      <c r="TQJ47" s="4"/>
      <c r="TQK47" s="4"/>
      <c r="TQL47" s="4"/>
      <c r="TQM47" s="4"/>
      <c r="TQN47" s="4"/>
      <c r="TQO47" s="4"/>
      <c r="TQP47" s="4"/>
      <c r="TQQ47" s="4"/>
      <c r="TQR47" s="4"/>
      <c r="TQS47" s="4"/>
      <c r="TQT47" s="4"/>
      <c r="TQU47" s="4"/>
      <c r="TQV47" s="4"/>
      <c r="TQW47" s="4"/>
      <c r="TQX47" s="4"/>
      <c r="TQY47" s="4"/>
      <c r="TQZ47" s="4"/>
      <c r="TRA47" s="4"/>
      <c r="TRB47" s="4"/>
      <c r="TRC47" s="4"/>
      <c r="TRD47" s="4"/>
      <c r="TRE47" s="4"/>
      <c r="TRF47" s="4"/>
      <c r="TRG47" s="4"/>
      <c r="TRH47" s="4"/>
      <c r="TRI47" s="4"/>
      <c r="TRJ47" s="4"/>
      <c r="TRK47" s="4"/>
      <c r="TRL47" s="4"/>
      <c r="TRM47" s="4"/>
      <c r="TRN47" s="4"/>
      <c r="TRO47" s="4"/>
      <c r="TRP47" s="4"/>
      <c r="TRQ47" s="4"/>
      <c r="TRR47" s="4"/>
      <c r="TRS47" s="4"/>
      <c r="TRT47" s="4"/>
      <c r="TRU47" s="4"/>
      <c r="TRV47" s="4"/>
      <c r="TRW47" s="4"/>
      <c r="TRX47" s="4"/>
      <c r="TRY47" s="4"/>
      <c r="TRZ47" s="4"/>
      <c r="TSA47" s="4"/>
      <c r="TSB47" s="4"/>
      <c r="TSC47" s="4"/>
      <c r="TSD47" s="4"/>
      <c r="TSE47" s="4"/>
      <c r="TSF47" s="4"/>
      <c r="TSG47" s="4"/>
      <c r="TSH47" s="4"/>
      <c r="TSI47" s="4"/>
      <c r="TSJ47" s="4"/>
      <c r="TSK47" s="4"/>
      <c r="TSL47" s="4"/>
      <c r="TSM47" s="4"/>
      <c r="TSN47" s="4"/>
      <c r="TSO47" s="4"/>
      <c r="TSP47" s="4"/>
      <c r="TSQ47" s="4"/>
      <c r="TSR47" s="4"/>
      <c r="TSS47" s="4"/>
      <c r="TST47" s="4"/>
      <c r="TSU47" s="4"/>
      <c r="TSV47" s="4"/>
      <c r="TSW47" s="4"/>
      <c r="TSX47" s="4"/>
      <c r="TSY47" s="4"/>
      <c r="TSZ47" s="4"/>
      <c r="TTA47" s="4"/>
      <c r="TTB47" s="4"/>
      <c r="TTC47" s="4"/>
      <c r="TTD47" s="4"/>
      <c r="TTE47" s="4"/>
      <c r="TTF47" s="4"/>
      <c r="TTG47" s="4"/>
      <c r="TTH47" s="4"/>
      <c r="TTI47" s="4"/>
      <c r="TTJ47" s="4"/>
      <c r="TTK47" s="4"/>
      <c r="TTL47" s="4"/>
      <c r="TTM47" s="4"/>
      <c r="TTN47" s="4"/>
      <c r="TTO47" s="4"/>
      <c r="TTP47" s="4"/>
      <c r="TTQ47" s="4"/>
      <c r="TTR47" s="4"/>
      <c r="TTS47" s="4"/>
      <c r="TTT47" s="4"/>
      <c r="TTU47" s="4"/>
      <c r="TTV47" s="4"/>
      <c r="TTW47" s="4"/>
      <c r="TTX47" s="4"/>
      <c r="TTY47" s="4"/>
      <c r="TTZ47" s="4"/>
      <c r="TUA47" s="4"/>
      <c r="TUB47" s="4"/>
      <c r="TUC47" s="4"/>
      <c r="TUD47" s="4"/>
      <c r="TUE47" s="4"/>
      <c r="TUF47" s="4"/>
      <c r="TUG47" s="4"/>
      <c r="TUH47" s="4"/>
      <c r="TUI47" s="4"/>
      <c r="TUJ47" s="4"/>
      <c r="TUK47" s="4"/>
      <c r="TUL47" s="4"/>
      <c r="TUM47" s="4"/>
      <c r="TUN47" s="4"/>
      <c r="TUO47" s="4"/>
      <c r="TUP47" s="4"/>
      <c r="TUQ47" s="4"/>
      <c r="TUR47" s="4"/>
      <c r="TUS47" s="4"/>
      <c r="TUT47" s="4"/>
      <c r="TUU47" s="4"/>
      <c r="TUV47" s="4"/>
      <c r="TUW47" s="4"/>
      <c r="TUX47" s="4"/>
      <c r="TUY47" s="4"/>
      <c r="TUZ47" s="4"/>
      <c r="TVA47" s="4"/>
      <c r="TVB47" s="4"/>
      <c r="TVC47" s="4"/>
      <c r="TVD47" s="4"/>
      <c r="TVE47" s="4"/>
      <c r="TVF47" s="4"/>
      <c r="TVG47" s="4"/>
      <c r="TVH47" s="4"/>
      <c r="TVI47" s="4"/>
      <c r="TVJ47" s="4"/>
      <c r="TVK47" s="4"/>
      <c r="TVL47" s="4"/>
      <c r="TVM47" s="4"/>
      <c r="TVN47" s="4"/>
      <c r="TVO47" s="4"/>
      <c r="TVP47" s="4"/>
      <c r="TVQ47" s="4"/>
      <c r="TVR47" s="4"/>
      <c r="TVS47" s="4"/>
      <c r="TVT47" s="4"/>
      <c r="TVU47" s="4"/>
      <c r="TVV47" s="4"/>
      <c r="TVW47" s="4"/>
      <c r="TVX47" s="4"/>
      <c r="TVY47" s="4"/>
      <c r="TVZ47" s="4"/>
      <c r="TWA47" s="4"/>
      <c r="TWB47" s="4"/>
      <c r="TWC47" s="4"/>
      <c r="TWD47" s="4"/>
      <c r="TWE47" s="4"/>
      <c r="TWF47" s="4"/>
      <c r="TWG47" s="4"/>
      <c r="TWH47" s="4"/>
      <c r="TWI47" s="4"/>
      <c r="TWJ47" s="4"/>
      <c r="TWK47" s="4"/>
      <c r="TWL47" s="4"/>
      <c r="TWM47" s="4"/>
      <c r="TWN47" s="4"/>
      <c r="TWO47" s="4"/>
      <c r="TWP47" s="4"/>
      <c r="TWQ47" s="4"/>
      <c r="TWR47" s="4"/>
      <c r="TWS47" s="4"/>
      <c r="TWT47" s="4"/>
      <c r="TWU47" s="4"/>
      <c r="TWV47" s="4"/>
      <c r="TWW47" s="4"/>
      <c r="TWX47" s="4"/>
      <c r="TWY47" s="4"/>
      <c r="TWZ47" s="4"/>
      <c r="TXA47" s="4"/>
      <c r="TXB47" s="4"/>
      <c r="TXC47" s="4"/>
      <c r="TXD47" s="4"/>
      <c r="TXE47" s="4"/>
      <c r="TXF47" s="4"/>
      <c r="TXG47" s="4"/>
      <c r="TXH47" s="4"/>
      <c r="TXI47" s="4"/>
      <c r="TXJ47" s="4"/>
      <c r="TXK47" s="4"/>
      <c r="TXL47" s="4"/>
      <c r="TXM47" s="4"/>
      <c r="TXN47" s="4"/>
      <c r="TXO47" s="4"/>
      <c r="TXP47" s="4"/>
      <c r="TXQ47" s="4"/>
      <c r="TXR47" s="4"/>
      <c r="TXS47" s="4"/>
      <c r="TXT47" s="4"/>
      <c r="TXU47" s="4"/>
      <c r="TXV47" s="4"/>
      <c r="TXW47" s="4"/>
      <c r="TXX47" s="4"/>
      <c r="TXY47" s="4"/>
      <c r="TXZ47" s="4"/>
      <c r="TYA47" s="4"/>
      <c r="TYB47" s="4"/>
      <c r="TYC47" s="4"/>
      <c r="TYD47" s="4"/>
      <c r="TYE47" s="4"/>
      <c r="TYF47" s="4"/>
      <c r="TYG47" s="4"/>
      <c r="TYH47" s="4"/>
      <c r="TYI47" s="4"/>
      <c r="TYJ47" s="4"/>
      <c r="TYK47" s="4"/>
      <c r="TYL47" s="4"/>
      <c r="TYM47" s="4"/>
      <c r="TYN47" s="4"/>
      <c r="TYO47" s="4"/>
      <c r="TYP47" s="4"/>
      <c r="TYQ47" s="4"/>
      <c r="TYR47" s="4"/>
      <c r="TYS47" s="4"/>
      <c r="TYT47" s="4"/>
      <c r="TYU47" s="4"/>
      <c r="TYV47" s="4"/>
      <c r="TYW47" s="4"/>
      <c r="TYX47" s="4"/>
      <c r="TYY47" s="4"/>
      <c r="TYZ47" s="4"/>
      <c r="TZA47" s="4"/>
      <c r="TZB47" s="4"/>
      <c r="TZC47" s="4"/>
      <c r="TZD47" s="4"/>
      <c r="TZE47" s="4"/>
      <c r="TZF47" s="4"/>
      <c r="TZG47" s="4"/>
      <c r="TZH47" s="4"/>
      <c r="TZI47" s="4"/>
      <c r="TZJ47" s="4"/>
      <c r="TZK47" s="4"/>
      <c r="TZL47" s="4"/>
      <c r="TZM47" s="4"/>
      <c r="TZN47" s="4"/>
      <c r="TZO47" s="4"/>
      <c r="TZP47" s="4"/>
      <c r="TZQ47" s="4"/>
      <c r="TZR47" s="4"/>
      <c r="TZS47" s="4"/>
      <c r="TZT47" s="4"/>
      <c r="TZU47" s="4"/>
      <c r="TZV47" s="4"/>
      <c r="TZW47" s="4"/>
      <c r="TZX47" s="4"/>
      <c r="TZY47" s="4"/>
      <c r="TZZ47" s="4"/>
      <c r="UAA47" s="4"/>
      <c r="UAB47" s="4"/>
      <c r="UAC47" s="4"/>
      <c r="UAD47" s="4"/>
      <c r="UAE47" s="4"/>
      <c r="UAF47" s="4"/>
      <c r="UAG47" s="4"/>
      <c r="UAH47" s="4"/>
      <c r="UAI47" s="4"/>
      <c r="UAJ47" s="4"/>
      <c r="UAK47" s="4"/>
      <c r="UAL47" s="4"/>
      <c r="UAM47" s="4"/>
      <c r="UAN47" s="4"/>
      <c r="UAO47" s="4"/>
      <c r="UAP47" s="4"/>
      <c r="UAQ47" s="4"/>
      <c r="UAR47" s="4"/>
      <c r="UAS47" s="4"/>
      <c r="UAT47" s="4"/>
      <c r="UAU47" s="4"/>
      <c r="UAV47" s="4"/>
      <c r="UAW47" s="4"/>
      <c r="UAX47" s="4"/>
      <c r="UAY47" s="4"/>
      <c r="UAZ47" s="4"/>
      <c r="UBA47" s="4"/>
      <c r="UBB47" s="4"/>
      <c r="UBC47" s="4"/>
      <c r="UBD47" s="4"/>
      <c r="UBE47" s="4"/>
      <c r="UBF47" s="4"/>
      <c r="UBG47" s="4"/>
      <c r="UBH47" s="4"/>
      <c r="UBI47" s="4"/>
      <c r="UBJ47" s="4"/>
      <c r="UBK47" s="4"/>
      <c r="UBL47" s="4"/>
      <c r="UBM47" s="4"/>
      <c r="UBN47" s="4"/>
      <c r="UBO47" s="4"/>
      <c r="UBP47" s="4"/>
      <c r="UBQ47" s="4"/>
      <c r="UBR47" s="4"/>
      <c r="UBS47" s="4"/>
      <c r="UBT47" s="4"/>
      <c r="UBU47" s="4"/>
      <c r="UBV47" s="4"/>
      <c r="UBW47" s="4"/>
      <c r="UBX47" s="4"/>
      <c r="UBY47" s="4"/>
      <c r="UBZ47" s="4"/>
      <c r="UCA47" s="4"/>
      <c r="UCB47" s="4"/>
      <c r="UCC47" s="4"/>
      <c r="UCD47" s="4"/>
      <c r="UCE47" s="4"/>
      <c r="UCF47" s="4"/>
      <c r="UCG47" s="4"/>
      <c r="UCH47" s="4"/>
      <c r="UCI47" s="4"/>
      <c r="UCJ47" s="4"/>
      <c r="UCK47" s="4"/>
      <c r="UCL47" s="4"/>
      <c r="UCM47" s="4"/>
      <c r="UCN47" s="4"/>
      <c r="UCO47" s="4"/>
      <c r="UCP47" s="4"/>
      <c r="UCQ47" s="4"/>
      <c r="UCR47" s="4"/>
      <c r="UCS47" s="4"/>
      <c r="UCT47" s="4"/>
      <c r="UCU47" s="4"/>
      <c r="UCV47" s="4"/>
      <c r="UCW47" s="4"/>
      <c r="UCX47" s="4"/>
      <c r="UCY47" s="4"/>
      <c r="UCZ47" s="4"/>
      <c r="UDA47" s="4"/>
      <c r="UDB47" s="4"/>
      <c r="UDC47" s="4"/>
      <c r="UDD47" s="4"/>
      <c r="UDE47" s="4"/>
      <c r="UDF47" s="4"/>
      <c r="UDG47" s="4"/>
      <c r="UDH47" s="4"/>
      <c r="UDI47" s="4"/>
      <c r="UDJ47" s="4"/>
      <c r="UDK47" s="4"/>
      <c r="UDL47" s="4"/>
      <c r="UDM47" s="4"/>
      <c r="UDN47" s="4"/>
      <c r="UDO47" s="4"/>
      <c r="UDP47" s="4"/>
      <c r="UDQ47" s="4"/>
      <c r="UDR47" s="4"/>
      <c r="UDS47" s="4"/>
      <c r="UDT47" s="4"/>
      <c r="UDU47" s="4"/>
      <c r="UDV47" s="4"/>
      <c r="UDW47" s="4"/>
      <c r="UDX47" s="4"/>
      <c r="UDY47" s="4"/>
      <c r="UDZ47" s="4"/>
      <c r="UEA47" s="4"/>
      <c r="UEB47" s="4"/>
      <c r="UEC47" s="4"/>
      <c r="UED47" s="4"/>
      <c r="UEE47" s="4"/>
      <c r="UEF47" s="4"/>
      <c r="UEG47" s="4"/>
      <c r="UEH47" s="4"/>
      <c r="UEI47" s="4"/>
      <c r="UEJ47" s="4"/>
      <c r="UEK47" s="4"/>
      <c r="UEL47" s="4"/>
      <c r="UEM47" s="4"/>
      <c r="UEN47" s="4"/>
      <c r="UEO47" s="4"/>
      <c r="UEP47" s="4"/>
      <c r="UEQ47" s="4"/>
      <c r="UER47" s="4"/>
      <c r="UES47" s="4"/>
      <c r="UET47" s="4"/>
      <c r="UEU47" s="4"/>
      <c r="UEV47" s="4"/>
      <c r="UEW47" s="4"/>
      <c r="UEX47" s="4"/>
      <c r="UEY47" s="4"/>
      <c r="UEZ47" s="4"/>
      <c r="UFA47" s="4"/>
      <c r="UFB47" s="4"/>
      <c r="UFC47" s="4"/>
      <c r="UFD47" s="4"/>
      <c r="UFE47" s="4"/>
      <c r="UFF47" s="4"/>
      <c r="UFG47" s="4"/>
      <c r="UFH47" s="4"/>
      <c r="UFI47" s="4"/>
      <c r="UFJ47" s="4"/>
      <c r="UFK47" s="4"/>
      <c r="UFL47" s="4"/>
      <c r="UFM47" s="4"/>
      <c r="UFN47" s="4"/>
      <c r="UFO47" s="4"/>
      <c r="UFP47" s="4"/>
      <c r="UFQ47" s="4"/>
      <c r="UFR47" s="4"/>
      <c r="UFS47" s="4"/>
      <c r="UFT47" s="4"/>
      <c r="UFU47" s="4"/>
      <c r="UFV47" s="4"/>
      <c r="UFW47" s="4"/>
      <c r="UFX47" s="4"/>
      <c r="UFY47" s="4"/>
      <c r="UFZ47" s="4"/>
      <c r="UGA47" s="4"/>
      <c r="UGB47" s="4"/>
      <c r="UGC47" s="4"/>
      <c r="UGD47" s="4"/>
      <c r="UGE47" s="4"/>
      <c r="UGF47" s="4"/>
      <c r="UGG47" s="4"/>
      <c r="UGH47" s="4"/>
      <c r="UGI47" s="4"/>
      <c r="UGJ47" s="4"/>
      <c r="UGK47" s="4"/>
      <c r="UGL47" s="4"/>
      <c r="UGM47" s="4"/>
      <c r="UGN47" s="4"/>
      <c r="UGO47" s="4"/>
      <c r="UGP47" s="4"/>
      <c r="UGQ47" s="4"/>
      <c r="UGR47" s="4"/>
      <c r="UGS47" s="4"/>
      <c r="UGT47" s="4"/>
      <c r="UGU47" s="4"/>
      <c r="UGV47" s="4"/>
      <c r="UGW47" s="4"/>
      <c r="UGX47" s="4"/>
      <c r="UGY47" s="4"/>
      <c r="UGZ47" s="4"/>
      <c r="UHA47" s="4"/>
      <c r="UHB47" s="4"/>
      <c r="UHC47" s="4"/>
      <c r="UHD47" s="4"/>
      <c r="UHE47" s="4"/>
      <c r="UHF47" s="4"/>
      <c r="UHG47" s="4"/>
      <c r="UHH47" s="4"/>
      <c r="UHI47" s="4"/>
      <c r="UHJ47" s="4"/>
      <c r="UHK47" s="4"/>
      <c r="UHL47" s="4"/>
      <c r="UHM47" s="4"/>
      <c r="UHN47" s="4"/>
      <c r="UHO47" s="4"/>
      <c r="UHP47" s="4"/>
      <c r="UHQ47" s="4"/>
      <c r="UHR47" s="4"/>
      <c r="UHS47" s="4"/>
      <c r="UHT47" s="4"/>
      <c r="UHU47" s="4"/>
      <c r="UHV47" s="4"/>
      <c r="UHW47" s="4"/>
      <c r="UHX47" s="4"/>
      <c r="UHY47" s="4"/>
      <c r="UHZ47" s="4"/>
      <c r="UIA47" s="4"/>
      <c r="UIB47" s="4"/>
      <c r="UIC47" s="4"/>
      <c r="UID47" s="4"/>
      <c r="UIE47" s="4"/>
      <c r="UIF47" s="4"/>
      <c r="UIG47" s="4"/>
      <c r="UIH47" s="4"/>
      <c r="UII47" s="4"/>
      <c r="UIJ47" s="4"/>
      <c r="UIK47" s="4"/>
      <c r="UIL47" s="4"/>
      <c r="UIM47" s="4"/>
      <c r="UIN47" s="4"/>
      <c r="UIO47" s="4"/>
      <c r="UIP47" s="4"/>
      <c r="UIQ47" s="4"/>
      <c r="UIR47" s="4"/>
      <c r="UIS47" s="4"/>
      <c r="UIT47" s="4"/>
      <c r="UIU47" s="4"/>
      <c r="UIV47" s="4"/>
      <c r="UIW47" s="4"/>
      <c r="UIX47" s="4"/>
      <c r="UIY47" s="4"/>
      <c r="UIZ47" s="4"/>
      <c r="UJA47" s="4"/>
      <c r="UJB47" s="4"/>
      <c r="UJC47" s="4"/>
      <c r="UJD47" s="4"/>
      <c r="UJE47" s="4"/>
      <c r="UJF47" s="4"/>
      <c r="UJG47" s="4"/>
      <c r="UJH47" s="4"/>
      <c r="UJI47" s="4"/>
      <c r="UJJ47" s="4"/>
      <c r="UJK47" s="4"/>
      <c r="UJL47" s="4"/>
      <c r="UJM47" s="4"/>
      <c r="UJN47" s="4"/>
      <c r="UJO47" s="4"/>
      <c r="UJP47" s="4"/>
      <c r="UJQ47" s="4"/>
      <c r="UJR47" s="4"/>
      <c r="UJS47" s="4"/>
      <c r="UJT47" s="4"/>
      <c r="UJU47" s="4"/>
      <c r="UJV47" s="4"/>
      <c r="UJW47" s="4"/>
      <c r="UJX47" s="4"/>
      <c r="UJY47" s="4"/>
      <c r="UJZ47" s="4"/>
      <c r="UKA47" s="4"/>
      <c r="UKB47" s="4"/>
      <c r="UKC47" s="4"/>
      <c r="UKD47" s="4"/>
      <c r="UKE47" s="4"/>
      <c r="UKF47" s="4"/>
      <c r="UKG47" s="4"/>
      <c r="UKH47" s="4"/>
      <c r="UKI47" s="4"/>
      <c r="UKJ47" s="4"/>
      <c r="UKK47" s="4"/>
      <c r="UKL47" s="4"/>
      <c r="UKM47" s="4"/>
      <c r="UKN47" s="4"/>
      <c r="UKO47" s="4"/>
      <c r="UKP47" s="4"/>
      <c r="UKQ47" s="4"/>
      <c r="UKR47" s="4"/>
      <c r="UKS47" s="4"/>
      <c r="UKT47" s="4"/>
      <c r="UKU47" s="4"/>
      <c r="UKV47" s="4"/>
      <c r="UKW47" s="4"/>
      <c r="UKX47" s="4"/>
      <c r="UKY47" s="4"/>
      <c r="UKZ47" s="4"/>
      <c r="ULA47" s="4"/>
      <c r="ULB47" s="4"/>
      <c r="ULC47" s="4"/>
      <c r="ULD47" s="4"/>
      <c r="ULE47" s="4"/>
      <c r="ULF47" s="4"/>
      <c r="ULG47" s="4"/>
      <c r="ULH47" s="4"/>
      <c r="ULI47" s="4"/>
      <c r="ULJ47" s="4"/>
      <c r="ULK47" s="4"/>
      <c r="ULL47" s="4"/>
      <c r="ULM47" s="4"/>
      <c r="ULN47" s="4"/>
      <c r="ULO47" s="4"/>
      <c r="ULP47" s="4"/>
      <c r="ULQ47" s="4"/>
      <c r="ULR47" s="4"/>
      <c r="ULS47" s="4"/>
      <c r="ULT47" s="4"/>
      <c r="ULU47" s="4"/>
      <c r="ULV47" s="4"/>
      <c r="ULW47" s="4"/>
      <c r="ULX47" s="4"/>
      <c r="ULY47" s="4"/>
      <c r="ULZ47" s="4"/>
      <c r="UMA47" s="4"/>
      <c r="UMB47" s="4"/>
      <c r="UMC47" s="4"/>
      <c r="UMD47" s="4"/>
      <c r="UME47" s="4"/>
      <c r="UMF47" s="4"/>
      <c r="UMG47" s="4"/>
      <c r="UMH47" s="4"/>
      <c r="UMI47" s="4"/>
      <c r="UMJ47" s="4"/>
      <c r="UMK47" s="4"/>
      <c r="UML47" s="4"/>
      <c r="UMM47" s="4"/>
      <c r="UMN47" s="4"/>
      <c r="UMO47" s="4"/>
      <c r="UMP47" s="4"/>
      <c r="UMQ47" s="4"/>
      <c r="UMR47" s="4"/>
      <c r="UMS47" s="4"/>
      <c r="UMT47" s="4"/>
      <c r="UMU47" s="4"/>
      <c r="UMV47" s="4"/>
      <c r="UMW47" s="4"/>
      <c r="UMX47" s="4"/>
      <c r="UMY47" s="4"/>
      <c r="UMZ47" s="4"/>
      <c r="UNA47" s="4"/>
      <c r="UNB47" s="4"/>
      <c r="UNC47" s="4"/>
      <c r="UND47" s="4"/>
      <c r="UNE47" s="4"/>
      <c r="UNF47" s="4"/>
      <c r="UNG47" s="4"/>
      <c r="UNH47" s="4"/>
      <c r="UNI47" s="4"/>
      <c r="UNJ47" s="4"/>
      <c r="UNK47" s="4"/>
      <c r="UNL47" s="4"/>
      <c r="UNM47" s="4"/>
      <c r="UNN47" s="4"/>
      <c r="UNO47" s="4"/>
      <c r="UNP47" s="4"/>
      <c r="UNQ47" s="4"/>
      <c r="UNR47" s="4"/>
      <c r="UNS47" s="4"/>
      <c r="UNT47" s="4"/>
      <c r="UNU47" s="4"/>
      <c r="UNV47" s="4"/>
      <c r="UNW47" s="4"/>
      <c r="UNX47" s="4"/>
      <c r="UNY47" s="4"/>
      <c r="UNZ47" s="4"/>
      <c r="UOA47" s="4"/>
      <c r="UOB47" s="4"/>
      <c r="UOC47" s="4"/>
      <c r="UOD47" s="4"/>
      <c r="UOE47" s="4"/>
      <c r="UOF47" s="4"/>
      <c r="UOG47" s="4"/>
      <c r="UOH47" s="4"/>
      <c r="UOI47" s="4"/>
      <c r="UOJ47" s="4"/>
      <c r="UOK47" s="4"/>
      <c r="UOL47" s="4"/>
      <c r="UOM47" s="4"/>
      <c r="UON47" s="4"/>
      <c r="UOO47" s="4"/>
      <c r="UOP47" s="4"/>
      <c r="UOQ47" s="4"/>
      <c r="UOR47" s="4"/>
      <c r="UOS47" s="4"/>
      <c r="UOT47" s="4"/>
      <c r="UOU47" s="4"/>
      <c r="UOV47" s="4"/>
      <c r="UOW47" s="4"/>
      <c r="UOX47" s="4"/>
      <c r="UOY47" s="4"/>
      <c r="UOZ47" s="4"/>
      <c r="UPA47" s="4"/>
      <c r="UPB47" s="4"/>
      <c r="UPC47" s="4"/>
      <c r="UPD47" s="4"/>
      <c r="UPE47" s="4"/>
      <c r="UPF47" s="4"/>
      <c r="UPG47" s="4"/>
      <c r="UPH47" s="4"/>
      <c r="UPI47" s="4"/>
      <c r="UPJ47" s="4"/>
      <c r="UPK47" s="4"/>
      <c r="UPL47" s="4"/>
      <c r="UPM47" s="4"/>
      <c r="UPN47" s="4"/>
      <c r="UPO47" s="4"/>
      <c r="UPP47" s="4"/>
      <c r="UPQ47" s="4"/>
      <c r="UPR47" s="4"/>
      <c r="UPS47" s="4"/>
      <c r="UPT47" s="4"/>
      <c r="UPU47" s="4"/>
      <c r="UPV47" s="4"/>
      <c r="UPW47" s="4"/>
      <c r="UPX47" s="4"/>
      <c r="UPY47" s="4"/>
      <c r="UPZ47" s="4"/>
      <c r="UQA47" s="4"/>
      <c r="UQB47" s="4"/>
      <c r="UQC47" s="4"/>
      <c r="UQD47" s="4"/>
      <c r="UQE47" s="4"/>
      <c r="UQF47" s="4"/>
      <c r="UQG47" s="4"/>
      <c r="UQH47" s="4"/>
      <c r="UQI47" s="4"/>
      <c r="UQJ47" s="4"/>
      <c r="UQK47" s="4"/>
      <c r="UQL47" s="4"/>
      <c r="UQM47" s="4"/>
      <c r="UQN47" s="4"/>
      <c r="UQO47" s="4"/>
      <c r="UQP47" s="4"/>
      <c r="UQQ47" s="4"/>
      <c r="UQR47" s="4"/>
      <c r="UQS47" s="4"/>
      <c r="UQT47" s="4"/>
      <c r="UQU47" s="4"/>
      <c r="UQV47" s="4"/>
      <c r="UQW47" s="4"/>
      <c r="UQX47" s="4"/>
      <c r="UQY47" s="4"/>
      <c r="UQZ47" s="4"/>
      <c r="URA47" s="4"/>
      <c r="URB47" s="4"/>
      <c r="URC47" s="4"/>
      <c r="URD47" s="4"/>
      <c r="URE47" s="4"/>
      <c r="URF47" s="4"/>
      <c r="URG47" s="4"/>
      <c r="URH47" s="4"/>
      <c r="URI47" s="4"/>
      <c r="URJ47" s="4"/>
      <c r="URK47" s="4"/>
      <c r="URL47" s="4"/>
      <c r="URM47" s="4"/>
      <c r="URN47" s="4"/>
      <c r="URO47" s="4"/>
      <c r="URP47" s="4"/>
      <c r="URQ47" s="4"/>
      <c r="URR47" s="4"/>
      <c r="URS47" s="4"/>
      <c r="URT47" s="4"/>
      <c r="URU47" s="4"/>
      <c r="URV47" s="4"/>
      <c r="URW47" s="4"/>
      <c r="URX47" s="4"/>
      <c r="URY47" s="4"/>
      <c r="URZ47" s="4"/>
      <c r="USA47" s="4"/>
      <c r="USB47" s="4"/>
      <c r="USC47" s="4"/>
      <c r="USD47" s="4"/>
      <c r="USE47" s="4"/>
      <c r="USF47" s="4"/>
      <c r="USG47" s="4"/>
      <c r="USH47" s="4"/>
      <c r="USI47" s="4"/>
      <c r="USJ47" s="4"/>
      <c r="USK47" s="4"/>
      <c r="USL47" s="4"/>
      <c r="USM47" s="4"/>
      <c r="USN47" s="4"/>
      <c r="USO47" s="4"/>
      <c r="USP47" s="4"/>
      <c r="USQ47" s="4"/>
      <c r="USR47" s="4"/>
      <c r="USS47" s="4"/>
      <c r="UST47" s="4"/>
      <c r="USU47" s="4"/>
      <c r="USV47" s="4"/>
      <c r="USW47" s="4"/>
      <c r="USX47" s="4"/>
      <c r="USY47" s="4"/>
      <c r="USZ47" s="4"/>
      <c r="UTA47" s="4"/>
      <c r="UTB47" s="4"/>
      <c r="UTC47" s="4"/>
      <c r="UTD47" s="4"/>
      <c r="UTE47" s="4"/>
      <c r="UTF47" s="4"/>
      <c r="UTG47" s="4"/>
      <c r="UTH47" s="4"/>
      <c r="UTI47" s="4"/>
      <c r="UTJ47" s="4"/>
      <c r="UTK47" s="4"/>
      <c r="UTL47" s="4"/>
      <c r="UTM47" s="4"/>
      <c r="UTN47" s="4"/>
      <c r="UTO47" s="4"/>
      <c r="UTP47" s="4"/>
      <c r="UTQ47" s="4"/>
      <c r="UTR47" s="4"/>
      <c r="UTS47" s="4"/>
      <c r="UTT47" s="4"/>
      <c r="UTU47" s="4"/>
      <c r="UTV47" s="4"/>
      <c r="UTW47" s="4"/>
      <c r="UTX47" s="4"/>
      <c r="UTY47" s="4"/>
      <c r="UTZ47" s="4"/>
      <c r="UUA47" s="4"/>
      <c r="UUB47" s="4"/>
      <c r="UUC47" s="4"/>
      <c r="UUD47" s="4"/>
      <c r="UUE47" s="4"/>
      <c r="UUF47" s="4"/>
      <c r="UUG47" s="4"/>
      <c r="UUH47" s="4"/>
      <c r="UUI47" s="4"/>
      <c r="UUJ47" s="4"/>
      <c r="UUK47" s="4"/>
      <c r="UUL47" s="4"/>
      <c r="UUM47" s="4"/>
      <c r="UUN47" s="4"/>
      <c r="UUO47" s="4"/>
      <c r="UUP47" s="4"/>
      <c r="UUQ47" s="4"/>
      <c r="UUR47" s="4"/>
      <c r="UUS47" s="4"/>
      <c r="UUT47" s="4"/>
      <c r="UUU47" s="4"/>
      <c r="UUV47" s="4"/>
      <c r="UUW47" s="4"/>
      <c r="UUX47" s="4"/>
      <c r="UUY47" s="4"/>
      <c r="UUZ47" s="4"/>
      <c r="UVA47" s="4"/>
      <c r="UVB47" s="4"/>
      <c r="UVC47" s="4"/>
      <c r="UVD47" s="4"/>
      <c r="UVE47" s="4"/>
      <c r="UVF47" s="4"/>
      <c r="UVG47" s="4"/>
      <c r="UVH47" s="4"/>
      <c r="UVI47" s="4"/>
      <c r="UVJ47" s="4"/>
      <c r="UVK47" s="4"/>
      <c r="UVL47" s="4"/>
      <c r="UVM47" s="4"/>
      <c r="UVN47" s="4"/>
      <c r="UVO47" s="4"/>
      <c r="UVP47" s="4"/>
      <c r="UVQ47" s="4"/>
      <c r="UVR47" s="4"/>
      <c r="UVS47" s="4"/>
      <c r="UVT47" s="4"/>
      <c r="UVU47" s="4"/>
      <c r="UVV47" s="4"/>
      <c r="UVW47" s="4"/>
      <c r="UVX47" s="4"/>
      <c r="UVY47" s="4"/>
      <c r="UVZ47" s="4"/>
      <c r="UWA47" s="4"/>
      <c r="UWB47" s="4"/>
      <c r="UWC47" s="4"/>
      <c r="UWD47" s="4"/>
      <c r="UWE47" s="4"/>
      <c r="UWF47" s="4"/>
      <c r="UWG47" s="4"/>
      <c r="UWH47" s="4"/>
      <c r="UWI47" s="4"/>
      <c r="UWJ47" s="4"/>
      <c r="UWK47" s="4"/>
      <c r="UWL47" s="4"/>
      <c r="UWM47" s="4"/>
      <c r="UWN47" s="4"/>
      <c r="UWO47" s="4"/>
      <c r="UWP47" s="4"/>
      <c r="UWQ47" s="4"/>
      <c r="UWR47" s="4"/>
      <c r="UWS47" s="4"/>
      <c r="UWT47" s="4"/>
      <c r="UWU47" s="4"/>
      <c r="UWV47" s="4"/>
      <c r="UWW47" s="4"/>
      <c r="UWX47" s="4"/>
      <c r="UWY47" s="4"/>
      <c r="UWZ47" s="4"/>
      <c r="UXA47" s="4"/>
      <c r="UXB47" s="4"/>
      <c r="UXC47" s="4"/>
      <c r="UXD47" s="4"/>
      <c r="UXE47" s="4"/>
      <c r="UXF47" s="4"/>
      <c r="UXG47" s="4"/>
      <c r="UXH47" s="4"/>
      <c r="UXI47" s="4"/>
      <c r="UXJ47" s="4"/>
      <c r="UXK47" s="4"/>
      <c r="UXL47" s="4"/>
      <c r="UXM47" s="4"/>
      <c r="UXN47" s="4"/>
      <c r="UXO47" s="4"/>
      <c r="UXP47" s="4"/>
      <c r="UXQ47" s="4"/>
      <c r="UXR47" s="4"/>
      <c r="UXS47" s="4"/>
      <c r="UXT47" s="4"/>
      <c r="UXU47" s="4"/>
      <c r="UXV47" s="4"/>
      <c r="UXW47" s="4"/>
      <c r="UXX47" s="4"/>
      <c r="UXY47" s="4"/>
      <c r="UXZ47" s="4"/>
      <c r="UYA47" s="4"/>
      <c r="UYB47" s="4"/>
      <c r="UYC47" s="4"/>
      <c r="UYD47" s="4"/>
      <c r="UYE47" s="4"/>
      <c r="UYF47" s="4"/>
      <c r="UYG47" s="4"/>
      <c r="UYH47" s="4"/>
      <c r="UYI47" s="4"/>
      <c r="UYJ47" s="4"/>
      <c r="UYK47" s="4"/>
      <c r="UYL47" s="4"/>
      <c r="UYM47" s="4"/>
      <c r="UYN47" s="4"/>
      <c r="UYO47" s="4"/>
      <c r="UYP47" s="4"/>
      <c r="UYQ47" s="4"/>
      <c r="UYR47" s="4"/>
      <c r="UYS47" s="4"/>
      <c r="UYT47" s="4"/>
      <c r="UYU47" s="4"/>
      <c r="UYV47" s="4"/>
      <c r="UYW47" s="4"/>
      <c r="UYX47" s="4"/>
      <c r="UYY47" s="4"/>
      <c r="UYZ47" s="4"/>
      <c r="UZA47" s="4"/>
      <c r="UZB47" s="4"/>
      <c r="UZC47" s="4"/>
      <c r="UZD47" s="4"/>
      <c r="UZE47" s="4"/>
      <c r="UZF47" s="4"/>
      <c r="UZG47" s="4"/>
      <c r="UZH47" s="4"/>
      <c r="UZI47" s="4"/>
      <c r="UZJ47" s="4"/>
      <c r="UZK47" s="4"/>
      <c r="UZL47" s="4"/>
      <c r="UZM47" s="4"/>
      <c r="UZN47" s="4"/>
      <c r="UZO47" s="4"/>
      <c r="UZP47" s="4"/>
      <c r="UZQ47" s="4"/>
      <c r="UZR47" s="4"/>
      <c r="UZS47" s="4"/>
      <c r="UZT47" s="4"/>
      <c r="UZU47" s="4"/>
      <c r="UZV47" s="4"/>
      <c r="UZW47" s="4"/>
      <c r="UZX47" s="4"/>
      <c r="UZY47" s="4"/>
      <c r="UZZ47" s="4"/>
      <c r="VAA47" s="4"/>
      <c r="VAB47" s="4"/>
      <c r="VAC47" s="4"/>
      <c r="VAD47" s="4"/>
      <c r="VAE47" s="4"/>
      <c r="VAF47" s="4"/>
      <c r="VAG47" s="4"/>
      <c r="VAH47" s="4"/>
      <c r="VAI47" s="4"/>
      <c r="VAJ47" s="4"/>
      <c r="VAK47" s="4"/>
      <c r="VAL47" s="4"/>
      <c r="VAM47" s="4"/>
      <c r="VAN47" s="4"/>
      <c r="VAO47" s="4"/>
      <c r="VAP47" s="4"/>
      <c r="VAQ47" s="4"/>
      <c r="VAR47" s="4"/>
      <c r="VAS47" s="4"/>
      <c r="VAT47" s="4"/>
      <c r="VAU47" s="4"/>
      <c r="VAV47" s="4"/>
      <c r="VAW47" s="4"/>
      <c r="VAX47" s="4"/>
      <c r="VAY47" s="4"/>
      <c r="VAZ47" s="4"/>
      <c r="VBA47" s="4"/>
      <c r="VBB47" s="4"/>
      <c r="VBC47" s="4"/>
      <c r="VBD47" s="4"/>
      <c r="VBE47" s="4"/>
      <c r="VBF47" s="4"/>
      <c r="VBG47" s="4"/>
      <c r="VBH47" s="4"/>
      <c r="VBI47" s="4"/>
      <c r="VBJ47" s="4"/>
      <c r="VBK47" s="4"/>
      <c r="VBL47" s="4"/>
      <c r="VBM47" s="4"/>
      <c r="VBN47" s="4"/>
      <c r="VBO47" s="4"/>
      <c r="VBP47" s="4"/>
      <c r="VBQ47" s="4"/>
      <c r="VBR47" s="4"/>
      <c r="VBS47" s="4"/>
      <c r="VBT47" s="4"/>
      <c r="VBU47" s="4"/>
      <c r="VBV47" s="4"/>
      <c r="VBW47" s="4"/>
      <c r="VBX47" s="4"/>
      <c r="VBY47" s="4"/>
      <c r="VBZ47" s="4"/>
      <c r="VCA47" s="4"/>
      <c r="VCB47" s="4"/>
      <c r="VCC47" s="4"/>
      <c r="VCD47" s="4"/>
      <c r="VCE47" s="4"/>
      <c r="VCF47" s="4"/>
      <c r="VCG47" s="4"/>
      <c r="VCH47" s="4"/>
      <c r="VCI47" s="4"/>
      <c r="VCJ47" s="4"/>
      <c r="VCK47" s="4"/>
      <c r="VCL47" s="4"/>
      <c r="VCM47" s="4"/>
      <c r="VCN47" s="4"/>
      <c r="VCO47" s="4"/>
      <c r="VCP47" s="4"/>
      <c r="VCQ47" s="4"/>
      <c r="VCR47" s="4"/>
      <c r="VCS47" s="4"/>
      <c r="VCT47" s="4"/>
      <c r="VCU47" s="4"/>
      <c r="VCV47" s="4"/>
      <c r="VCW47" s="4"/>
      <c r="VCX47" s="4"/>
      <c r="VCY47" s="4"/>
      <c r="VCZ47" s="4"/>
      <c r="VDA47" s="4"/>
      <c r="VDB47" s="4"/>
      <c r="VDC47" s="4"/>
      <c r="VDD47" s="4"/>
      <c r="VDE47" s="4"/>
      <c r="VDF47" s="4"/>
      <c r="VDG47" s="4"/>
      <c r="VDH47" s="4"/>
      <c r="VDI47" s="4"/>
      <c r="VDJ47" s="4"/>
      <c r="VDK47" s="4"/>
      <c r="VDL47" s="4"/>
      <c r="VDM47" s="4"/>
      <c r="VDN47" s="4"/>
      <c r="VDO47" s="4"/>
      <c r="VDP47" s="4"/>
      <c r="VDQ47" s="4"/>
      <c r="VDR47" s="4"/>
      <c r="VDS47" s="4"/>
      <c r="VDT47" s="4"/>
      <c r="VDU47" s="4"/>
      <c r="VDV47" s="4"/>
      <c r="VDW47" s="4"/>
      <c r="VDX47" s="4"/>
      <c r="VDY47" s="4"/>
      <c r="VDZ47" s="4"/>
      <c r="VEA47" s="4"/>
      <c r="VEB47" s="4"/>
      <c r="VEC47" s="4"/>
      <c r="VED47" s="4"/>
      <c r="VEE47" s="4"/>
      <c r="VEF47" s="4"/>
      <c r="VEG47" s="4"/>
      <c r="VEH47" s="4"/>
      <c r="VEI47" s="4"/>
      <c r="VEJ47" s="4"/>
      <c r="VEK47" s="4"/>
      <c r="VEL47" s="4"/>
      <c r="VEM47" s="4"/>
      <c r="VEN47" s="4"/>
      <c r="VEO47" s="4"/>
      <c r="VEP47" s="4"/>
      <c r="VEQ47" s="4"/>
      <c r="VER47" s="4"/>
      <c r="VES47" s="4"/>
      <c r="VET47" s="4"/>
      <c r="VEU47" s="4"/>
      <c r="VEV47" s="4"/>
      <c r="VEW47" s="4"/>
      <c r="VEX47" s="4"/>
      <c r="VEY47" s="4"/>
      <c r="VEZ47" s="4"/>
      <c r="VFA47" s="4"/>
      <c r="VFB47" s="4"/>
      <c r="VFC47" s="4"/>
      <c r="VFD47" s="4"/>
      <c r="VFE47" s="4"/>
      <c r="VFF47" s="4"/>
      <c r="VFG47" s="4"/>
      <c r="VFH47" s="4"/>
      <c r="VFI47" s="4"/>
      <c r="VFJ47" s="4"/>
      <c r="VFK47" s="4"/>
      <c r="VFL47" s="4"/>
      <c r="VFM47" s="4"/>
      <c r="VFN47" s="4"/>
      <c r="VFO47" s="4"/>
      <c r="VFP47" s="4"/>
      <c r="VFQ47" s="4"/>
      <c r="VFR47" s="4"/>
      <c r="VFS47" s="4"/>
      <c r="VFT47" s="4"/>
      <c r="VFU47" s="4"/>
      <c r="VFV47" s="4"/>
      <c r="VFW47" s="4"/>
      <c r="VFX47" s="4"/>
      <c r="VFY47" s="4"/>
      <c r="VFZ47" s="4"/>
      <c r="VGA47" s="4"/>
      <c r="VGB47" s="4"/>
      <c r="VGC47" s="4"/>
      <c r="VGD47" s="4"/>
      <c r="VGE47" s="4"/>
      <c r="VGF47" s="4"/>
      <c r="VGG47" s="4"/>
      <c r="VGH47" s="4"/>
      <c r="VGI47" s="4"/>
      <c r="VGJ47" s="4"/>
      <c r="VGK47" s="4"/>
      <c r="VGL47" s="4"/>
      <c r="VGM47" s="4"/>
      <c r="VGN47" s="4"/>
      <c r="VGO47" s="4"/>
      <c r="VGP47" s="4"/>
      <c r="VGQ47" s="4"/>
      <c r="VGR47" s="4"/>
      <c r="VGS47" s="4"/>
      <c r="VGT47" s="4"/>
      <c r="VGU47" s="4"/>
      <c r="VGV47" s="4"/>
      <c r="VGW47" s="4"/>
      <c r="VGX47" s="4"/>
      <c r="VGY47" s="4"/>
      <c r="VGZ47" s="4"/>
      <c r="VHA47" s="4"/>
      <c r="VHB47" s="4"/>
      <c r="VHC47" s="4"/>
      <c r="VHD47" s="4"/>
      <c r="VHE47" s="4"/>
      <c r="VHF47" s="4"/>
      <c r="VHG47" s="4"/>
      <c r="VHH47" s="4"/>
      <c r="VHI47" s="4"/>
      <c r="VHJ47" s="4"/>
      <c r="VHK47" s="4"/>
      <c r="VHL47" s="4"/>
      <c r="VHM47" s="4"/>
      <c r="VHN47" s="4"/>
      <c r="VHO47" s="4"/>
      <c r="VHP47" s="4"/>
      <c r="VHQ47" s="4"/>
      <c r="VHR47" s="4"/>
      <c r="VHS47" s="4"/>
      <c r="VHT47" s="4"/>
      <c r="VHU47" s="4"/>
      <c r="VHV47" s="4"/>
      <c r="VHW47" s="4"/>
      <c r="VHX47" s="4"/>
      <c r="VHY47" s="4"/>
      <c r="VHZ47" s="4"/>
      <c r="VIA47" s="4"/>
      <c r="VIB47" s="4"/>
      <c r="VIC47" s="4"/>
      <c r="VID47" s="4"/>
      <c r="VIE47" s="4"/>
      <c r="VIF47" s="4"/>
      <c r="VIG47" s="4"/>
      <c r="VIH47" s="4"/>
      <c r="VII47" s="4"/>
      <c r="VIJ47" s="4"/>
      <c r="VIK47" s="4"/>
      <c r="VIL47" s="4"/>
      <c r="VIM47" s="4"/>
      <c r="VIN47" s="4"/>
      <c r="VIO47" s="4"/>
      <c r="VIP47" s="4"/>
      <c r="VIQ47" s="4"/>
      <c r="VIR47" s="4"/>
      <c r="VIS47" s="4"/>
      <c r="VIT47" s="4"/>
      <c r="VIU47" s="4"/>
      <c r="VIV47" s="4"/>
      <c r="VIW47" s="4"/>
      <c r="VIX47" s="4"/>
      <c r="VIY47" s="4"/>
      <c r="VIZ47" s="4"/>
      <c r="VJA47" s="4"/>
      <c r="VJB47" s="4"/>
      <c r="VJC47" s="4"/>
      <c r="VJD47" s="4"/>
      <c r="VJE47" s="4"/>
      <c r="VJF47" s="4"/>
      <c r="VJG47" s="4"/>
      <c r="VJH47" s="4"/>
      <c r="VJI47" s="4"/>
      <c r="VJJ47" s="4"/>
      <c r="VJK47" s="4"/>
      <c r="VJL47" s="4"/>
      <c r="VJM47" s="4"/>
      <c r="VJN47" s="4"/>
      <c r="VJO47" s="4"/>
      <c r="VJP47" s="4"/>
      <c r="VJQ47" s="4"/>
      <c r="VJR47" s="4"/>
      <c r="VJS47" s="4"/>
      <c r="VJT47" s="4"/>
      <c r="VJU47" s="4"/>
      <c r="VJV47" s="4"/>
      <c r="VJW47" s="4"/>
      <c r="VJX47" s="4"/>
      <c r="VJY47" s="4"/>
      <c r="VJZ47" s="4"/>
      <c r="VKA47" s="4"/>
      <c r="VKB47" s="4"/>
      <c r="VKC47" s="4"/>
      <c r="VKD47" s="4"/>
      <c r="VKE47" s="4"/>
      <c r="VKF47" s="4"/>
      <c r="VKG47" s="4"/>
      <c r="VKH47" s="4"/>
      <c r="VKI47" s="4"/>
      <c r="VKJ47" s="4"/>
      <c r="VKK47" s="4"/>
      <c r="VKL47" s="4"/>
      <c r="VKM47" s="4"/>
      <c r="VKN47" s="4"/>
      <c r="VKO47" s="4"/>
      <c r="VKP47" s="4"/>
      <c r="VKQ47" s="4"/>
      <c r="VKR47" s="4"/>
      <c r="VKS47" s="4"/>
      <c r="VKT47" s="4"/>
      <c r="VKU47" s="4"/>
      <c r="VKV47" s="4"/>
      <c r="VKW47" s="4"/>
      <c r="VKX47" s="4"/>
      <c r="VKY47" s="4"/>
      <c r="VKZ47" s="4"/>
      <c r="VLA47" s="4"/>
      <c r="VLB47" s="4"/>
      <c r="VLC47" s="4"/>
      <c r="VLD47" s="4"/>
      <c r="VLE47" s="4"/>
      <c r="VLF47" s="4"/>
      <c r="VLG47" s="4"/>
      <c r="VLH47" s="4"/>
      <c r="VLI47" s="4"/>
      <c r="VLJ47" s="4"/>
      <c r="VLK47" s="4"/>
      <c r="VLL47" s="4"/>
      <c r="VLM47" s="4"/>
      <c r="VLN47" s="4"/>
      <c r="VLO47" s="4"/>
      <c r="VLP47" s="4"/>
      <c r="VLQ47" s="4"/>
      <c r="VLR47" s="4"/>
      <c r="VLS47" s="4"/>
      <c r="VLT47" s="4"/>
      <c r="VLU47" s="4"/>
      <c r="VLV47" s="4"/>
      <c r="VLW47" s="4"/>
      <c r="VLX47" s="4"/>
      <c r="VLY47" s="4"/>
      <c r="VLZ47" s="4"/>
      <c r="VMA47" s="4"/>
      <c r="VMB47" s="4"/>
      <c r="VMC47" s="4"/>
      <c r="VMD47" s="4"/>
      <c r="VME47" s="4"/>
      <c r="VMF47" s="4"/>
      <c r="VMG47" s="4"/>
      <c r="VMH47" s="4"/>
      <c r="VMI47" s="4"/>
      <c r="VMJ47" s="4"/>
      <c r="VMK47" s="4"/>
      <c r="VML47" s="4"/>
      <c r="VMM47" s="4"/>
      <c r="VMN47" s="4"/>
      <c r="VMO47" s="4"/>
      <c r="VMP47" s="4"/>
      <c r="VMQ47" s="4"/>
      <c r="VMR47" s="4"/>
      <c r="VMS47" s="4"/>
      <c r="VMT47" s="4"/>
      <c r="VMU47" s="4"/>
      <c r="VMV47" s="4"/>
      <c r="VMW47" s="4"/>
      <c r="VMX47" s="4"/>
      <c r="VMY47" s="4"/>
      <c r="VMZ47" s="4"/>
      <c r="VNA47" s="4"/>
      <c r="VNB47" s="4"/>
      <c r="VNC47" s="4"/>
      <c r="VND47" s="4"/>
      <c r="VNE47" s="4"/>
      <c r="VNF47" s="4"/>
      <c r="VNG47" s="4"/>
      <c r="VNH47" s="4"/>
      <c r="VNI47" s="4"/>
      <c r="VNJ47" s="4"/>
      <c r="VNK47" s="4"/>
      <c r="VNL47" s="4"/>
      <c r="VNM47" s="4"/>
      <c r="VNN47" s="4"/>
      <c r="VNO47" s="4"/>
      <c r="VNP47" s="4"/>
      <c r="VNQ47" s="4"/>
      <c r="VNR47" s="4"/>
      <c r="VNS47" s="4"/>
      <c r="VNT47" s="4"/>
      <c r="VNU47" s="4"/>
      <c r="VNV47" s="4"/>
      <c r="VNW47" s="4"/>
      <c r="VNX47" s="4"/>
      <c r="VNY47" s="4"/>
      <c r="VNZ47" s="4"/>
      <c r="VOA47" s="4"/>
      <c r="VOB47" s="4"/>
      <c r="VOC47" s="4"/>
      <c r="VOD47" s="4"/>
      <c r="VOE47" s="4"/>
      <c r="VOF47" s="4"/>
      <c r="VOG47" s="4"/>
      <c r="VOH47" s="4"/>
      <c r="VOI47" s="4"/>
      <c r="VOJ47" s="4"/>
      <c r="VOK47" s="4"/>
      <c r="VOL47" s="4"/>
      <c r="VOM47" s="4"/>
      <c r="VON47" s="4"/>
      <c r="VOO47" s="4"/>
      <c r="VOP47" s="4"/>
      <c r="VOQ47" s="4"/>
      <c r="VOR47" s="4"/>
      <c r="VOS47" s="4"/>
      <c r="VOT47" s="4"/>
      <c r="VOU47" s="4"/>
      <c r="VOV47" s="4"/>
      <c r="VOW47" s="4"/>
      <c r="VOX47" s="4"/>
      <c r="VOY47" s="4"/>
      <c r="VOZ47" s="4"/>
      <c r="VPA47" s="4"/>
      <c r="VPB47" s="4"/>
      <c r="VPC47" s="4"/>
      <c r="VPD47" s="4"/>
      <c r="VPE47" s="4"/>
      <c r="VPF47" s="4"/>
      <c r="VPG47" s="4"/>
      <c r="VPH47" s="4"/>
      <c r="VPI47" s="4"/>
      <c r="VPJ47" s="4"/>
      <c r="VPK47" s="4"/>
      <c r="VPL47" s="4"/>
      <c r="VPM47" s="4"/>
      <c r="VPN47" s="4"/>
      <c r="VPO47" s="4"/>
      <c r="VPP47" s="4"/>
      <c r="VPQ47" s="4"/>
      <c r="VPR47" s="4"/>
      <c r="VPS47" s="4"/>
      <c r="VPT47" s="4"/>
      <c r="VPU47" s="4"/>
      <c r="VPV47" s="4"/>
      <c r="VPW47" s="4"/>
      <c r="VPX47" s="4"/>
      <c r="VPY47" s="4"/>
      <c r="VPZ47" s="4"/>
      <c r="VQA47" s="4"/>
      <c r="VQB47" s="4"/>
      <c r="VQC47" s="4"/>
      <c r="VQD47" s="4"/>
      <c r="VQE47" s="4"/>
      <c r="VQF47" s="4"/>
      <c r="VQG47" s="4"/>
      <c r="VQH47" s="4"/>
      <c r="VQI47" s="4"/>
      <c r="VQJ47" s="4"/>
      <c r="VQK47" s="4"/>
      <c r="VQL47" s="4"/>
      <c r="VQM47" s="4"/>
      <c r="VQN47" s="4"/>
      <c r="VQO47" s="4"/>
      <c r="VQP47" s="4"/>
      <c r="VQQ47" s="4"/>
      <c r="VQR47" s="4"/>
      <c r="VQS47" s="4"/>
      <c r="VQT47" s="4"/>
      <c r="VQU47" s="4"/>
      <c r="VQV47" s="4"/>
      <c r="VQW47" s="4"/>
      <c r="VQX47" s="4"/>
      <c r="VQY47" s="4"/>
      <c r="VQZ47" s="4"/>
      <c r="VRA47" s="4"/>
      <c r="VRB47" s="4"/>
      <c r="VRC47" s="4"/>
      <c r="VRD47" s="4"/>
      <c r="VRE47" s="4"/>
      <c r="VRF47" s="4"/>
      <c r="VRG47" s="4"/>
      <c r="VRH47" s="4"/>
      <c r="VRI47" s="4"/>
      <c r="VRJ47" s="4"/>
      <c r="VRK47" s="4"/>
      <c r="VRL47" s="4"/>
      <c r="VRM47" s="4"/>
      <c r="VRN47" s="4"/>
      <c r="VRO47" s="4"/>
      <c r="VRP47" s="4"/>
      <c r="VRQ47" s="4"/>
      <c r="VRR47" s="4"/>
      <c r="VRS47" s="4"/>
      <c r="VRT47" s="4"/>
      <c r="VRU47" s="4"/>
      <c r="VRV47" s="4"/>
      <c r="VRW47" s="4"/>
      <c r="VRX47" s="4"/>
      <c r="VRY47" s="4"/>
      <c r="VRZ47" s="4"/>
      <c r="VSA47" s="4"/>
      <c r="VSB47" s="4"/>
      <c r="VSC47" s="4"/>
      <c r="VSD47" s="4"/>
      <c r="VSE47" s="4"/>
      <c r="VSF47" s="4"/>
      <c r="VSG47" s="4"/>
      <c r="VSH47" s="4"/>
      <c r="VSI47" s="4"/>
      <c r="VSJ47" s="4"/>
      <c r="VSK47" s="4"/>
      <c r="VSL47" s="4"/>
      <c r="VSM47" s="4"/>
      <c r="VSN47" s="4"/>
      <c r="VSO47" s="4"/>
      <c r="VSP47" s="4"/>
      <c r="VSQ47" s="4"/>
      <c r="VSR47" s="4"/>
      <c r="VSS47" s="4"/>
      <c r="VST47" s="4"/>
      <c r="VSU47" s="4"/>
      <c r="VSV47" s="4"/>
      <c r="VSW47" s="4"/>
      <c r="VSX47" s="4"/>
      <c r="VSY47" s="4"/>
      <c r="VSZ47" s="4"/>
      <c r="VTA47" s="4"/>
      <c r="VTB47" s="4"/>
      <c r="VTC47" s="4"/>
      <c r="VTD47" s="4"/>
      <c r="VTE47" s="4"/>
      <c r="VTF47" s="4"/>
      <c r="VTG47" s="4"/>
      <c r="VTH47" s="4"/>
      <c r="VTI47" s="4"/>
      <c r="VTJ47" s="4"/>
      <c r="VTK47" s="4"/>
      <c r="VTL47" s="4"/>
      <c r="VTM47" s="4"/>
      <c r="VTN47" s="4"/>
      <c r="VTO47" s="4"/>
      <c r="VTP47" s="4"/>
      <c r="VTQ47" s="4"/>
      <c r="VTR47" s="4"/>
      <c r="VTS47" s="4"/>
      <c r="VTT47" s="4"/>
      <c r="VTU47" s="4"/>
      <c r="VTV47" s="4"/>
      <c r="VTW47" s="4"/>
      <c r="VTX47" s="4"/>
      <c r="VTY47" s="4"/>
      <c r="VTZ47" s="4"/>
      <c r="VUA47" s="4"/>
      <c r="VUB47" s="4"/>
      <c r="VUC47" s="4"/>
      <c r="VUD47" s="4"/>
      <c r="VUE47" s="4"/>
      <c r="VUF47" s="4"/>
      <c r="VUG47" s="4"/>
      <c r="VUH47" s="4"/>
      <c r="VUI47" s="4"/>
      <c r="VUJ47" s="4"/>
      <c r="VUK47" s="4"/>
      <c r="VUL47" s="4"/>
      <c r="VUM47" s="4"/>
      <c r="VUN47" s="4"/>
      <c r="VUO47" s="4"/>
      <c r="VUP47" s="4"/>
      <c r="VUQ47" s="4"/>
      <c r="VUR47" s="4"/>
      <c r="VUS47" s="4"/>
      <c r="VUT47" s="4"/>
      <c r="VUU47" s="4"/>
      <c r="VUV47" s="4"/>
      <c r="VUW47" s="4"/>
      <c r="VUX47" s="4"/>
      <c r="VUY47" s="4"/>
      <c r="VUZ47" s="4"/>
      <c r="VVA47" s="4"/>
      <c r="VVB47" s="4"/>
      <c r="VVC47" s="4"/>
      <c r="VVD47" s="4"/>
      <c r="VVE47" s="4"/>
      <c r="VVF47" s="4"/>
      <c r="VVG47" s="4"/>
      <c r="VVH47" s="4"/>
      <c r="VVI47" s="4"/>
      <c r="VVJ47" s="4"/>
      <c r="VVK47" s="4"/>
      <c r="VVL47" s="4"/>
      <c r="VVM47" s="4"/>
      <c r="VVN47" s="4"/>
      <c r="VVO47" s="4"/>
      <c r="VVP47" s="4"/>
      <c r="VVQ47" s="4"/>
      <c r="VVR47" s="4"/>
      <c r="VVS47" s="4"/>
      <c r="VVT47" s="4"/>
      <c r="VVU47" s="4"/>
      <c r="VVV47" s="4"/>
      <c r="VVW47" s="4"/>
      <c r="VVX47" s="4"/>
      <c r="VVY47" s="4"/>
      <c r="VVZ47" s="4"/>
      <c r="VWA47" s="4"/>
      <c r="VWB47" s="4"/>
      <c r="VWC47" s="4"/>
      <c r="VWD47" s="4"/>
      <c r="VWE47" s="4"/>
      <c r="VWF47" s="4"/>
      <c r="VWG47" s="4"/>
      <c r="VWH47" s="4"/>
      <c r="VWI47" s="4"/>
      <c r="VWJ47" s="4"/>
      <c r="VWK47" s="4"/>
      <c r="VWL47" s="4"/>
      <c r="VWM47" s="4"/>
      <c r="VWN47" s="4"/>
      <c r="VWO47" s="4"/>
      <c r="VWP47" s="4"/>
      <c r="VWQ47" s="4"/>
      <c r="VWR47" s="4"/>
      <c r="VWS47" s="4"/>
      <c r="VWT47" s="4"/>
      <c r="VWU47" s="4"/>
      <c r="VWV47" s="4"/>
      <c r="VWW47" s="4"/>
      <c r="VWX47" s="4"/>
      <c r="VWY47" s="4"/>
      <c r="VWZ47" s="4"/>
      <c r="VXA47" s="4"/>
      <c r="VXB47" s="4"/>
      <c r="VXC47" s="4"/>
      <c r="VXD47" s="4"/>
      <c r="VXE47" s="4"/>
      <c r="VXF47" s="4"/>
      <c r="VXG47" s="4"/>
      <c r="VXH47" s="4"/>
      <c r="VXI47" s="4"/>
      <c r="VXJ47" s="4"/>
      <c r="VXK47" s="4"/>
      <c r="VXL47" s="4"/>
      <c r="VXM47" s="4"/>
      <c r="VXN47" s="4"/>
      <c r="VXO47" s="4"/>
      <c r="VXP47" s="4"/>
      <c r="VXQ47" s="4"/>
      <c r="VXR47" s="4"/>
      <c r="VXS47" s="4"/>
      <c r="VXT47" s="4"/>
      <c r="VXU47" s="4"/>
      <c r="VXV47" s="4"/>
      <c r="VXW47" s="4"/>
      <c r="VXX47" s="4"/>
      <c r="VXY47" s="4"/>
      <c r="VXZ47" s="4"/>
      <c r="VYA47" s="4"/>
      <c r="VYB47" s="4"/>
      <c r="VYC47" s="4"/>
      <c r="VYD47" s="4"/>
      <c r="VYE47" s="4"/>
      <c r="VYF47" s="4"/>
      <c r="VYG47" s="4"/>
      <c r="VYH47" s="4"/>
      <c r="VYI47" s="4"/>
      <c r="VYJ47" s="4"/>
      <c r="VYK47" s="4"/>
      <c r="VYL47" s="4"/>
      <c r="VYM47" s="4"/>
      <c r="VYN47" s="4"/>
      <c r="VYO47" s="4"/>
      <c r="VYP47" s="4"/>
      <c r="VYQ47" s="4"/>
      <c r="VYR47" s="4"/>
      <c r="VYS47" s="4"/>
      <c r="VYT47" s="4"/>
      <c r="VYU47" s="4"/>
      <c r="VYV47" s="4"/>
      <c r="VYW47" s="4"/>
      <c r="VYX47" s="4"/>
      <c r="VYY47" s="4"/>
      <c r="VYZ47" s="4"/>
      <c r="VZA47" s="4"/>
      <c r="VZB47" s="4"/>
      <c r="VZC47" s="4"/>
      <c r="VZD47" s="4"/>
      <c r="VZE47" s="4"/>
      <c r="VZF47" s="4"/>
      <c r="VZG47" s="4"/>
      <c r="VZH47" s="4"/>
      <c r="VZI47" s="4"/>
      <c r="VZJ47" s="4"/>
      <c r="VZK47" s="4"/>
      <c r="VZL47" s="4"/>
      <c r="VZM47" s="4"/>
      <c r="VZN47" s="4"/>
      <c r="VZO47" s="4"/>
      <c r="VZP47" s="4"/>
      <c r="VZQ47" s="4"/>
      <c r="VZR47" s="4"/>
      <c r="VZS47" s="4"/>
      <c r="VZT47" s="4"/>
      <c r="VZU47" s="4"/>
      <c r="VZV47" s="4"/>
      <c r="VZW47" s="4"/>
      <c r="VZX47" s="4"/>
      <c r="VZY47" s="4"/>
      <c r="VZZ47" s="4"/>
      <c r="WAA47" s="4"/>
      <c r="WAB47" s="4"/>
      <c r="WAC47" s="4"/>
      <c r="WAD47" s="4"/>
      <c r="WAE47" s="4"/>
      <c r="WAF47" s="4"/>
      <c r="WAG47" s="4"/>
      <c r="WAH47" s="4"/>
      <c r="WAI47" s="4"/>
      <c r="WAJ47" s="4"/>
      <c r="WAK47" s="4"/>
      <c r="WAL47" s="4"/>
      <c r="WAM47" s="4"/>
      <c r="WAN47" s="4"/>
      <c r="WAO47" s="4"/>
      <c r="WAP47" s="4"/>
      <c r="WAQ47" s="4"/>
      <c r="WAR47" s="4"/>
      <c r="WAS47" s="4"/>
      <c r="WAT47" s="4"/>
      <c r="WAU47" s="4"/>
      <c r="WAV47" s="4"/>
      <c r="WAW47" s="4"/>
      <c r="WAX47" s="4"/>
      <c r="WAY47" s="4"/>
      <c r="WAZ47" s="4"/>
      <c r="WBA47" s="4"/>
      <c r="WBB47" s="4"/>
      <c r="WBC47" s="4"/>
      <c r="WBD47" s="4"/>
      <c r="WBE47" s="4"/>
      <c r="WBF47" s="4"/>
      <c r="WBG47" s="4"/>
      <c r="WBH47" s="4"/>
      <c r="WBI47" s="4"/>
      <c r="WBJ47" s="4"/>
      <c r="WBK47" s="4"/>
      <c r="WBL47" s="4"/>
      <c r="WBM47" s="4"/>
      <c r="WBN47" s="4"/>
      <c r="WBO47" s="4"/>
      <c r="WBP47" s="4"/>
      <c r="WBQ47" s="4"/>
      <c r="WBR47" s="4"/>
      <c r="WBS47" s="4"/>
      <c r="WBT47" s="4"/>
      <c r="WBU47" s="4"/>
      <c r="WBV47" s="4"/>
      <c r="WBW47" s="4"/>
      <c r="WBX47" s="4"/>
      <c r="WBY47" s="4"/>
      <c r="WBZ47" s="4"/>
      <c r="WCA47" s="4"/>
      <c r="WCB47" s="4"/>
      <c r="WCC47" s="4"/>
      <c r="WCD47" s="4"/>
      <c r="WCE47" s="4"/>
      <c r="WCF47" s="4"/>
      <c r="WCG47" s="4"/>
      <c r="WCH47" s="4"/>
      <c r="WCI47" s="4"/>
      <c r="WCJ47" s="4"/>
      <c r="WCK47" s="4"/>
      <c r="WCL47" s="4"/>
      <c r="WCM47" s="4"/>
      <c r="WCN47" s="4"/>
      <c r="WCO47" s="4"/>
      <c r="WCP47" s="4"/>
      <c r="WCQ47" s="4"/>
      <c r="WCR47" s="4"/>
      <c r="WCS47" s="4"/>
      <c r="WCT47" s="4"/>
      <c r="WCU47" s="4"/>
      <c r="WCV47" s="4"/>
      <c r="WCW47" s="4"/>
      <c r="WCX47" s="4"/>
      <c r="WCY47" s="4"/>
      <c r="WCZ47" s="4"/>
      <c r="WDA47" s="4"/>
      <c r="WDB47" s="4"/>
      <c r="WDC47" s="4"/>
      <c r="WDD47" s="4"/>
      <c r="WDE47" s="4"/>
      <c r="WDF47" s="4"/>
      <c r="WDG47" s="4"/>
      <c r="WDH47" s="4"/>
      <c r="WDI47" s="4"/>
      <c r="WDJ47" s="4"/>
      <c r="WDK47" s="4"/>
      <c r="WDL47" s="4"/>
      <c r="WDM47" s="4"/>
      <c r="WDN47" s="4"/>
      <c r="WDO47" s="4"/>
      <c r="WDP47" s="4"/>
      <c r="WDQ47" s="4"/>
      <c r="WDR47" s="4"/>
      <c r="WDS47" s="4"/>
      <c r="WDT47" s="4"/>
      <c r="WDU47" s="4"/>
      <c r="WDV47" s="4"/>
      <c r="WDW47" s="4"/>
      <c r="WDX47" s="4"/>
      <c r="WDY47" s="4"/>
      <c r="WDZ47" s="4"/>
      <c r="WEA47" s="4"/>
      <c r="WEB47" s="4"/>
      <c r="WEC47" s="4"/>
      <c r="WED47" s="4"/>
      <c r="WEE47" s="4"/>
      <c r="WEF47" s="4"/>
      <c r="WEG47" s="4"/>
      <c r="WEH47" s="4"/>
      <c r="WEI47" s="4"/>
      <c r="WEJ47" s="4"/>
      <c r="WEK47" s="4"/>
      <c r="WEL47" s="4"/>
      <c r="WEM47" s="4"/>
      <c r="WEN47" s="4"/>
      <c r="WEO47" s="4"/>
      <c r="WEP47" s="4"/>
      <c r="WEQ47" s="4"/>
      <c r="WER47" s="4"/>
      <c r="WES47" s="4"/>
      <c r="WET47" s="4"/>
      <c r="WEU47" s="4"/>
      <c r="WEV47" s="4"/>
      <c r="WEW47" s="4"/>
      <c r="WEX47" s="4"/>
      <c r="WEY47" s="4"/>
      <c r="WEZ47" s="4"/>
      <c r="WFA47" s="4"/>
      <c r="WFB47" s="4"/>
      <c r="WFC47" s="4"/>
      <c r="WFD47" s="4"/>
      <c r="WFE47" s="4"/>
      <c r="WFF47" s="4"/>
      <c r="WFG47" s="4"/>
      <c r="WFH47" s="4"/>
      <c r="WFI47" s="4"/>
      <c r="WFJ47" s="4"/>
      <c r="WFK47" s="4"/>
      <c r="WFL47" s="4"/>
      <c r="WFM47" s="4"/>
      <c r="WFN47" s="4"/>
      <c r="WFO47" s="4"/>
      <c r="WFP47" s="4"/>
      <c r="WFQ47" s="4"/>
      <c r="WFR47" s="4"/>
      <c r="WFS47" s="4"/>
      <c r="WFT47" s="4"/>
      <c r="WFU47" s="4"/>
      <c r="WFV47" s="4"/>
      <c r="WFW47" s="4"/>
      <c r="WFX47" s="4"/>
      <c r="WFY47" s="4"/>
      <c r="WFZ47" s="4"/>
      <c r="WGA47" s="4"/>
      <c r="WGB47" s="4"/>
      <c r="WGC47" s="4"/>
      <c r="WGD47" s="4"/>
      <c r="WGE47" s="4"/>
      <c r="WGF47" s="4"/>
      <c r="WGG47" s="4"/>
      <c r="WGH47" s="4"/>
      <c r="WGI47" s="4"/>
      <c r="WGJ47" s="4"/>
      <c r="WGK47" s="4"/>
      <c r="WGL47" s="4"/>
      <c r="WGM47" s="4"/>
      <c r="WGN47" s="4"/>
      <c r="WGO47" s="4"/>
      <c r="WGP47" s="4"/>
      <c r="WGQ47" s="4"/>
      <c r="WGR47" s="4"/>
      <c r="WGS47" s="4"/>
      <c r="WGT47" s="4"/>
      <c r="WGU47" s="4"/>
      <c r="WGV47" s="4"/>
      <c r="WGW47" s="4"/>
      <c r="WGX47" s="4"/>
      <c r="WGY47" s="4"/>
      <c r="WGZ47" s="4"/>
      <c r="WHA47" s="4"/>
      <c r="WHB47" s="4"/>
      <c r="WHC47" s="4"/>
      <c r="WHD47" s="4"/>
      <c r="WHE47" s="4"/>
      <c r="WHF47" s="4"/>
      <c r="WHG47" s="4"/>
      <c r="WHH47" s="4"/>
      <c r="WHI47" s="4"/>
      <c r="WHJ47" s="4"/>
      <c r="WHK47" s="4"/>
      <c r="WHL47" s="4"/>
      <c r="WHM47" s="4"/>
      <c r="WHN47" s="4"/>
      <c r="WHO47" s="4"/>
      <c r="WHP47" s="4"/>
      <c r="WHQ47" s="4"/>
      <c r="WHR47" s="4"/>
      <c r="WHS47" s="4"/>
      <c r="WHT47" s="4"/>
      <c r="WHU47" s="4"/>
      <c r="WHV47" s="4"/>
      <c r="WHW47" s="4"/>
      <c r="WHX47" s="4"/>
      <c r="WHY47" s="4"/>
      <c r="WHZ47" s="4"/>
      <c r="WIA47" s="4"/>
      <c r="WIB47" s="4"/>
      <c r="WIC47" s="4"/>
      <c r="WID47" s="4"/>
      <c r="WIE47" s="4"/>
      <c r="WIF47" s="4"/>
      <c r="WIG47" s="4"/>
      <c r="WIH47" s="4"/>
      <c r="WII47" s="4"/>
      <c r="WIJ47" s="4"/>
      <c r="WIK47" s="4"/>
      <c r="WIL47" s="4"/>
      <c r="WIM47" s="4"/>
      <c r="WIN47" s="4"/>
      <c r="WIO47" s="4"/>
      <c r="WIP47" s="4"/>
      <c r="WIQ47" s="4"/>
      <c r="WIR47" s="4"/>
      <c r="WIS47" s="4"/>
      <c r="WIT47" s="4"/>
      <c r="WIU47" s="4"/>
      <c r="WIV47" s="4"/>
      <c r="WIW47" s="4"/>
      <c r="WIX47" s="4"/>
      <c r="WIY47" s="4"/>
      <c r="WIZ47" s="4"/>
      <c r="WJA47" s="4"/>
      <c r="WJB47" s="4"/>
      <c r="WJC47" s="4"/>
      <c r="WJD47" s="4"/>
      <c r="WJE47" s="4"/>
      <c r="WJF47" s="4"/>
      <c r="WJG47" s="4"/>
      <c r="WJH47" s="4"/>
      <c r="WJI47" s="4"/>
      <c r="WJJ47" s="4"/>
      <c r="WJK47" s="4"/>
      <c r="WJL47" s="4"/>
      <c r="WJM47" s="4"/>
      <c r="WJN47" s="4"/>
      <c r="WJO47" s="4"/>
      <c r="WJP47" s="4"/>
      <c r="WJQ47" s="4"/>
      <c r="WJR47" s="4"/>
      <c r="WJS47" s="4"/>
      <c r="WJT47" s="4"/>
      <c r="WJU47" s="4"/>
      <c r="WJV47" s="4"/>
      <c r="WJW47" s="4"/>
      <c r="WJX47" s="4"/>
      <c r="WJY47" s="4"/>
      <c r="WJZ47" s="4"/>
      <c r="WKA47" s="4"/>
      <c r="WKB47" s="4"/>
      <c r="WKC47" s="4"/>
      <c r="WKD47" s="4"/>
      <c r="WKE47" s="4"/>
      <c r="WKF47" s="4"/>
      <c r="WKG47" s="4"/>
      <c r="WKH47" s="4"/>
      <c r="WKI47" s="4"/>
      <c r="WKJ47" s="4"/>
      <c r="WKK47" s="4"/>
      <c r="WKL47" s="4"/>
      <c r="WKM47" s="4"/>
      <c r="WKN47" s="4"/>
      <c r="WKO47" s="4"/>
      <c r="WKP47" s="4"/>
      <c r="WKQ47" s="4"/>
      <c r="WKR47" s="4"/>
      <c r="WKS47" s="4"/>
      <c r="WKT47" s="4"/>
      <c r="WKU47" s="4"/>
      <c r="WKV47" s="4"/>
      <c r="WKW47" s="4"/>
      <c r="WKX47" s="4"/>
      <c r="WKY47" s="4"/>
      <c r="WKZ47" s="4"/>
      <c r="WLA47" s="4"/>
      <c r="WLB47" s="4"/>
      <c r="WLC47" s="4"/>
      <c r="WLD47" s="4"/>
      <c r="WLE47" s="4"/>
      <c r="WLF47" s="4"/>
      <c r="WLG47" s="4"/>
      <c r="WLH47" s="4"/>
      <c r="WLI47" s="4"/>
      <c r="WLJ47" s="4"/>
      <c r="WLK47" s="4"/>
      <c r="WLL47" s="4"/>
      <c r="WLM47" s="4"/>
      <c r="WLN47" s="4"/>
      <c r="WLO47" s="4"/>
      <c r="WLP47" s="4"/>
      <c r="WLQ47" s="4"/>
      <c r="WLR47" s="4"/>
      <c r="WLS47" s="4"/>
      <c r="WLT47" s="4"/>
      <c r="WLU47" s="4"/>
      <c r="WLV47" s="4"/>
      <c r="WLW47" s="4"/>
      <c r="WLX47" s="4"/>
      <c r="WLY47" s="4"/>
      <c r="WLZ47" s="4"/>
      <c r="WMA47" s="4"/>
      <c r="WMB47" s="4"/>
      <c r="WMC47" s="4"/>
      <c r="WMD47" s="4"/>
      <c r="WME47" s="4"/>
      <c r="WMF47" s="4"/>
      <c r="WMG47" s="4"/>
      <c r="WMH47" s="4"/>
      <c r="WMI47" s="4"/>
      <c r="WMJ47" s="4"/>
      <c r="WMK47" s="4"/>
      <c r="WML47" s="4"/>
      <c r="WMM47" s="4"/>
      <c r="WMN47" s="4"/>
      <c r="WMO47" s="4"/>
      <c r="WMP47" s="4"/>
      <c r="WMQ47" s="4"/>
      <c r="WMR47" s="4"/>
      <c r="WMS47" s="4"/>
      <c r="WMT47" s="4"/>
      <c r="WMU47" s="4"/>
      <c r="WMV47" s="4"/>
      <c r="WMW47" s="4"/>
      <c r="WMX47" s="4"/>
      <c r="WMY47" s="4"/>
      <c r="WMZ47" s="4"/>
      <c r="WNA47" s="4"/>
      <c r="WNB47" s="4"/>
      <c r="WNC47" s="4"/>
      <c r="WND47" s="4"/>
      <c r="WNE47" s="4"/>
      <c r="WNF47" s="4"/>
      <c r="WNG47" s="4"/>
      <c r="WNH47" s="4"/>
      <c r="WNI47" s="4"/>
      <c r="WNJ47" s="4"/>
      <c r="WNK47" s="4"/>
      <c r="WNL47" s="4"/>
      <c r="WNM47" s="4"/>
      <c r="WNN47" s="4"/>
      <c r="WNO47" s="4"/>
      <c r="WNP47" s="4"/>
      <c r="WNQ47" s="4"/>
      <c r="WNR47" s="4"/>
      <c r="WNS47" s="4"/>
      <c r="WNT47" s="4"/>
      <c r="WNU47" s="4"/>
      <c r="WNV47" s="4"/>
      <c r="WNW47" s="4"/>
      <c r="WNX47" s="4"/>
      <c r="WNY47" s="4"/>
      <c r="WNZ47" s="4"/>
      <c r="WOA47" s="4"/>
      <c r="WOB47" s="4"/>
      <c r="WOC47" s="4"/>
      <c r="WOD47" s="4"/>
      <c r="WOE47" s="4"/>
      <c r="WOF47" s="4"/>
      <c r="WOG47" s="4"/>
      <c r="WOH47" s="4"/>
      <c r="WOI47" s="4"/>
      <c r="WOJ47" s="4"/>
      <c r="WOK47" s="4"/>
      <c r="WOL47" s="4"/>
      <c r="WOM47" s="4"/>
      <c r="WON47" s="4"/>
      <c r="WOO47" s="4"/>
      <c r="WOP47" s="4"/>
      <c r="WOQ47" s="4"/>
      <c r="WOR47" s="4"/>
      <c r="WOS47" s="4"/>
      <c r="WOT47" s="4"/>
      <c r="WOU47" s="4"/>
      <c r="WOV47" s="4"/>
      <c r="WOW47" s="4"/>
      <c r="WOX47" s="4"/>
      <c r="WOY47" s="4"/>
      <c r="WOZ47" s="4"/>
      <c r="WPA47" s="4"/>
      <c r="WPB47" s="4"/>
      <c r="WPC47" s="4"/>
      <c r="WPD47" s="4"/>
      <c r="WPE47" s="4"/>
      <c r="WPF47" s="4"/>
      <c r="WPG47" s="4"/>
      <c r="WPH47" s="4"/>
      <c r="WPI47" s="4"/>
      <c r="WPJ47" s="4"/>
      <c r="WPK47" s="4"/>
      <c r="WPL47" s="4"/>
      <c r="WPM47" s="4"/>
      <c r="WPN47" s="4"/>
      <c r="WPO47" s="4"/>
      <c r="WPP47" s="4"/>
      <c r="WPQ47" s="4"/>
      <c r="WPR47" s="4"/>
      <c r="WPS47" s="4"/>
      <c r="WPT47" s="4"/>
      <c r="WPU47" s="4"/>
      <c r="WPV47" s="4"/>
      <c r="WPW47" s="4"/>
      <c r="WPX47" s="4"/>
      <c r="WPY47" s="4"/>
      <c r="WPZ47" s="4"/>
      <c r="WQA47" s="4"/>
      <c r="WQB47" s="4"/>
      <c r="WQC47" s="4"/>
      <c r="WQD47" s="4"/>
      <c r="WQE47" s="4"/>
      <c r="WQF47" s="4"/>
      <c r="WQG47" s="4"/>
      <c r="WQH47" s="4"/>
      <c r="WQI47" s="4"/>
      <c r="WQJ47" s="4"/>
      <c r="WQK47" s="4"/>
      <c r="WQL47" s="4"/>
      <c r="WQM47" s="4"/>
      <c r="WQN47" s="4"/>
      <c r="WQO47" s="4"/>
      <c r="WQP47" s="4"/>
      <c r="WQQ47" s="4"/>
      <c r="WQR47" s="4"/>
      <c r="WQS47" s="4"/>
      <c r="WQT47" s="4"/>
      <c r="WQU47" s="4"/>
      <c r="WQV47" s="4"/>
      <c r="WQW47" s="4"/>
      <c r="WQX47" s="4"/>
      <c r="WQY47" s="4"/>
      <c r="WQZ47" s="4"/>
      <c r="WRA47" s="4"/>
      <c r="WRB47" s="4"/>
      <c r="WRC47" s="4"/>
      <c r="WRD47" s="4"/>
      <c r="WRE47" s="4"/>
      <c r="WRF47" s="4"/>
      <c r="WRG47" s="4"/>
      <c r="WRH47" s="4"/>
      <c r="WRI47" s="4"/>
      <c r="WRJ47" s="4"/>
      <c r="WRK47" s="4"/>
      <c r="WRL47" s="4"/>
      <c r="WRM47" s="4"/>
      <c r="WRN47" s="4"/>
      <c r="WRO47" s="4"/>
      <c r="WRP47" s="4"/>
      <c r="WRQ47" s="4"/>
      <c r="WRR47" s="4"/>
      <c r="WRS47" s="4"/>
      <c r="WRT47" s="4"/>
      <c r="WRU47" s="4"/>
      <c r="WRV47" s="4"/>
      <c r="WRW47" s="4"/>
      <c r="WRX47" s="4"/>
      <c r="WRY47" s="4"/>
      <c r="WRZ47" s="4"/>
      <c r="WSA47" s="4"/>
      <c r="WSB47" s="4"/>
      <c r="WSC47" s="4"/>
      <c r="WSD47" s="4"/>
      <c r="WSE47" s="4"/>
      <c r="WSF47" s="4"/>
      <c r="WSG47" s="4"/>
      <c r="WSH47" s="4"/>
      <c r="WSI47" s="4"/>
      <c r="WSJ47" s="4"/>
      <c r="WSK47" s="4"/>
      <c r="WSL47" s="4"/>
      <c r="WSM47" s="4"/>
      <c r="WSN47" s="4"/>
      <c r="WSO47" s="4"/>
      <c r="WSP47" s="4"/>
      <c r="WSQ47" s="4"/>
      <c r="WSR47" s="4"/>
      <c r="WSS47" s="4"/>
      <c r="WST47" s="4"/>
      <c r="WSU47" s="4"/>
      <c r="WSV47" s="4"/>
      <c r="WSW47" s="4"/>
      <c r="WSX47" s="4"/>
      <c r="WSY47" s="4"/>
      <c r="WSZ47" s="4"/>
      <c r="WTA47" s="4"/>
      <c r="WTB47" s="4"/>
      <c r="WTC47" s="4"/>
      <c r="WTD47" s="4"/>
      <c r="WTE47" s="4"/>
      <c r="WTF47" s="4"/>
      <c r="WTG47" s="4"/>
      <c r="WTH47" s="4"/>
      <c r="WTI47" s="4"/>
      <c r="WTJ47" s="4"/>
      <c r="WTK47" s="4"/>
      <c r="WTL47" s="4"/>
      <c r="WTM47" s="4"/>
      <c r="WTN47" s="4"/>
      <c r="WTO47" s="4"/>
      <c r="WTP47" s="4"/>
      <c r="WTQ47" s="4"/>
      <c r="WTR47" s="4"/>
      <c r="WTS47" s="4"/>
      <c r="WTT47" s="4"/>
      <c r="WTU47" s="4"/>
      <c r="WTV47" s="4"/>
      <c r="WTW47" s="4"/>
      <c r="WTX47" s="4"/>
      <c r="WTY47" s="4"/>
      <c r="WTZ47" s="4"/>
      <c r="WUA47" s="4"/>
      <c r="WUB47" s="4"/>
      <c r="WUC47" s="4"/>
      <c r="WUD47" s="4"/>
      <c r="WUE47" s="4"/>
      <c r="WUF47" s="4"/>
      <c r="WUG47" s="4"/>
      <c r="WUH47" s="4"/>
      <c r="WUI47" s="4"/>
      <c r="WUJ47" s="4"/>
      <c r="WUK47" s="4"/>
      <c r="WUL47" s="4"/>
      <c r="WUM47" s="4"/>
      <c r="WUN47" s="4"/>
      <c r="WUO47" s="4"/>
      <c r="WUP47" s="4"/>
      <c r="WUQ47" s="4"/>
      <c r="WUR47" s="4"/>
      <c r="WUS47" s="4"/>
      <c r="WUT47" s="4"/>
      <c r="WUU47" s="4"/>
      <c r="WUV47" s="4"/>
      <c r="WUW47" s="4"/>
      <c r="WUX47" s="4"/>
      <c r="WUY47" s="4"/>
      <c r="WUZ47" s="4"/>
      <c r="WVA47" s="4"/>
      <c r="WVB47" s="4"/>
      <c r="WVC47" s="4"/>
      <c r="WVD47" s="4"/>
      <c r="WVE47" s="4"/>
      <c r="WVF47" s="4"/>
      <c r="WVG47" s="4"/>
      <c r="WVH47" s="4"/>
      <c r="WVI47" s="4"/>
      <c r="WVJ47" s="4"/>
      <c r="WVK47" s="4"/>
      <c r="WVL47" s="4"/>
      <c r="WVM47" s="4"/>
      <c r="WVN47" s="4"/>
      <c r="WVO47" s="4"/>
      <c r="WVP47" s="4"/>
      <c r="WVQ47" s="4"/>
      <c r="WVR47" s="4"/>
      <c r="WVS47" s="4"/>
      <c r="WVT47" s="4"/>
      <c r="WVU47" s="4"/>
      <c r="WVV47" s="4"/>
      <c r="WVW47" s="4"/>
      <c r="WVX47" s="4"/>
      <c r="WVY47" s="4"/>
      <c r="WVZ47" s="4"/>
      <c r="WWA47" s="4"/>
      <c r="WWB47" s="4"/>
      <c r="WWC47" s="4"/>
      <c r="WWD47" s="4"/>
      <c r="WWE47" s="4"/>
      <c r="WWF47" s="4"/>
      <c r="WWG47" s="4"/>
      <c r="WWH47" s="4"/>
      <c r="WWI47" s="4"/>
      <c r="WWJ47" s="4"/>
      <c r="WWK47" s="4"/>
      <c r="WWL47" s="4"/>
      <c r="WWM47" s="4"/>
      <c r="WWN47" s="4"/>
      <c r="WWO47" s="4"/>
      <c r="WWP47" s="4"/>
      <c r="WWQ47" s="4"/>
      <c r="WWR47" s="4"/>
      <c r="WWS47" s="4"/>
      <c r="WWT47" s="4"/>
      <c r="WWU47" s="4"/>
      <c r="WWV47" s="4"/>
      <c r="WWW47" s="4"/>
      <c r="WWX47" s="4"/>
      <c r="WWY47" s="4"/>
      <c r="WWZ47" s="4"/>
      <c r="WXA47" s="4"/>
      <c r="WXB47" s="4"/>
      <c r="WXC47" s="4"/>
      <c r="WXD47" s="4"/>
      <c r="WXE47" s="4"/>
      <c r="WXF47" s="4"/>
      <c r="WXG47" s="4"/>
      <c r="WXH47" s="4"/>
      <c r="WXI47" s="4"/>
      <c r="WXJ47" s="4"/>
      <c r="WXK47" s="4"/>
      <c r="WXL47" s="4"/>
      <c r="WXM47" s="4"/>
      <c r="WXN47" s="4"/>
      <c r="WXO47" s="4"/>
      <c r="WXP47" s="4"/>
      <c r="WXQ47" s="4"/>
      <c r="WXR47" s="4"/>
      <c r="WXS47" s="4"/>
      <c r="WXT47" s="4"/>
      <c r="WXU47" s="4"/>
      <c r="WXV47" s="4"/>
      <c r="WXW47" s="4"/>
      <c r="WXX47" s="4"/>
      <c r="WXY47" s="4"/>
      <c r="WXZ47" s="4"/>
      <c r="WYA47" s="4"/>
      <c r="WYB47" s="4"/>
      <c r="WYC47" s="4"/>
      <c r="WYD47" s="4"/>
      <c r="WYE47" s="4"/>
      <c r="WYF47" s="4"/>
      <c r="WYG47" s="4"/>
      <c r="WYH47" s="4"/>
      <c r="WYI47" s="4"/>
      <c r="WYJ47" s="4"/>
      <c r="WYK47" s="4"/>
      <c r="WYL47" s="4"/>
      <c r="WYM47" s="4"/>
      <c r="WYN47" s="4"/>
      <c r="WYO47" s="4"/>
      <c r="WYP47" s="4"/>
      <c r="WYQ47" s="4"/>
      <c r="WYR47" s="4"/>
      <c r="WYS47" s="4"/>
      <c r="WYT47" s="4"/>
      <c r="WYU47" s="4"/>
      <c r="WYV47" s="4"/>
      <c r="WYW47" s="4"/>
      <c r="WYX47" s="4"/>
      <c r="WYY47" s="4"/>
      <c r="WYZ47" s="4"/>
      <c r="WZA47" s="4"/>
      <c r="WZB47" s="4"/>
      <c r="WZC47" s="4"/>
      <c r="WZD47" s="4"/>
      <c r="WZE47" s="4"/>
      <c r="WZF47" s="4"/>
      <c r="WZG47" s="4"/>
      <c r="WZH47" s="4"/>
      <c r="WZI47" s="4"/>
      <c r="WZJ47" s="4"/>
      <c r="WZK47" s="4"/>
      <c r="WZL47" s="4"/>
      <c r="WZM47" s="4"/>
      <c r="WZN47" s="4"/>
      <c r="WZO47" s="4"/>
      <c r="WZP47" s="4"/>
      <c r="WZQ47" s="4"/>
      <c r="WZR47" s="4"/>
      <c r="WZS47" s="4"/>
      <c r="WZT47" s="4"/>
      <c r="WZU47" s="4"/>
      <c r="WZV47" s="4"/>
      <c r="WZW47" s="4"/>
      <c r="WZX47" s="4"/>
      <c r="WZY47" s="4"/>
      <c r="WZZ47" s="4"/>
      <c r="XAA47" s="4"/>
      <c r="XAB47" s="4"/>
      <c r="XAC47" s="4"/>
      <c r="XAD47" s="4"/>
      <c r="XAE47" s="4"/>
      <c r="XAF47" s="4"/>
      <c r="XAG47" s="4"/>
      <c r="XAH47" s="4"/>
      <c r="XAI47" s="4"/>
      <c r="XAJ47" s="4"/>
      <c r="XAK47" s="4"/>
      <c r="XAL47" s="4"/>
      <c r="XAM47" s="4"/>
      <c r="XAN47" s="4"/>
      <c r="XAO47" s="4"/>
      <c r="XAP47" s="4"/>
      <c r="XAQ47" s="4"/>
      <c r="XAR47" s="4"/>
      <c r="XAS47" s="4"/>
      <c r="XAT47" s="4"/>
      <c r="XAU47" s="4"/>
      <c r="XAV47" s="4"/>
      <c r="XAW47" s="4"/>
      <c r="XAX47" s="4"/>
      <c r="XAY47" s="4"/>
      <c r="XAZ47" s="4"/>
      <c r="XBA47" s="4"/>
      <c r="XBB47" s="4"/>
      <c r="XBC47" s="4"/>
      <c r="XBD47" s="4"/>
      <c r="XBE47" s="4"/>
      <c r="XBF47" s="4"/>
      <c r="XBG47" s="4"/>
      <c r="XBH47" s="4"/>
      <c r="XBI47" s="4"/>
      <c r="XBJ47" s="4"/>
      <c r="XBK47" s="4"/>
      <c r="XBL47" s="4"/>
      <c r="XBM47" s="4"/>
      <c r="XBN47" s="4"/>
      <c r="XBO47" s="4"/>
      <c r="XBP47" s="4"/>
      <c r="XBQ47" s="4"/>
      <c r="XBR47" s="4"/>
      <c r="XBS47" s="4"/>
      <c r="XBT47" s="4"/>
      <c r="XBU47" s="4"/>
      <c r="XBV47" s="4"/>
      <c r="XBW47" s="4"/>
      <c r="XBX47" s="4"/>
      <c r="XBY47" s="4"/>
      <c r="XBZ47" s="4"/>
      <c r="XCA47" s="4"/>
      <c r="XCB47" s="4"/>
      <c r="XCC47" s="4"/>
      <c r="XCD47" s="4"/>
      <c r="XCE47" s="4"/>
      <c r="XCF47" s="4"/>
      <c r="XCG47" s="4"/>
      <c r="XCH47" s="4"/>
      <c r="XCI47" s="4"/>
      <c r="XCJ47" s="4"/>
      <c r="XCK47" s="4"/>
      <c r="XCL47" s="4"/>
      <c r="XCM47" s="4"/>
      <c r="XCN47" s="4"/>
      <c r="XCO47" s="4"/>
      <c r="XCP47" s="4"/>
      <c r="XCQ47" s="4"/>
      <c r="XCR47" s="4"/>
      <c r="XCS47" s="4"/>
      <c r="XCT47" s="4"/>
      <c r="XCU47" s="4"/>
      <c r="XCV47" s="4"/>
      <c r="XCW47" s="4"/>
      <c r="XCX47" s="4"/>
      <c r="XCY47" s="4"/>
      <c r="XCZ47" s="4"/>
      <c r="XDA47" s="4"/>
      <c r="XDB47" s="4"/>
      <c r="XDC47" s="4"/>
      <c r="XDD47" s="4"/>
      <c r="XDE47" s="4"/>
    </row>
    <row r="48" spans="1:16333" ht="14.5" hidden="1" x14ac:dyDescent="0.35">
      <c r="A48" s="1" t="s">
        <v>333</v>
      </c>
      <c r="B48" s="2" t="s">
        <v>301</v>
      </c>
      <c r="C48" s="1" t="s">
        <v>140</v>
      </c>
      <c r="D48" s="1" t="s">
        <v>145</v>
      </c>
      <c r="E48" s="17" t="s">
        <v>61</v>
      </c>
      <c r="F48" s="19"/>
      <c r="H48" s="14"/>
      <c r="J48" s="13" t="str">
        <f t="shared" si="4"/>
        <v/>
      </c>
      <c r="K48" s="13" t="str">
        <f>IF(AND(B48=100, OR(AND(E48='club records end 2019'!$B$6, F48&lt;='club records end 2019'!$C$6), AND(E48='club records end 2019'!$B$7, F48&lt;='club records end 2019'!$C$7), AND(E48='club records end 2019'!$B$8, F48&lt;='club records end 2019'!$C$8), AND(E48='club records end 2019'!$B$9, F48&lt;='club records end 2019'!$C$9), AND(E48='club records end 2019'!$B$10, F48&lt;='club records end 2019'!$C$10))), "CR", " ")</f>
        <v xml:space="preserve"> </v>
      </c>
      <c r="L48" s="13" t="str">
        <f>IF(AND(B48=200, OR(AND(E48='club records end 2019'!$B$11, F48&lt;='club records end 2019'!$C$11), AND(E48='club records end 2019'!$B$12, F48&lt;='club records end 2019'!$C$12), AND(E48='club records end 2019'!$B$13, F48&lt;='club records end 2019'!$C$13), AND(E48='club records end 2019'!$B$14, F48&lt;='club records end 2019'!$C$14), AND(E48='club records end 2019'!$B$15, F48&lt;='club records end 2019'!$C$15))), "CR", " ")</f>
        <v xml:space="preserve"> </v>
      </c>
      <c r="M48" s="13" t="str">
        <f>IF(AND(B48=300, OR(AND(E48='club records end 2019'!$B$16, F48&lt;='club records end 2019'!$C$16), AND(E48='club records end 2019'!$B$17, F48&lt;='club records end 2019'!$C$17))), "CR", " ")</f>
        <v xml:space="preserve"> </v>
      </c>
      <c r="N48" s="13" t="str">
        <f>IF(AND(B48=400, OR(AND(E48='club records end 2019'!$B$18, F48&lt;='club records end 2019'!$C$18), AND(E48='club records end 2019'!$B$19, F48&lt;='club records end 2019'!$C$19), AND(E48='club records end 2019'!$B$20, F48&lt;='club records end 2019'!$C$20), AND(E48='club records end 2019'!$B$21, F48&lt;='club records end 2019'!$C$21))), "CR", " ")</f>
        <v xml:space="preserve"> </v>
      </c>
      <c r="O48" s="13" t="str">
        <f>IF(AND(B48=800, OR(AND(E48='club records end 2019'!$B$22, F48&lt;='club records end 2019'!$C$22), AND(E48='club records end 2019'!$B$23, F48&lt;='club records end 2019'!$C$23), AND(E48='club records end 2019'!$B$24, F48&lt;='club records end 2019'!$C$24), AND(E48='club records end 2019'!$B$25, F48&lt;='club records end 2019'!$C$25), AND(E48='club records end 2019'!$B$26, F48&lt;='club records end 2019'!$C$26))), "CR", " ")</f>
        <v xml:space="preserve"> </v>
      </c>
      <c r="P48" s="13" t="str">
        <f>IF(AND(B48=1000, OR(AND(E48='club records end 2019'!$B$27, F48&lt;='club records end 2019'!$C$27), AND(E48='club records end 2019'!$B$28, F48&lt;='club records end 2019'!$C$28))), "CR", " ")</f>
        <v xml:space="preserve"> </v>
      </c>
      <c r="Q48" s="13" t="str">
        <f>IF(AND(B48=1500, OR(AND(E48='club records end 2019'!$B$29, F48&lt;='club records end 2019'!$C$29), AND(E48='club records end 2019'!$B$30, F48&lt;='club records end 2019'!$C$30), AND(E48='club records end 2019'!$B$31, F48&lt;='club records end 2019'!$C$31), AND(E48='club records end 2019'!$B$32, F48&lt;='club records end 2019'!$C$32), AND(E48='club records end 2019'!$B$33, F48&lt;='club records end 2019'!$C$33))), "CR", " ")</f>
        <v xml:space="preserve"> </v>
      </c>
      <c r="R48" s="13" t="str">
        <f>IF(AND(B48="1600 (Mile)",OR(AND(E48='club records end 2019'!$B$34,F48&lt;='club records end 2019'!$C$34),AND(E48='club records end 2019'!$B$35,F48&lt;='club records end 2019'!$C$35),AND(E48='club records end 2019'!$B$36,F48&lt;='club records end 2019'!$C$36),AND(E48='club records end 2019'!$B$37,F48&lt;='club records end 2019'!$C$37))),"CR"," ")</f>
        <v xml:space="preserve"> </v>
      </c>
      <c r="S48" s="13" t="str">
        <f>IF(AND(B48=3000, OR(AND(E48='club records end 2019'!$B$38, F48&lt;='club records end 2019'!$C$38), AND(E48='club records end 2019'!$B$39, F48&lt;='club records end 2019'!$C$39), AND(E48='club records end 2019'!$B$40, F48&lt;='club records end 2019'!$C$40), AND(E48='club records end 2019'!$B$41, F48&lt;='club records end 2019'!$C$41))), "CR", " ")</f>
        <v xml:space="preserve"> </v>
      </c>
      <c r="T48" s="13" t="str">
        <f>IF(AND(B48=5000, OR(AND(E48='club records end 2019'!$B$42, F48&lt;='club records end 2019'!$C$42), AND(E48='club records end 2019'!$B$43, F48&lt;='club records end 2019'!$C$43))), "CR", " ")</f>
        <v xml:space="preserve"> </v>
      </c>
      <c r="U48" s="12" t="str">
        <f>IF(AND(B48=10000, OR(AND(E48='club records end 2019'!$B$44, F48&lt;='club records end 2019'!$C$44), AND(E48='club records end 2019'!$B$45, F48&lt;='club records end 2019'!$C$45))), "CR", " ")</f>
        <v xml:space="preserve"> </v>
      </c>
      <c r="V48" s="12" t="str">
        <f>IF(AND(B48="high jump", OR(AND(E48='club records end 2019'!$F$1, F48&gt;='club records end 2019'!$G$1), AND(E48='club records end 2019'!$F$2, F48&gt;='club records end 2019'!$G$2), AND(E48='club records end 2019'!$F$3, F48&gt;='club records end 2019'!$G$3), AND(E48='club records end 2019'!$F$4, F48&gt;='club records end 2019'!$G$4), AND(E48='club records end 2019'!$F$5, F48&gt;='club records end 2019'!$G$5))), "CR", " ")</f>
        <v xml:space="preserve"> </v>
      </c>
      <c r="W48" s="12" t="str">
        <f>IF(AND(B48="long jump", OR(AND(E48='club records end 2019'!$F$6, F48&gt;='club records end 2019'!$G$6), AND(E48='club records end 2019'!$F$7, F48&gt;='club records end 2019'!$G$7), AND(E48='club records end 2019'!$F$8, F48&gt;='club records end 2019'!$G$8), AND(E48='club records end 2019'!$F$9, F48&gt;='club records end 2019'!$G$9), AND(E48='club records end 2019'!$F$10, F48&gt;='club records end 2019'!$G$10))), "CR", " ")</f>
        <v xml:space="preserve"> </v>
      </c>
      <c r="X48" s="12" t="str">
        <f>IF(AND(B48="triple jump", OR(AND(E48='club records end 2019'!$F$11, F48&gt;='club records end 2019'!$G$11), AND(E48='club records end 2019'!$F$12, F48&gt;='club records end 2019'!$G$12), AND(E48='club records end 2019'!$F$13, F48&gt;='club records end 2019'!$G$13), AND(E48='club records end 2019'!$F$14, F48&gt;='club records end 2019'!$H$14), AND(E48='club records end 2019'!$F$15, F48&gt;='club records end 2019'!$G$15))), "CR", " ")</f>
        <v xml:space="preserve"> </v>
      </c>
      <c r="Y48" s="12" t="str">
        <f>IF(AND(B48="pole vault", OR(AND(E48='club records end 2019'!$F$16, F48&gt;='club records end 2019'!$G$16), AND(E48='club records end 2019'!$F$17, F48&gt;='club records end 2019'!$G$17), AND(E48='club records end 2019'!$F$18, F48&gt;='club records end 2019'!$G$18), AND(E48='club records end 2019'!$F$19, F48&gt;='club records end 2019'!$G$19), AND(E48='club records end 2019'!$F$20, F48&gt;='club records end 2019'!$G$20))), "CR", " ")</f>
        <v xml:space="preserve"> </v>
      </c>
      <c r="Z48" s="12" t="str">
        <f>IF(AND(B48="discus 1", E48='club records end 2019'!$F$21, F48&gt;='club records end 2019'!$G$21), "CR", " ")</f>
        <v xml:space="preserve"> </v>
      </c>
      <c r="AA48" s="12" t="str">
        <f>IF(AND(B48="discus 1.25", E48='club records end 2019'!$F$22, F48&gt;='club records end 2019'!$G$22), "CR", " ")</f>
        <v xml:space="preserve"> </v>
      </c>
      <c r="AB48" s="12" t="str">
        <f>IF(AND(B48="discus 1.5", E48='club records end 2019'!$F$23, F48&gt;='club records end 2019'!$G$23), "CR", " ")</f>
        <v xml:space="preserve"> </v>
      </c>
      <c r="AC48" s="12" t="str">
        <f>IF(AND(B48="discus 1.75", E48='club records end 2019'!$F$24, F48&gt;='club records end 2019'!$G$24), "CR", " ")</f>
        <v xml:space="preserve"> </v>
      </c>
      <c r="AD48" s="12" t="str">
        <f>IF(AND(B48="discus 2", E48='club records end 2019'!$F$25, F48&gt;='club records end 2019'!$G$25), "CR", " ")</f>
        <v xml:space="preserve"> </v>
      </c>
      <c r="AE48" s="12" t="str">
        <f>IF(AND(B48="hammer 4", E48='club records end 2019'!$F$27, F48&gt;='club records end 2019'!$G$27), "CR", " ")</f>
        <v xml:space="preserve"> </v>
      </c>
      <c r="AF48" s="12" t="str">
        <f>IF(AND(B48="hammer 5", E48='club records end 2019'!$F$28, F48&gt;='club records end 2019'!$G$28), "CR", " ")</f>
        <v xml:space="preserve"> </v>
      </c>
      <c r="AG48" s="12" t="str">
        <f>IF(AND(B48="hammer 6", E48='club records end 2019'!$F$29, F48&gt;='club records end 2019'!$G$29), "CR", " ")</f>
        <v xml:space="preserve"> </v>
      </c>
      <c r="AH48" s="12" t="str">
        <f>IF(AND(B48="hammer 7.26", E48='club records end 2019'!$F$30, F48&gt;='club records end 2019'!$G$30), "CR", " ")</f>
        <v xml:space="preserve"> </v>
      </c>
      <c r="AI48" s="12" t="str">
        <f>IF(AND(B48="javelin 400", E48='club records end 2019'!$F$31, F48&gt;='club records end 2019'!$G$31), "CR", " ")</f>
        <v xml:space="preserve"> </v>
      </c>
      <c r="AJ48" s="12" t="str">
        <f>IF(AND(B48="javelin 600", E48='club records end 2019'!$F$32, F48&gt;='club records end 2019'!$G$32), "CR", " ")</f>
        <v xml:space="preserve"> </v>
      </c>
      <c r="AK48" s="12" t="str">
        <f>IF(AND(B48="javelin 700", E48='club records end 2019'!$F$33, F48&gt;='club records end 2019'!$G$33), "CR", " ")</f>
        <v xml:space="preserve"> </v>
      </c>
      <c r="AL48" s="12" t="str">
        <f>IF(AND(B48="javelin 800", OR(AND(E48='club records end 2019'!$F$34, F48&gt;='club records end 2019'!$G$34), AND(E48='club records end 2019'!$F$35, F48&gt;='club records end 2019'!$G$35))), "CR", " ")</f>
        <v xml:space="preserve"> </v>
      </c>
      <c r="AM48" s="12" t="str">
        <f>IF(AND(B48="shot 3", E48='club records end 2019'!$F$36, F48&gt;='club records end 2019'!$G$36), "CR", " ")</f>
        <v xml:space="preserve"> </v>
      </c>
      <c r="AN48" s="12" t="str">
        <f>IF(AND(B48="shot 4", E48='club records end 2019'!$F$37, F48&gt;='club records end 2019'!$G$37), "CR", " ")</f>
        <v xml:space="preserve"> </v>
      </c>
      <c r="AO48" s="12" t="str">
        <f>IF(AND(B48="shot 5", E48='club records end 2019'!$F$38, F48&gt;='club records end 2019'!$G$38), "CR", " ")</f>
        <v xml:space="preserve"> </v>
      </c>
      <c r="AP48" s="12" t="str">
        <f>IF(AND(B48="shot 6", E48='club records end 2019'!$F$39, F48&gt;='club records end 2019'!$G$39), "CR", " ")</f>
        <v xml:space="preserve"> </v>
      </c>
      <c r="AQ48" s="12" t="str">
        <f>IF(AND(B48="shot 7.26", E48='club records end 2019'!$F$40, F48&gt;='club records end 2019'!$G$40), "CR", " ")</f>
        <v xml:space="preserve"> </v>
      </c>
      <c r="AR48" s="12" t="str">
        <f>IF(AND(B48="60H",OR(AND(E48='club records end 2019'!$J$1,F48&lt;='club records end 2019'!$K$1),AND(E48='club records end 2019'!$J$2,F48&lt;='club records end 2019'!$K$2),AND(E48='club records end 2019'!$J$3,F48&lt;='club records end 2019'!$K$3),AND(E48='club records end 2019'!$J$4,F48&lt;='club records end 2019'!$K$4),AND(E48='club records end 2019'!$J$5,F48&lt;='club records end 2019'!$K$5))),"CR"," ")</f>
        <v xml:space="preserve"> </v>
      </c>
      <c r="AS48" s="12" t="str">
        <f>IF(AND(B48="75H", AND(E48='club records end 2019'!$J$6, F48&lt;='club records end 2019'!$K$6)), "CR", " ")</f>
        <v xml:space="preserve"> </v>
      </c>
      <c r="AT48" s="12" t="str">
        <f>IF(AND(B48="80H", AND(E48='club records end 2019'!$J$7, F48&lt;='club records end 2019'!$K$7)), "CR", " ")</f>
        <v xml:space="preserve"> </v>
      </c>
      <c r="AU48" s="12" t="str">
        <f>IF(AND(B48="100H", AND(E48='club records end 2019'!$J$8, F48&lt;='club records end 2019'!$K$8)), "CR", " ")</f>
        <v xml:space="preserve"> </v>
      </c>
      <c r="AV48" s="12" t="str">
        <f>IF(AND(B48="110H", OR(AND(E48='club records end 2019'!$J$9, F48&lt;='club records end 2019'!$K$9), AND(E48='club records end 2019'!$J$10, F48&lt;='club records end 2019'!$K$10))), "CR", " ")</f>
        <v xml:space="preserve"> </v>
      </c>
      <c r="AW48" s="12" t="str">
        <f>IF(AND(B48="400H", OR(AND(E48='club records end 2019'!$J$11, F48&lt;='club records end 2019'!$K$11), AND(E48='club records end 2019'!$J$12, F48&lt;='club records end 2019'!$K$12), AND(E48='club records end 2019'!$J$13, F48&lt;='club records end 2019'!$K$13), AND(E48='club records end 2019'!$J$14, F48&lt;='club records end 2019'!$K$14))), "CR", " ")</f>
        <v xml:space="preserve"> </v>
      </c>
      <c r="AX48" s="12" t="str">
        <f>IF(AND(B48="1500SC", AND(E48='club records end 2019'!$J$15, F48&lt;='club records end 2019'!$K$15)), "CR", " ")</f>
        <v xml:space="preserve"> </v>
      </c>
      <c r="AY48" s="12" t="str">
        <f>IF(AND(B48="2000SC", OR(AND(E48='club records end 2019'!$J$17, F48&lt;='club records end 2019'!$K$17), AND(E48='club records end 2019'!$J$18, F48&lt;='club records end 2019'!$K$18))), "CR", " ")</f>
        <v xml:space="preserve"> </v>
      </c>
      <c r="AZ48" s="12" t="str">
        <f>IF(AND(B48="3000SC", OR(AND(E48='club records end 2019'!$J$20, F48&lt;='club records end 2019'!$K$20), AND(E48='club records end 2019'!$J$21, F48&lt;='club records end 2019'!$K$21))), "CR", " ")</f>
        <v xml:space="preserve"> </v>
      </c>
      <c r="BA48" s="13" t="str">
        <f>IF(AND(B48="4x100", OR(AND(E48='club records end 2019'!$N$1, F48&lt;='club records end 2019'!$O$1), AND(E48='club records end 2019'!$N$2, F48&lt;='club records end 2019'!$O$2), AND(E48='club records end 2019'!$N$3, F48&lt;='club records end 2019'!$O$3), AND(E48='club records end 2019'!$N$4, F48&lt;='club records end 2019'!$O$4), AND(E48='club records end 2019'!$N$5, F48&lt;='club records end 2019'!$O$5))), "CR", " ")</f>
        <v xml:space="preserve"> </v>
      </c>
      <c r="BB48" s="13" t="str">
        <f>IF(AND(B48="4x200", OR(AND(E48='club records end 2019'!$N$6, F48&lt;='club records end 2019'!$O$6), AND(E48='club records end 2019'!$N$7, F48&lt;='club records end 2019'!$O$7), AND(E48='club records end 2019'!$N$8, F48&lt;='club records end 2019'!$O$8), AND(E48='club records end 2019'!$N$9, F48&lt;='club records end 2019'!$O$9), AND(E48='club records end 2019'!$N$10, F48&lt;='club records end 2019'!$O$10))), "CR", " ")</f>
        <v xml:space="preserve"> </v>
      </c>
      <c r="BC48" s="13" t="str">
        <f>IF(AND(B48="4x300", AND(E48='club records end 2019'!$N$11, F48&lt;='club records end 2019'!$O$11)), "CR", " ")</f>
        <v xml:space="preserve"> </v>
      </c>
      <c r="BD48" s="13" t="str">
        <f>IF(AND(B48="4x400", OR(AND(E48='club records end 2019'!$N$12, F48&lt;='club records end 2019'!$O$12), AND(E48='club records end 2019'!$N$13, F48&lt;='club records end 2019'!$O$13), AND(E48='club records end 2019'!$N$14, F48&lt;='club records end 2019'!$O$14), AND(E48='club records end 2019'!$N$15, F48&lt;='club records end 2019'!$O$15))), "CR", " ")</f>
        <v xml:space="preserve"> </v>
      </c>
      <c r="BE48" s="13" t="str">
        <f>IF(AND(B48="3x800", OR(AND(E48='club records end 2019'!$N$16, F48&lt;='club records end 2019'!$O$16), AND(E48='club records end 2019'!$N$17, F48&lt;='club records end 2019'!$O$17), AND(E48='club records end 2019'!$N$18, F48&lt;='club records end 2019'!$O$18))), "CR", " ")</f>
        <v xml:space="preserve"> </v>
      </c>
      <c r="BF48" s="13" t="str">
        <f>IF(AND(B48="pentathlon", OR(AND(E48='club records end 2019'!$N$21, F48&gt;='club records end 2019'!$O$21), AND(E48='club records end 2019'!$N$22, F48&gt;='club records end 2019'!$O$22),AND(E48='club records end 2019'!$N$23, F48&gt;='club records end 2019'!$O$23),AND(E48='club records end 2019'!$N$24, F48&gt;='club records end 2019'!$O$24))), "CR", " ")</f>
        <v xml:space="preserve"> </v>
      </c>
      <c r="BG48" s="13" t="str">
        <f>IF(AND(B48="heptathlon", OR(AND(E48='club records end 2019'!$N$26, F48&gt;='club records end 2019'!$O$26), AND(E48='club records end 2019'!$N$27, F48&gt;='club records end 2019'!$O$27))), "CR", " ")</f>
        <v xml:space="preserve"> </v>
      </c>
      <c r="BH48" s="13" t="str">
        <f>IF(AND(B48="decathlon", OR(AND(E48='club records end 2019'!$N$29, F48&gt;='club records end 2019'!$O$29), AND(E48='club records end 2019'!$N$30, F48&gt;='club records end 2019'!$O$30),AND(E48='club records end 2019'!$N$31, F48&gt;='club records end 2019'!$O$31))), "CR", " ")</f>
        <v xml:space="preserve"> </v>
      </c>
    </row>
    <row r="49" spans="1:60" ht="14.5" hidden="1" x14ac:dyDescent="0.35">
      <c r="A49" s="29" t="str">
        <f t="shared" ref="A49:A56" si="5">IF(OR(E49="Sen", E49="V35", E49="V40", E49="V45", E49="V50", E49="V55", E49="V60", E49="V65", E49="V70", E49="V75"), "V", E49)</f>
        <v>U15</v>
      </c>
      <c r="B49" s="2">
        <v>800</v>
      </c>
      <c r="C49" s="1" t="s">
        <v>45</v>
      </c>
      <c r="D49" s="1" t="s">
        <v>153</v>
      </c>
      <c r="E49" s="29" t="s">
        <v>11</v>
      </c>
      <c r="G49" s="24"/>
      <c r="J49" s="13" t="str">
        <f t="shared" si="4"/>
        <v>***CLUB RECORD***</v>
      </c>
      <c r="K49" s="13" t="str">
        <f>IF(AND(B49=100, OR(AND(E49='club records end 2019'!$B$6, F49&lt;='club records end 2019'!$C$6), AND(E49='club records end 2019'!$B$7, F49&lt;='club records end 2019'!$C$7), AND(E49='club records end 2019'!$B$8, F49&lt;='club records end 2019'!$C$8), AND(E49='club records end 2019'!$B$9, F49&lt;='club records end 2019'!$C$9), AND(E49='club records end 2019'!$B$10, F49&lt;='club records end 2019'!$C$10))), "CR", " ")</f>
        <v xml:space="preserve"> </v>
      </c>
      <c r="L49" s="13" t="str">
        <f>IF(AND(B49=200, OR(AND(E49='club records end 2019'!$B$11, F49&lt;='club records end 2019'!$C$11), AND(E49='club records end 2019'!$B$12, F49&lt;='club records end 2019'!$C$12), AND(E49='club records end 2019'!$B$13, F49&lt;='club records end 2019'!$C$13), AND(E49='club records end 2019'!$B$14, F49&lt;='club records end 2019'!$C$14), AND(E49='club records end 2019'!$B$15, F49&lt;='club records end 2019'!$C$15))), "CR", " ")</f>
        <v xml:space="preserve"> </v>
      </c>
      <c r="M49" s="13" t="str">
        <f>IF(AND(B49=300, OR(AND(E49='club records end 2019'!$B$16, F49&lt;='club records end 2019'!$C$16), AND(E49='club records end 2019'!$B$17, F49&lt;='club records end 2019'!$C$17))), "CR", " ")</f>
        <v xml:space="preserve"> </v>
      </c>
      <c r="N49" s="13" t="str">
        <f>IF(AND(B49=400, OR(AND(E49='club records end 2019'!$B$18, F49&lt;='club records end 2019'!$C$18), AND(E49='club records end 2019'!$B$19, F49&lt;='club records end 2019'!$C$19), AND(E49='club records end 2019'!$B$20, F49&lt;='club records end 2019'!$C$20), AND(E49='club records end 2019'!$B$21, F49&lt;='club records end 2019'!$C$21))), "CR", " ")</f>
        <v xml:space="preserve"> </v>
      </c>
      <c r="O49" s="13" t="str">
        <f>IF(AND(B49=800, OR(AND(E49='club records end 2019'!$B$22, F49&lt;='club records end 2019'!$C$22), AND(E49='club records end 2019'!$B$23, F49&lt;='club records end 2019'!$C$23), AND(E49='club records end 2019'!$B$24, F49&lt;='club records end 2019'!$C$24), AND(E49='club records end 2019'!$B$25, F49&lt;='club records end 2019'!$C$25), AND(E49='club records end 2019'!$B$26, F49&lt;='club records end 2019'!$C$26))), "CR", " ")</f>
        <v>CR</v>
      </c>
      <c r="P49" s="13" t="str">
        <f>IF(AND(B49=1000, OR(AND(E49='club records end 2019'!$B$27, F49&lt;='club records end 2019'!$C$27), AND(E49='club records end 2019'!$B$28, F49&lt;='club records end 2019'!$C$28))), "CR", " ")</f>
        <v xml:space="preserve"> </v>
      </c>
      <c r="Q49" s="13" t="str">
        <f>IF(AND(B49=1500, OR(AND(E49='club records end 2019'!$B$29, F49&lt;='club records end 2019'!$C$29), AND(E49='club records end 2019'!$B$30, F49&lt;='club records end 2019'!$C$30), AND(E49='club records end 2019'!$B$31, F49&lt;='club records end 2019'!$C$31), AND(E49='club records end 2019'!$B$32, F49&lt;='club records end 2019'!$C$32), AND(E49='club records end 2019'!$B$33, F49&lt;='club records end 2019'!$C$33))), "CR", " ")</f>
        <v xml:space="preserve"> </v>
      </c>
      <c r="R49" s="13" t="str">
        <f>IF(AND(B49="1600 (Mile)",OR(AND(E49='club records end 2019'!$B$34,F49&lt;='club records end 2019'!$C$34),AND(E49='club records end 2019'!$B$35,F49&lt;='club records end 2019'!$C$35),AND(E49='club records end 2019'!$B$36,F49&lt;='club records end 2019'!$C$36),AND(E49='club records end 2019'!$B$37,F49&lt;='club records end 2019'!$C$37))),"CR"," ")</f>
        <v xml:space="preserve"> </v>
      </c>
      <c r="S49" s="13" t="str">
        <f>IF(AND(B49=3000, OR(AND(E49='club records end 2019'!$B$38, F49&lt;='club records end 2019'!$C$38), AND(E49='club records end 2019'!$B$39, F49&lt;='club records end 2019'!$C$39), AND(E49='club records end 2019'!$B$40, F49&lt;='club records end 2019'!$C$40), AND(E49='club records end 2019'!$B$41, F49&lt;='club records end 2019'!$C$41))), "CR", " ")</f>
        <v xml:space="preserve"> </v>
      </c>
      <c r="T49" s="13" t="str">
        <f>IF(AND(B49=5000, OR(AND(E49='club records end 2019'!$B$42, F49&lt;='club records end 2019'!$C$42), AND(E49='club records end 2019'!$B$43, F49&lt;='club records end 2019'!$C$43))), "CR", " ")</f>
        <v xml:space="preserve"> </v>
      </c>
      <c r="U49" s="12" t="str">
        <f>IF(AND(B49=10000, OR(AND(E49='club records end 2019'!$B$44, F49&lt;='club records end 2019'!$C$44), AND(E49='club records end 2019'!$B$45, F49&lt;='club records end 2019'!$C$45))), "CR", " ")</f>
        <v xml:space="preserve"> </v>
      </c>
      <c r="V49" s="12" t="str">
        <f>IF(AND(B49="high jump", OR(AND(E49='club records end 2019'!$F$1, F49&gt;='club records end 2019'!$G$1), AND(E49='club records end 2019'!$F$2, F49&gt;='club records end 2019'!$G$2), AND(E49='club records end 2019'!$F$3, F49&gt;='club records end 2019'!$G$3), AND(E49='club records end 2019'!$F$4, F49&gt;='club records end 2019'!$G$4), AND(E49='club records end 2019'!$F$5, F49&gt;='club records end 2019'!$G$5))), "CR", " ")</f>
        <v xml:space="preserve"> </v>
      </c>
      <c r="W49" s="12" t="str">
        <f>IF(AND(B49="long jump", OR(AND(E49='club records end 2019'!$F$6, F49&gt;='club records end 2019'!$G$6), AND(E49='club records end 2019'!$F$7, F49&gt;='club records end 2019'!$G$7), AND(E49='club records end 2019'!$F$8, F49&gt;='club records end 2019'!$G$8), AND(E49='club records end 2019'!$F$9, F49&gt;='club records end 2019'!$G$9), AND(E49='club records end 2019'!$F$10, F49&gt;='club records end 2019'!$G$10))), "CR", " ")</f>
        <v xml:space="preserve"> </v>
      </c>
      <c r="X49" s="12" t="str">
        <f>IF(AND(B49="triple jump", OR(AND(E49='club records end 2019'!$F$11, F49&gt;='club records end 2019'!$G$11), AND(E49='club records end 2019'!$F$12, F49&gt;='club records end 2019'!$G$12), AND(E49='club records end 2019'!$F$13, F49&gt;='club records end 2019'!$G$13), AND(E49='club records end 2019'!$F$14, F49&gt;='club records end 2019'!$H$14), AND(E49='club records end 2019'!$F$15, F49&gt;='club records end 2019'!$G$15))), "CR", " ")</f>
        <v xml:space="preserve"> </v>
      </c>
      <c r="Y49" s="12" t="str">
        <f>IF(AND(B49="pole vault", OR(AND(E49='club records end 2019'!$F$16, F49&gt;='club records end 2019'!$G$16), AND(E49='club records end 2019'!$F$17, F49&gt;='club records end 2019'!$G$17), AND(E49='club records end 2019'!$F$18, F49&gt;='club records end 2019'!$G$18), AND(E49='club records end 2019'!$F$19, F49&gt;='club records end 2019'!$G$19), AND(E49='club records end 2019'!$F$20, F49&gt;='club records end 2019'!$G$20))), "CR", " ")</f>
        <v xml:space="preserve"> </v>
      </c>
      <c r="Z49" s="12" t="str">
        <f>IF(AND(B49="discus 1", E49='club records end 2019'!$F$21, F49&gt;='club records end 2019'!$G$21), "CR", " ")</f>
        <v xml:space="preserve"> </v>
      </c>
      <c r="AA49" s="12" t="str">
        <f>IF(AND(B49="discus 1.25", E49='club records end 2019'!$F$22, F49&gt;='club records end 2019'!$G$22), "CR", " ")</f>
        <v xml:space="preserve"> </v>
      </c>
      <c r="AB49" s="12" t="str">
        <f>IF(AND(B49="discus 1.5", E49='club records end 2019'!$F$23, F49&gt;='club records end 2019'!$G$23), "CR", " ")</f>
        <v xml:space="preserve"> </v>
      </c>
      <c r="AC49" s="12" t="str">
        <f>IF(AND(B49="discus 1.75", E49='club records end 2019'!$F$24, F49&gt;='club records end 2019'!$G$24), "CR", " ")</f>
        <v xml:space="preserve"> </v>
      </c>
      <c r="AD49" s="12" t="str">
        <f>IF(AND(B49="discus 2", E49='club records end 2019'!$F$25, F49&gt;='club records end 2019'!$G$25), "CR", " ")</f>
        <v xml:space="preserve"> </v>
      </c>
      <c r="AE49" s="12" t="str">
        <f>IF(AND(B49="hammer 4", E49='club records end 2019'!$F$27, F49&gt;='club records end 2019'!$G$27), "CR", " ")</f>
        <v xml:space="preserve"> </v>
      </c>
      <c r="AF49" s="12" t="str">
        <f>IF(AND(B49="hammer 5", E49='club records end 2019'!$F$28, F49&gt;='club records end 2019'!$G$28), "CR", " ")</f>
        <v xml:space="preserve"> </v>
      </c>
      <c r="AG49" s="12" t="str">
        <f>IF(AND(B49="hammer 6", E49='club records end 2019'!$F$29, F49&gt;='club records end 2019'!$G$29), "CR", " ")</f>
        <v xml:space="preserve"> </v>
      </c>
      <c r="AH49" s="12" t="str">
        <f>IF(AND(B49="hammer 7.26", E49='club records end 2019'!$F$30, F49&gt;='club records end 2019'!$G$30), "CR", " ")</f>
        <v xml:space="preserve"> </v>
      </c>
      <c r="AI49" s="12" t="str">
        <f>IF(AND(B49="javelin 400", E49='club records end 2019'!$F$31, F49&gt;='club records end 2019'!$G$31), "CR", " ")</f>
        <v xml:space="preserve"> </v>
      </c>
      <c r="AJ49" s="12" t="str">
        <f>IF(AND(B49="javelin 600", E49='club records end 2019'!$F$32, F49&gt;='club records end 2019'!$G$32), "CR", " ")</f>
        <v xml:space="preserve"> </v>
      </c>
      <c r="AK49" s="12" t="str">
        <f>IF(AND(B49="javelin 700", E49='club records end 2019'!$F$33, F49&gt;='club records end 2019'!$G$33), "CR", " ")</f>
        <v xml:space="preserve"> </v>
      </c>
      <c r="AL49" s="12" t="str">
        <f>IF(AND(B49="javelin 800", OR(AND(E49='club records end 2019'!$F$34, F49&gt;='club records end 2019'!$G$34), AND(E49='club records end 2019'!$F$35, F49&gt;='club records end 2019'!$G$35))), "CR", " ")</f>
        <v xml:space="preserve"> </v>
      </c>
      <c r="AM49" s="12" t="str">
        <f>IF(AND(B49="shot 3", E49='club records end 2019'!$F$36, F49&gt;='club records end 2019'!$G$36), "CR", " ")</f>
        <v xml:space="preserve"> </v>
      </c>
      <c r="AN49" s="12" t="str">
        <f>IF(AND(B49="shot 4", E49='club records end 2019'!$F$37, F49&gt;='club records end 2019'!$G$37), "CR", " ")</f>
        <v xml:space="preserve"> </v>
      </c>
      <c r="AO49" s="12" t="str">
        <f>IF(AND(B49="shot 5", E49='club records end 2019'!$F$38, F49&gt;='club records end 2019'!$G$38), "CR", " ")</f>
        <v xml:space="preserve"> </v>
      </c>
      <c r="AP49" s="12" t="str">
        <f>IF(AND(B49="shot 6", E49='club records end 2019'!$F$39, F49&gt;='club records end 2019'!$G$39), "CR", " ")</f>
        <v xml:space="preserve"> </v>
      </c>
      <c r="AQ49" s="12" t="str">
        <f>IF(AND(B49="shot 7.26", E49='club records end 2019'!$F$40, F49&gt;='club records end 2019'!$G$40), "CR", " ")</f>
        <v xml:space="preserve"> </v>
      </c>
      <c r="AR49" s="12" t="str">
        <f>IF(AND(B49="60H",OR(AND(E49='club records end 2019'!$J$1,F49&lt;='club records end 2019'!$K$1),AND(E49='club records end 2019'!$J$2,F49&lt;='club records end 2019'!$K$2),AND(E49='club records end 2019'!$J$3,F49&lt;='club records end 2019'!$K$3),AND(E49='club records end 2019'!$J$4,F49&lt;='club records end 2019'!$K$4),AND(E49='club records end 2019'!$J$5,F49&lt;='club records end 2019'!$K$5))),"CR"," ")</f>
        <v xml:space="preserve"> </v>
      </c>
      <c r="AS49" s="12" t="str">
        <f>IF(AND(B49="75H", AND(E49='club records end 2019'!$J$6, F49&lt;='club records end 2019'!$K$6)), "CR", " ")</f>
        <v xml:space="preserve"> </v>
      </c>
      <c r="AT49" s="12" t="str">
        <f>IF(AND(B49="80H", AND(E49='club records end 2019'!$J$7, F49&lt;='club records end 2019'!$K$7)), "CR", " ")</f>
        <v xml:space="preserve"> </v>
      </c>
      <c r="AU49" s="12" t="str">
        <f>IF(AND(B49="100H", AND(E49='club records end 2019'!$J$8, F49&lt;='club records end 2019'!$K$8)), "CR", " ")</f>
        <v xml:space="preserve"> </v>
      </c>
      <c r="AV49" s="12" t="str">
        <f>IF(AND(B49="110H", OR(AND(E49='club records end 2019'!$J$9, F49&lt;='club records end 2019'!$K$9), AND(E49='club records end 2019'!$J$10, F49&lt;='club records end 2019'!$K$10))), "CR", " ")</f>
        <v xml:space="preserve"> </v>
      </c>
      <c r="AW49" s="12" t="str">
        <f>IF(AND(B49="400H", OR(AND(E49='club records end 2019'!$J$11, F49&lt;='club records end 2019'!$K$11), AND(E49='club records end 2019'!$J$12, F49&lt;='club records end 2019'!$K$12), AND(E49='club records end 2019'!$J$13, F49&lt;='club records end 2019'!$K$13), AND(E49='club records end 2019'!$J$14, F49&lt;='club records end 2019'!$K$14))), "CR", " ")</f>
        <v xml:space="preserve"> </v>
      </c>
      <c r="AX49" s="12" t="str">
        <f>IF(AND(B49="1500SC", AND(E49='club records end 2019'!$J$15, F49&lt;='club records end 2019'!$K$15)), "CR", " ")</f>
        <v xml:space="preserve"> </v>
      </c>
      <c r="AY49" s="12" t="str">
        <f>IF(AND(B49="2000SC", OR(AND(E49='club records end 2019'!$J$17, F49&lt;='club records end 2019'!$K$17), AND(E49='club records end 2019'!$J$18, F49&lt;='club records end 2019'!$K$18))), "CR", " ")</f>
        <v xml:space="preserve"> </v>
      </c>
      <c r="AZ49" s="12" t="str">
        <f>IF(AND(B49="3000SC", OR(AND(E49='club records end 2019'!$J$20, F49&lt;='club records end 2019'!$K$20), AND(E49='club records end 2019'!$J$21, F49&lt;='club records end 2019'!$K$21))), "CR", " ")</f>
        <v xml:space="preserve"> </v>
      </c>
      <c r="BA49" s="13" t="str">
        <f>IF(AND(B49="4x100", OR(AND(E49='club records end 2019'!$N$1, F49&lt;='club records end 2019'!$O$1), AND(E49='club records end 2019'!$N$2, F49&lt;='club records end 2019'!$O$2), AND(E49='club records end 2019'!$N$3, F49&lt;='club records end 2019'!$O$3), AND(E49='club records end 2019'!$N$4, F49&lt;='club records end 2019'!$O$4), AND(E49='club records end 2019'!$N$5, F49&lt;='club records end 2019'!$O$5))), "CR", " ")</f>
        <v xml:space="preserve"> </v>
      </c>
      <c r="BB49" s="13" t="str">
        <f>IF(AND(B49="4x200", OR(AND(E49='club records end 2019'!$N$6, F49&lt;='club records end 2019'!$O$6), AND(E49='club records end 2019'!$N$7, F49&lt;='club records end 2019'!$O$7), AND(E49='club records end 2019'!$N$8, F49&lt;='club records end 2019'!$O$8), AND(E49='club records end 2019'!$N$9, F49&lt;='club records end 2019'!$O$9), AND(E49='club records end 2019'!$N$10, F49&lt;='club records end 2019'!$O$10))), "CR", " ")</f>
        <v xml:space="preserve"> </v>
      </c>
      <c r="BC49" s="13" t="str">
        <f>IF(AND(B49="4x300", AND(E49='club records end 2019'!$N$11, F49&lt;='club records end 2019'!$O$11)), "CR", " ")</f>
        <v xml:space="preserve"> </v>
      </c>
      <c r="BD49" s="13" t="str">
        <f>IF(AND(B49="4x400", OR(AND(E49='club records end 2019'!$N$12, F49&lt;='club records end 2019'!$O$12), AND(E49='club records end 2019'!$N$13, F49&lt;='club records end 2019'!$O$13), AND(E49='club records end 2019'!$N$14, F49&lt;='club records end 2019'!$O$14), AND(E49='club records end 2019'!$N$15, F49&lt;='club records end 2019'!$O$15))), "CR", " ")</f>
        <v xml:space="preserve"> </v>
      </c>
      <c r="BE49" s="13" t="str">
        <f>IF(AND(B49="3x800", OR(AND(E49='club records end 2019'!$N$16, F49&lt;='club records end 2019'!$O$16), AND(E49='club records end 2019'!$N$17, F49&lt;='club records end 2019'!$O$17), AND(E49='club records end 2019'!$N$18, F49&lt;='club records end 2019'!$O$18))), "CR", " ")</f>
        <v xml:space="preserve"> </v>
      </c>
      <c r="BF49" s="13" t="str">
        <f>IF(AND(B49="pentathlon", OR(AND(E49='club records end 2019'!$N$21, F49&gt;='club records end 2019'!$O$21), AND(E49='club records end 2019'!$N$22, F49&gt;='club records end 2019'!$O$22),AND(E49='club records end 2019'!$N$23, F49&gt;='club records end 2019'!$O$23),AND(E49='club records end 2019'!$N$24, F49&gt;='club records end 2019'!$O$24))), "CR", " ")</f>
        <v xml:space="preserve"> </v>
      </c>
      <c r="BG49" s="13" t="str">
        <f>IF(AND(B49="heptathlon", OR(AND(E49='club records end 2019'!$N$26, F49&gt;='club records end 2019'!$O$26), AND(E49='club records end 2019'!$N$27, F49&gt;='club records end 2019'!$O$27))), "CR", " ")</f>
        <v xml:space="preserve"> </v>
      </c>
      <c r="BH49" s="13" t="str">
        <f>IF(AND(B49="decathlon", OR(AND(E49='club records end 2019'!$N$29, F49&gt;='club records end 2019'!$O$29), AND(E49='club records end 2019'!$N$30, F49&gt;='club records end 2019'!$O$30),AND(E49='club records end 2019'!$N$31, F49&gt;='club records end 2019'!$O$31))), "CR", " ")</f>
        <v xml:space="preserve"> </v>
      </c>
    </row>
    <row r="50" spans="1:60" ht="14.5" hidden="1" x14ac:dyDescent="0.35">
      <c r="A50" s="29" t="str">
        <f t="shared" si="5"/>
        <v>U17</v>
      </c>
      <c r="B50" s="2">
        <v>1500</v>
      </c>
      <c r="C50" s="1" t="s">
        <v>146</v>
      </c>
      <c r="D50" s="1" t="s">
        <v>153</v>
      </c>
      <c r="E50" s="29" t="s">
        <v>14</v>
      </c>
      <c r="J50" s="13" t="str">
        <f t="shared" si="4"/>
        <v>***CLUB RECORD***</v>
      </c>
      <c r="K50" s="13" t="str">
        <f>IF(AND(B50=100, OR(AND(E50='club records end 2019'!$B$6, F50&lt;='club records end 2019'!$C$6), AND(E50='club records end 2019'!$B$7, F50&lt;='club records end 2019'!$C$7), AND(E50='club records end 2019'!$B$8, F50&lt;='club records end 2019'!$C$8), AND(E50='club records end 2019'!$B$9, F50&lt;='club records end 2019'!$C$9), AND(E50='club records end 2019'!$B$10, F50&lt;='club records end 2019'!$C$10))), "CR", " ")</f>
        <v xml:space="preserve"> </v>
      </c>
      <c r="L50" s="13" t="str">
        <f>IF(AND(B50=200, OR(AND(E50='club records end 2019'!$B$11, F50&lt;='club records end 2019'!$C$11), AND(E50='club records end 2019'!$B$12, F50&lt;='club records end 2019'!$C$12), AND(E50='club records end 2019'!$B$13, F50&lt;='club records end 2019'!$C$13), AND(E50='club records end 2019'!$B$14, F50&lt;='club records end 2019'!$C$14), AND(E50='club records end 2019'!$B$15, F50&lt;='club records end 2019'!$C$15))), "CR", " ")</f>
        <v xml:space="preserve"> </v>
      </c>
      <c r="M50" s="13" t="str">
        <f>IF(AND(B50=300, OR(AND(E50='club records end 2019'!$B$16, F50&lt;='club records end 2019'!$C$16), AND(E50='club records end 2019'!$B$17, F50&lt;='club records end 2019'!$C$17))), "CR", " ")</f>
        <v xml:space="preserve"> </v>
      </c>
      <c r="N50" s="13" t="str">
        <f>IF(AND(B50=400, OR(AND(E50='club records end 2019'!$B$18, F50&lt;='club records end 2019'!$C$18), AND(E50='club records end 2019'!$B$19, F50&lt;='club records end 2019'!$C$19), AND(E50='club records end 2019'!$B$20, F50&lt;='club records end 2019'!$C$20), AND(E50='club records end 2019'!$B$21, F50&lt;='club records end 2019'!$C$21))), "CR", " ")</f>
        <v xml:space="preserve"> </v>
      </c>
      <c r="O50" s="13" t="str">
        <f>IF(AND(B50=800, OR(AND(E50='club records end 2019'!$B$22, F50&lt;='club records end 2019'!$C$22), AND(E50='club records end 2019'!$B$23, F50&lt;='club records end 2019'!$C$23), AND(E50='club records end 2019'!$B$24, F50&lt;='club records end 2019'!$C$24), AND(E50='club records end 2019'!$B$25, F50&lt;='club records end 2019'!$C$25), AND(E50='club records end 2019'!$B$26, F50&lt;='club records end 2019'!$C$26))), "CR", " ")</f>
        <v xml:space="preserve"> </v>
      </c>
      <c r="P50" s="13" t="str">
        <f>IF(AND(B50=1000, OR(AND(E50='club records end 2019'!$B$27, F50&lt;='club records end 2019'!$C$27), AND(E50='club records end 2019'!$B$28, F50&lt;='club records end 2019'!$C$28))), "CR", " ")</f>
        <v xml:space="preserve"> </v>
      </c>
      <c r="Q50" s="13" t="str">
        <f>IF(AND(B50=1500, OR(AND(E50='club records end 2019'!$B$29, F50&lt;='club records end 2019'!$C$29), AND(E50='club records end 2019'!$B$30, F50&lt;='club records end 2019'!$C$30), AND(E50='club records end 2019'!$B$31, F50&lt;='club records end 2019'!$C$31), AND(E50='club records end 2019'!$B$32, F50&lt;='club records end 2019'!$C$32), AND(E50='club records end 2019'!$B$33, F50&lt;='club records end 2019'!$C$33))), "CR", " ")</f>
        <v>CR</v>
      </c>
      <c r="R50" s="13" t="str">
        <f>IF(AND(B50="1600 (Mile)",OR(AND(E50='club records end 2019'!$B$34,F50&lt;='club records end 2019'!$C$34),AND(E50='club records end 2019'!$B$35,F50&lt;='club records end 2019'!$C$35),AND(E50='club records end 2019'!$B$36,F50&lt;='club records end 2019'!$C$36),AND(E50='club records end 2019'!$B$37,F50&lt;='club records end 2019'!$C$37))),"CR"," ")</f>
        <v xml:space="preserve"> </v>
      </c>
      <c r="S50" s="13" t="str">
        <f>IF(AND(B50=3000, OR(AND(E50='club records end 2019'!$B$38, F50&lt;='club records end 2019'!$C$38), AND(E50='club records end 2019'!$B$39, F50&lt;='club records end 2019'!$C$39), AND(E50='club records end 2019'!$B$40, F50&lt;='club records end 2019'!$C$40), AND(E50='club records end 2019'!$B$41, F50&lt;='club records end 2019'!$C$41))), "CR", " ")</f>
        <v xml:space="preserve"> </v>
      </c>
      <c r="T50" s="13" t="str">
        <f>IF(AND(B50=5000, OR(AND(E50='club records end 2019'!$B$42, F50&lt;='club records end 2019'!$C$42), AND(E50='club records end 2019'!$B$43, F50&lt;='club records end 2019'!$C$43))), "CR", " ")</f>
        <v xml:space="preserve"> </v>
      </c>
      <c r="U50" s="12" t="str">
        <f>IF(AND(B50=10000, OR(AND(E50='club records end 2019'!$B$44, F50&lt;='club records end 2019'!$C$44), AND(E50='club records end 2019'!$B$45, F50&lt;='club records end 2019'!$C$45))), "CR", " ")</f>
        <v xml:space="preserve"> </v>
      </c>
      <c r="V50" s="12" t="str">
        <f>IF(AND(B50="high jump", OR(AND(E50='club records end 2019'!$F$1, F50&gt;='club records end 2019'!$G$1), AND(E50='club records end 2019'!$F$2, F50&gt;='club records end 2019'!$G$2), AND(E50='club records end 2019'!$F$3, F50&gt;='club records end 2019'!$G$3), AND(E50='club records end 2019'!$F$4, F50&gt;='club records end 2019'!$G$4), AND(E50='club records end 2019'!$F$5, F50&gt;='club records end 2019'!$G$5))), "CR", " ")</f>
        <v xml:space="preserve"> </v>
      </c>
      <c r="W50" s="12" t="str">
        <f>IF(AND(B50="long jump", OR(AND(E50='club records end 2019'!$F$6, F50&gt;='club records end 2019'!$G$6), AND(E50='club records end 2019'!$F$7, F50&gt;='club records end 2019'!$G$7), AND(E50='club records end 2019'!$F$8, F50&gt;='club records end 2019'!$G$8), AND(E50='club records end 2019'!$F$9, F50&gt;='club records end 2019'!$G$9), AND(E50='club records end 2019'!$F$10, F50&gt;='club records end 2019'!$G$10))), "CR", " ")</f>
        <v xml:space="preserve"> </v>
      </c>
      <c r="X50" s="12" t="str">
        <f>IF(AND(B50="triple jump", OR(AND(E50='club records end 2019'!$F$11, F50&gt;='club records end 2019'!$G$11), AND(E50='club records end 2019'!$F$12, F50&gt;='club records end 2019'!$G$12), AND(E50='club records end 2019'!$F$13, F50&gt;='club records end 2019'!$G$13), AND(E50='club records end 2019'!$F$14, F50&gt;='club records end 2019'!$H$14), AND(E50='club records end 2019'!$F$15, F50&gt;='club records end 2019'!$G$15))), "CR", " ")</f>
        <v xml:space="preserve"> </v>
      </c>
      <c r="Y50" s="12" t="str">
        <f>IF(AND(B50="pole vault", OR(AND(E50='club records end 2019'!$F$16, F50&gt;='club records end 2019'!$G$16), AND(E50='club records end 2019'!$F$17, F50&gt;='club records end 2019'!$G$17), AND(E50='club records end 2019'!$F$18, F50&gt;='club records end 2019'!$G$18), AND(E50='club records end 2019'!$F$19, F50&gt;='club records end 2019'!$G$19), AND(E50='club records end 2019'!$F$20, F50&gt;='club records end 2019'!$G$20))), "CR", " ")</f>
        <v xml:space="preserve"> </v>
      </c>
      <c r="Z50" s="12" t="str">
        <f>IF(AND(B50="discus 1", E50='club records end 2019'!$F$21, F50&gt;='club records end 2019'!$G$21), "CR", " ")</f>
        <v xml:space="preserve"> </v>
      </c>
      <c r="AA50" s="12" t="str">
        <f>IF(AND(B50="discus 1.25", E50='club records end 2019'!$F$22, F50&gt;='club records end 2019'!$G$22), "CR", " ")</f>
        <v xml:space="preserve"> </v>
      </c>
      <c r="AB50" s="12" t="str">
        <f>IF(AND(B50="discus 1.5", E50='club records end 2019'!$F$23, F50&gt;='club records end 2019'!$G$23), "CR", " ")</f>
        <v xml:space="preserve"> </v>
      </c>
      <c r="AC50" s="12" t="str">
        <f>IF(AND(B50="discus 1.75", E50='club records end 2019'!$F$24, F50&gt;='club records end 2019'!$G$24), "CR", " ")</f>
        <v xml:space="preserve"> </v>
      </c>
      <c r="AD50" s="12" t="str">
        <f>IF(AND(B50="discus 2", E50='club records end 2019'!$F$25, F50&gt;='club records end 2019'!$G$25), "CR", " ")</f>
        <v xml:space="preserve"> </v>
      </c>
      <c r="AE50" s="12" t="str">
        <f>IF(AND(B50="hammer 4", E50='club records end 2019'!$F$27, F50&gt;='club records end 2019'!$G$27), "CR", " ")</f>
        <v xml:space="preserve"> </v>
      </c>
      <c r="AF50" s="12" t="str">
        <f>IF(AND(B50="hammer 5", E50='club records end 2019'!$F$28, F50&gt;='club records end 2019'!$G$28), "CR", " ")</f>
        <v xml:space="preserve"> </v>
      </c>
      <c r="AG50" s="12" t="str">
        <f>IF(AND(B50="hammer 6", E50='club records end 2019'!$F$29, F50&gt;='club records end 2019'!$G$29), "CR", " ")</f>
        <v xml:space="preserve"> </v>
      </c>
      <c r="AH50" s="12" t="str">
        <f>IF(AND(B50="hammer 7.26", E50='club records end 2019'!$F$30, F50&gt;='club records end 2019'!$G$30), "CR", " ")</f>
        <v xml:space="preserve"> </v>
      </c>
      <c r="AI50" s="12" t="str">
        <f>IF(AND(B50="javelin 400", E50='club records end 2019'!$F$31, F50&gt;='club records end 2019'!$G$31), "CR", " ")</f>
        <v xml:space="preserve"> </v>
      </c>
      <c r="AJ50" s="12" t="str">
        <f>IF(AND(B50="javelin 600", E50='club records end 2019'!$F$32, F50&gt;='club records end 2019'!$G$32), "CR", " ")</f>
        <v xml:space="preserve"> </v>
      </c>
      <c r="AK50" s="12" t="str">
        <f>IF(AND(B50="javelin 700", E50='club records end 2019'!$F$33, F50&gt;='club records end 2019'!$G$33), "CR", " ")</f>
        <v xml:space="preserve"> </v>
      </c>
      <c r="AL50" s="12" t="str">
        <f>IF(AND(B50="javelin 800", OR(AND(E50='club records end 2019'!$F$34, F50&gt;='club records end 2019'!$G$34), AND(E50='club records end 2019'!$F$35, F50&gt;='club records end 2019'!$G$35))), "CR", " ")</f>
        <v xml:space="preserve"> </v>
      </c>
      <c r="AM50" s="12" t="str">
        <f>IF(AND(B50="shot 3", E50='club records end 2019'!$F$36, F50&gt;='club records end 2019'!$G$36), "CR", " ")</f>
        <v xml:space="preserve"> </v>
      </c>
      <c r="AN50" s="12" t="str">
        <f>IF(AND(B50="shot 4", E50='club records end 2019'!$F$37, F50&gt;='club records end 2019'!$G$37), "CR", " ")</f>
        <v xml:space="preserve"> </v>
      </c>
      <c r="AO50" s="12" t="str">
        <f>IF(AND(B50="shot 5", E50='club records end 2019'!$F$38, F50&gt;='club records end 2019'!$G$38), "CR", " ")</f>
        <v xml:space="preserve"> </v>
      </c>
      <c r="AP50" s="12" t="str">
        <f>IF(AND(B50="shot 6", E50='club records end 2019'!$F$39, F50&gt;='club records end 2019'!$G$39), "CR", " ")</f>
        <v xml:space="preserve"> </v>
      </c>
      <c r="AQ50" s="12" t="str">
        <f>IF(AND(B50="shot 7.26", E50='club records end 2019'!$F$40, F50&gt;='club records end 2019'!$G$40), "CR", " ")</f>
        <v xml:space="preserve"> </v>
      </c>
      <c r="AR50" s="12" t="str">
        <f>IF(AND(B50="60H",OR(AND(E50='club records end 2019'!$J$1,F50&lt;='club records end 2019'!$K$1),AND(E50='club records end 2019'!$J$2,F50&lt;='club records end 2019'!$K$2),AND(E50='club records end 2019'!$J$3,F50&lt;='club records end 2019'!$K$3),AND(E50='club records end 2019'!$J$4,F50&lt;='club records end 2019'!$K$4),AND(E50='club records end 2019'!$J$5,F50&lt;='club records end 2019'!$K$5))),"CR"," ")</f>
        <v xml:space="preserve"> </v>
      </c>
      <c r="AS50" s="12" t="str">
        <f>IF(AND(B50="75H", AND(E50='club records end 2019'!$J$6, F50&lt;='club records end 2019'!$K$6)), "CR", " ")</f>
        <v xml:space="preserve"> </v>
      </c>
      <c r="AT50" s="12" t="str">
        <f>IF(AND(B50="80H", AND(E50='club records end 2019'!$J$7, F50&lt;='club records end 2019'!$K$7)), "CR", " ")</f>
        <v xml:space="preserve"> </v>
      </c>
      <c r="AU50" s="12" t="str">
        <f>IF(AND(B50="100H", AND(E50='club records end 2019'!$J$8, F50&lt;='club records end 2019'!$K$8)), "CR", " ")</f>
        <v xml:space="preserve"> </v>
      </c>
      <c r="AV50" s="12" t="str">
        <f>IF(AND(B50="110H", OR(AND(E50='club records end 2019'!$J$9, F50&lt;='club records end 2019'!$K$9), AND(E50='club records end 2019'!$J$10, F50&lt;='club records end 2019'!$K$10))), "CR", " ")</f>
        <v xml:space="preserve"> </v>
      </c>
      <c r="AW50" s="12" t="str">
        <f>IF(AND(B50="400H", OR(AND(E50='club records end 2019'!$J$11, F50&lt;='club records end 2019'!$K$11), AND(E50='club records end 2019'!$J$12, F50&lt;='club records end 2019'!$K$12), AND(E50='club records end 2019'!$J$13, F50&lt;='club records end 2019'!$K$13), AND(E50='club records end 2019'!$J$14, F50&lt;='club records end 2019'!$K$14))), "CR", " ")</f>
        <v xml:space="preserve"> </v>
      </c>
      <c r="AX50" s="12" t="str">
        <f>IF(AND(B50="1500SC", AND(E50='club records end 2019'!$J$15, F50&lt;='club records end 2019'!$K$15)), "CR", " ")</f>
        <v xml:space="preserve"> </v>
      </c>
      <c r="AY50" s="12" t="str">
        <f>IF(AND(B50="2000SC", OR(AND(E50='club records end 2019'!$J$17, F50&lt;='club records end 2019'!$K$17), AND(E50='club records end 2019'!$J$18, F50&lt;='club records end 2019'!$K$18))), "CR", " ")</f>
        <v xml:space="preserve"> </v>
      </c>
      <c r="AZ50" s="12" t="str">
        <f>IF(AND(B50="3000SC", OR(AND(E50='club records end 2019'!$J$20, F50&lt;='club records end 2019'!$K$20), AND(E50='club records end 2019'!$J$21, F50&lt;='club records end 2019'!$K$21))), "CR", " ")</f>
        <v xml:space="preserve"> </v>
      </c>
      <c r="BA50" s="13" t="str">
        <f>IF(AND(B50="4x100", OR(AND(E50='club records end 2019'!$N$1, F50&lt;='club records end 2019'!$O$1), AND(E50='club records end 2019'!$N$2, F50&lt;='club records end 2019'!$O$2), AND(E50='club records end 2019'!$N$3, F50&lt;='club records end 2019'!$O$3), AND(E50='club records end 2019'!$N$4, F50&lt;='club records end 2019'!$O$4), AND(E50='club records end 2019'!$N$5, F50&lt;='club records end 2019'!$O$5))), "CR", " ")</f>
        <v xml:space="preserve"> </v>
      </c>
      <c r="BB50" s="13" t="str">
        <f>IF(AND(B50="4x200", OR(AND(E50='club records end 2019'!$N$6, F50&lt;='club records end 2019'!$O$6), AND(E50='club records end 2019'!$N$7, F50&lt;='club records end 2019'!$O$7), AND(E50='club records end 2019'!$N$8, F50&lt;='club records end 2019'!$O$8), AND(E50='club records end 2019'!$N$9, F50&lt;='club records end 2019'!$O$9), AND(E50='club records end 2019'!$N$10, F50&lt;='club records end 2019'!$O$10))), "CR", " ")</f>
        <v xml:space="preserve"> </v>
      </c>
      <c r="BC50" s="13" t="str">
        <f>IF(AND(B50="4x300", AND(E50='club records end 2019'!$N$11, F50&lt;='club records end 2019'!$O$11)), "CR", " ")</f>
        <v xml:space="preserve"> </v>
      </c>
      <c r="BD50" s="13" t="str">
        <f>IF(AND(B50="4x400", OR(AND(E50='club records end 2019'!$N$12, F50&lt;='club records end 2019'!$O$12), AND(E50='club records end 2019'!$N$13, F50&lt;='club records end 2019'!$O$13), AND(E50='club records end 2019'!$N$14, F50&lt;='club records end 2019'!$O$14), AND(E50='club records end 2019'!$N$15, F50&lt;='club records end 2019'!$O$15))), "CR", " ")</f>
        <v xml:space="preserve"> </v>
      </c>
      <c r="BE50" s="13" t="str">
        <f>IF(AND(B50="3x800", OR(AND(E50='club records end 2019'!$N$16, F50&lt;='club records end 2019'!$O$16), AND(E50='club records end 2019'!$N$17, F50&lt;='club records end 2019'!$O$17), AND(E50='club records end 2019'!$N$18, F50&lt;='club records end 2019'!$O$18))), "CR", " ")</f>
        <v xml:space="preserve"> </v>
      </c>
      <c r="BF50" s="13" t="str">
        <f>IF(AND(B50="pentathlon", OR(AND(E50='club records end 2019'!$N$21, F50&gt;='club records end 2019'!$O$21), AND(E50='club records end 2019'!$N$22, F50&gt;='club records end 2019'!$O$22),AND(E50='club records end 2019'!$N$23, F50&gt;='club records end 2019'!$O$23),AND(E50='club records end 2019'!$N$24, F50&gt;='club records end 2019'!$O$24))), "CR", " ")</f>
        <v xml:space="preserve"> </v>
      </c>
      <c r="BG50" s="13" t="str">
        <f>IF(AND(B50="heptathlon", OR(AND(E50='club records end 2019'!$N$26, F50&gt;='club records end 2019'!$O$26), AND(E50='club records end 2019'!$N$27, F50&gt;='club records end 2019'!$O$27))), "CR", " ")</f>
        <v xml:space="preserve"> </v>
      </c>
      <c r="BH50" s="13" t="str">
        <f>IF(AND(B50="decathlon", OR(AND(E50='club records end 2019'!$N$29, F50&gt;='club records end 2019'!$O$29), AND(E50='club records end 2019'!$N$30, F50&gt;='club records end 2019'!$O$30),AND(E50='club records end 2019'!$N$31, F50&gt;='club records end 2019'!$O$31))), "CR", " ")</f>
        <v xml:space="preserve"> </v>
      </c>
    </row>
    <row r="51" spans="1:60" ht="14.5" hidden="1" x14ac:dyDescent="0.35">
      <c r="A51" s="29" t="str">
        <f t="shared" si="5"/>
        <v>U17</v>
      </c>
      <c r="B51" s="2">
        <v>3000</v>
      </c>
      <c r="C51" s="1" t="s">
        <v>146</v>
      </c>
      <c r="D51" s="1" t="s">
        <v>153</v>
      </c>
      <c r="E51" s="29" t="s">
        <v>14</v>
      </c>
      <c r="J51" s="13" t="str">
        <f t="shared" si="4"/>
        <v>***CLUB RECORD***</v>
      </c>
      <c r="K51" s="13" t="str">
        <f>IF(AND(B51=100, OR(AND(E51='club records end 2019'!$B$6, F51&lt;='club records end 2019'!$C$6), AND(E51='club records end 2019'!$B$7, F51&lt;='club records end 2019'!$C$7), AND(E51='club records end 2019'!$B$8, F51&lt;='club records end 2019'!$C$8), AND(E51='club records end 2019'!$B$9, F51&lt;='club records end 2019'!$C$9), AND(E51='club records end 2019'!$B$10, F51&lt;='club records end 2019'!$C$10))), "CR", " ")</f>
        <v xml:space="preserve"> </v>
      </c>
      <c r="L51" s="13" t="str">
        <f>IF(AND(B51=200, OR(AND(E51='club records end 2019'!$B$11, F51&lt;='club records end 2019'!$C$11), AND(E51='club records end 2019'!$B$12, F51&lt;='club records end 2019'!$C$12), AND(E51='club records end 2019'!$B$13, F51&lt;='club records end 2019'!$C$13), AND(E51='club records end 2019'!$B$14, F51&lt;='club records end 2019'!$C$14), AND(E51='club records end 2019'!$B$15, F51&lt;='club records end 2019'!$C$15))), "CR", " ")</f>
        <v xml:space="preserve"> </v>
      </c>
      <c r="M51" s="13" t="str">
        <f>IF(AND(B51=300, OR(AND(E51='club records end 2019'!$B$16, F51&lt;='club records end 2019'!$C$16), AND(E51='club records end 2019'!$B$17, F51&lt;='club records end 2019'!$C$17))), "CR", " ")</f>
        <v xml:space="preserve"> </v>
      </c>
      <c r="N51" s="13" t="str">
        <f>IF(AND(B51=400, OR(AND(E51='club records end 2019'!$B$18, F51&lt;='club records end 2019'!$C$18), AND(E51='club records end 2019'!$B$19, F51&lt;='club records end 2019'!$C$19), AND(E51='club records end 2019'!$B$20, F51&lt;='club records end 2019'!$C$20), AND(E51='club records end 2019'!$B$21, F51&lt;='club records end 2019'!$C$21))), "CR", " ")</f>
        <v xml:space="preserve"> </v>
      </c>
      <c r="O51" s="13" t="str">
        <f>IF(AND(B51=800, OR(AND(E51='club records end 2019'!$B$22, F51&lt;='club records end 2019'!$C$22), AND(E51='club records end 2019'!$B$23, F51&lt;='club records end 2019'!$C$23), AND(E51='club records end 2019'!$B$24, F51&lt;='club records end 2019'!$C$24), AND(E51='club records end 2019'!$B$25, F51&lt;='club records end 2019'!$C$25), AND(E51='club records end 2019'!$B$26, F51&lt;='club records end 2019'!$C$26))), "CR", " ")</f>
        <v xml:space="preserve"> </v>
      </c>
      <c r="P51" s="13" t="str">
        <f>IF(AND(B51=1000, OR(AND(E51='club records end 2019'!$B$27, F51&lt;='club records end 2019'!$C$27), AND(E51='club records end 2019'!$B$28, F51&lt;='club records end 2019'!$C$28))), "CR", " ")</f>
        <v xml:space="preserve"> </v>
      </c>
      <c r="Q51" s="13" t="str">
        <f>IF(AND(B51=1500, OR(AND(E51='club records end 2019'!$B$29, F51&lt;='club records end 2019'!$C$29), AND(E51='club records end 2019'!$B$30, F51&lt;='club records end 2019'!$C$30), AND(E51='club records end 2019'!$B$31, F51&lt;='club records end 2019'!$C$31), AND(E51='club records end 2019'!$B$32, F51&lt;='club records end 2019'!$C$32), AND(E51='club records end 2019'!$B$33, F51&lt;='club records end 2019'!$C$33))), "CR", " ")</f>
        <v xml:space="preserve"> </v>
      </c>
      <c r="R51" s="13" t="str">
        <f>IF(AND(B51="1600 (Mile)",OR(AND(E51='club records end 2019'!$B$34,F51&lt;='club records end 2019'!$C$34),AND(E51='club records end 2019'!$B$35,F51&lt;='club records end 2019'!$C$35),AND(E51='club records end 2019'!$B$36,F51&lt;='club records end 2019'!$C$36),AND(E51='club records end 2019'!$B$37,F51&lt;='club records end 2019'!$C$37))),"CR"," ")</f>
        <v xml:space="preserve"> </v>
      </c>
      <c r="S51" s="13" t="str">
        <f>IF(AND(B51=3000, OR(AND(E51='club records end 2019'!$B$38, F51&lt;='club records end 2019'!$C$38), AND(E51='club records end 2019'!$B$39, F51&lt;='club records end 2019'!$C$39), AND(E51='club records end 2019'!$B$40, F51&lt;='club records end 2019'!$C$40), AND(E51='club records end 2019'!$B$41, F51&lt;='club records end 2019'!$C$41))), "CR", " ")</f>
        <v>CR</v>
      </c>
      <c r="T51" s="13" t="str">
        <f>IF(AND(B51=5000, OR(AND(E51='club records end 2019'!$B$42, F51&lt;='club records end 2019'!$C$42), AND(E51='club records end 2019'!$B$43, F51&lt;='club records end 2019'!$C$43))), "CR", " ")</f>
        <v xml:space="preserve"> </v>
      </c>
      <c r="U51" s="12" t="str">
        <f>IF(AND(B51=10000, OR(AND(E51='club records end 2019'!$B$44, F51&lt;='club records end 2019'!$C$44), AND(E51='club records end 2019'!$B$45, F51&lt;='club records end 2019'!$C$45))), "CR", " ")</f>
        <v xml:space="preserve"> </v>
      </c>
      <c r="V51" s="12" t="str">
        <f>IF(AND(B51="high jump", OR(AND(E51='club records end 2019'!$F$1, F51&gt;='club records end 2019'!$G$1), AND(E51='club records end 2019'!$F$2, F51&gt;='club records end 2019'!$G$2), AND(E51='club records end 2019'!$F$3, F51&gt;='club records end 2019'!$G$3), AND(E51='club records end 2019'!$F$4, F51&gt;='club records end 2019'!$G$4), AND(E51='club records end 2019'!$F$5, F51&gt;='club records end 2019'!$G$5))), "CR", " ")</f>
        <v xml:space="preserve"> </v>
      </c>
      <c r="W51" s="12" t="str">
        <f>IF(AND(B51="long jump", OR(AND(E51='club records end 2019'!$F$6, F51&gt;='club records end 2019'!$G$6), AND(E51='club records end 2019'!$F$7, F51&gt;='club records end 2019'!$G$7), AND(E51='club records end 2019'!$F$8, F51&gt;='club records end 2019'!$G$8), AND(E51='club records end 2019'!$F$9, F51&gt;='club records end 2019'!$G$9), AND(E51='club records end 2019'!$F$10, F51&gt;='club records end 2019'!$G$10))), "CR", " ")</f>
        <v xml:space="preserve"> </v>
      </c>
      <c r="X51" s="12" t="str">
        <f>IF(AND(B51="triple jump", OR(AND(E51='club records end 2019'!$F$11, F51&gt;='club records end 2019'!$G$11), AND(E51='club records end 2019'!$F$12, F51&gt;='club records end 2019'!$G$12), AND(E51='club records end 2019'!$F$13, F51&gt;='club records end 2019'!$G$13), AND(E51='club records end 2019'!$F$14, F51&gt;='club records end 2019'!$H$14), AND(E51='club records end 2019'!$F$15, F51&gt;='club records end 2019'!$G$15))), "CR", " ")</f>
        <v xml:space="preserve"> </v>
      </c>
      <c r="Y51" s="12" t="str">
        <f>IF(AND(B51="pole vault", OR(AND(E51='club records end 2019'!$F$16, F51&gt;='club records end 2019'!$G$16), AND(E51='club records end 2019'!$F$17, F51&gt;='club records end 2019'!$G$17), AND(E51='club records end 2019'!$F$18, F51&gt;='club records end 2019'!$G$18), AND(E51='club records end 2019'!$F$19, F51&gt;='club records end 2019'!$G$19), AND(E51='club records end 2019'!$F$20, F51&gt;='club records end 2019'!$G$20))), "CR", " ")</f>
        <v xml:space="preserve"> </v>
      </c>
      <c r="Z51" s="12" t="str">
        <f>IF(AND(B51="discus 1", E51='club records end 2019'!$F$21, F51&gt;='club records end 2019'!$G$21), "CR", " ")</f>
        <v xml:space="preserve"> </v>
      </c>
      <c r="AA51" s="12" t="str">
        <f>IF(AND(B51="discus 1.25", E51='club records end 2019'!$F$22, F51&gt;='club records end 2019'!$G$22), "CR", " ")</f>
        <v xml:space="preserve"> </v>
      </c>
      <c r="AB51" s="12" t="str">
        <f>IF(AND(B51="discus 1.5", E51='club records end 2019'!$F$23, F51&gt;='club records end 2019'!$G$23), "CR", " ")</f>
        <v xml:space="preserve"> </v>
      </c>
      <c r="AC51" s="12" t="str">
        <f>IF(AND(B51="discus 1.75", E51='club records end 2019'!$F$24, F51&gt;='club records end 2019'!$G$24), "CR", " ")</f>
        <v xml:space="preserve"> </v>
      </c>
      <c r="AD51" s="12" t="str">
        <f>IF(AND(B51="discus 2", E51='club records end 2019'!$F$25, F51&gt;='club records end 2019'!$G$25), "CR", " ")</f>
        <v xml:space="preserve"> </v>
      </c>
      <c r="AE51" s="12" t="str">
        <f>IF(AND(B51="hammer 4", E51='club records end 2019'!$F$27, F51&gt;='club records end 2019'!$G$27), "CR", " ")</f>
        <v xml:space="preserve"> </v>
      </c>
      <c r="AF51" s="12" t="str">
        <f>IF(AND(B51="hammer 5", E51='club records end 2019'!$F$28, F51&gt;='club records end 2019'!$G$28), "CR", " ")</f>
        <v xml:space="preserve"> </v>
      </c>
      <c r="AG51" s="12" t="str">
        <f>IF(AND(B51="hammer 6", E51='club records end 2019'!$F$29, F51&gt;='club records end 2019'!$G$29), "CR", " ")</f>
        <v xml:space="preserve"> </v>
      </c>
      <c r="AH51" s="12" t="str">
        <f>IF(AND(B51="hammer 7.26", E51='club records end 2019'!$F$30, F51&gt;='club records end 2019'!$G$30), "CR", " ")</f>
        <v xml:space="preserve"> </v>
      </c>
      <c r="AI51" s="12" t="str">
        <f>IF(AND(B51="javelin 400", E51='club records end 2019'!$F$31, F51&gt;='club records end 2019'!$G$31), "CR", " ")</f>
        <v xml:space="preserve"> </v>
      </c>
      <c r="AJ51" s="12" t="str">
        <f>IF(AND(B51="javelin 600", E51='club records end 2019'!$F$32, F51&gt;='club records end 2019'!$G$32), "CR", " ")</f>
        <v xml:space="preserve"> </v>
      </c>
      <c r="AK51" s="12" t="str">
        <f>IF(AND(B51="javelin 700", E51='club records end 2019'!$F$33, F51&gt;='club records end 2019'!$G$33), "CR", " ")</f>
        <v xml:space="preserve"> </v>
      </c>
      <c r="AL51" s="12" t="str">
        <f>IF(AND(B51="javelin 800", OR(AND(E51='club records end 2019'!$F$34, F51&gt;='club records end 2019'!$G$34), AND(E51='club records end 2019'!$F$35, F51&gt;='club records end 2019'!$G$35))), "CR", " ")</f>
        <v xml:space="preserve"> </v>
      </c>
      <c r="AM51" s="12" t="str">
        <f>IF(AND(B51="shot 3", E51='club records end 2019'!$F$36, F51&gt;='club records end 2019'!$G$36), "CR", " ")</f>
        <v xml:space="preserve"> </v>
      </c>
      <c r="AN51" s="12" t="str">
        <f>IF(AND(B51="shot 4", E51='club records end 2019'!$F$37, F51&gt;='club records end 2019'!$G$37), "CR", " ")</f>
        <v xml:space="preserve"> </v>
      </c>
      <c r="AO51" s="12" t="str">
        <f>IF(AND(B51="shot 5", E51='club records end 2019'!$F$38, F51&gt;='club records end 2019'!$G$38), "CR", " ")</f>
        <v xml:space="preserve"> </v>
      </c>
      <c r="AP51" s="12" t="str">
        <f>IF(AND(B51="shot 6", E51='club records end 2019'!$F$39, F51&gt;='club records end 2019'!$G$39), "CR", " ")</f>
        <v xml:space="preserve"> </v>
      </c>
      <c r="AQ51" s="12" t="str">
        <f>IF(AND(B51="shot 7.26", E51='club records end 2019'!$F$40, F51&gt;='club records end 2019'!$G$40), "CR", " ")</f>
        <v xml:space="preserve"> </v>
      </c>
      <c r="AR51" s="12" t="str">
        <f>IF(AND(B51="60H",OR(AND(E51='club records end 2019'!$J$1,F51&lt;='club records end 2019'!$K$1),AND(E51='club records end 2019'!$J$2,F51&lt;='club records end 2019'!$K$2),AND(E51='club records end 2019'!$J$3,F51&lt;='club records end 2019'!$K$3),AND(E51='club records end 2019'!$J$4,F51&lt;='club records end 2019'!$K$4),AND(E51='club records end 2019'!$J$5,F51&lt;='club records end 2019'!$K$5))),"CR"," ")</f>
        <v xml:space="preserve"> </v>
      </c>
      <c r="AS51" s="12" t="str">
        <f>IF(AND(B51="75H", AND(E51='club records end 2019'!$J$6, F51&lt;='club records end 2019'!$K$6)), "CR", " ")</f>
        <v xml:space="preserve"> </v>
      </c>
      <c r="AT51" s="12" t="str">
        <f>IF(AND(B51="80H", AND(E51='club records end 2019'!$J$7, F51&lt;='club records end 2019'!$K$7)), "CR", " ")</f>
        <v xml:space="preserve"> </v>
      </c>
      <c r="AU51" s="12" t="str">
        <f>IF(AND(B51="100H", AND(E51='club records end 2019'!$J$8, F51&lt;='club records end 2019'!$K$8)), "CR", " ")</f>
        <v xml:space="preserve"> </v>
      </c>
      <c r="AV51" s="12" t="str">
        <f>IF(AND(B51="110H", OR(AND(E51='club records end 2019'!$J$9, F51&lt;='club records end 2019'!$K$9), AND(E51='club records end 2019'!$J$10, F51&lt;='club records end 2019'!$K$10))), "CR", " ")</f>
        <v xml:space="preserve"> </v>
      </c>
      <c r="AW51" s="12" t="str">
        <f>IF(AND(B51="400H", OR(AND(E51='club records end 2019'!$J$11, F51&lt;='club records end 2019'!$K$11), AND(E51='club records end 2019'!$J$12, F51&lt;='club records end 2019'!$K$12), AND(E51='club records end 2019'!$J$13, F51&lt;='club records end 2019'!$K$13), AND(E51='club records end 2019'!$J$14, F51&lt;='club records end 2019'!$K$14))), "CR", " ")</f>
        <v xml:space="preserve"> </v>
      </c>
      <c r="AX51" s="12" t="str">
        <f>IF(AND(B51="1500SC", AND(E51='club records end 2019'!$J$15, F51&lt;='club records end 2019'!$K$15)), "CR", " ")</f>
        <v xml:space="preserve"> </v>
      </c>
      <c r="AY51" s="12" t="str">
        <f>IF(AND(B51="2000SC", OR(AND(E51='club records end 2019'!$J$17, F51&lt;='club records end 2019'!$K$17), AND(E51='club records end 2019'!$J$18, F51&lt;='club records end 2019'!$K$18))), "CR", " ")</f>
        <v xml:space="preserve"> </v>
      </c>
      <c r="AZ51" s="12" t="str">
        <f>IF(AND(B51="3000SC", OR(AND(E51='club records end 2019'!$J$20, F51&lt;='club records end 2019'!$K$20), AND(E51='club records end 2019'!$J$21, F51&lt;='club records end 2019'!$K$21))), "CR", " ")</f>
        <v xml:space="preserve"> </v>
      </c>
      <c r="BA51" s="13" t="str">
        <f>IF(AND(B51="4x100", OR(AND(E51='club records end 2019'!$N$1, F51&lt;='club records end 2019'!$O$1), AND(E51='club records end 2019'!$N$2, F51&lt;='club records end 2019'!$O$2), AND(E51='club records end 2019'!$N$3, F51&lt;='club records end 2019'!$O$3), AND(E51='club records end 2019'!$N$4, F51&lt;='club records end 2019'!$O$4), AND(E51='club records end 2019'!$N$5, F51&lt;='club records end 2019'!$O$5))), "CR", " ")</f>
        <v xml:space="preserve"> </v>
      </c>
      <c r="BB51" s="13" t="str">
        <f>IF(AND(B51="4x200", OR(AND(E51='club records end 2019'!$N$6, F51&lt;='club records end 2019'!$O$6), AND(E51='club records end 2019'!$N$7, F51&lt;='club records end 2019'!$O$7), AND(E51='club records end 2019'!$N$8, F51&lt;='club records end 2019'!$O$8), AND(E51='club records end 2019'!$N$9, F51&lt;='club records end 2019'!$O$9), AND(E51='club records end 2019'!$N$10, F51&lt;='club records end 2019'!$O$10))), "CR", " ")</f>
        <v xml:space="preserve"> </v>
      </c>
      <c r="BC51" s="13" t="str">
        <f>IF(AND(B51="4x300", AND(E51='club records end 2019'!$N$11, F51&lt;='club records end 2019'!$O$11)), "CR", " ")</f>
        <v xml:space="preserve"> </v>
      </c>
      <c r="BD51" s="13" t="str">
        <f>IF(AND(B51="4x400", OR(AND(E51='club records end 2019'!$N$12, F51&lt;='club records end 2019'!$O$12), AND(E51='club records end 2019'!$N$13, F51&lt;='club records end 2019'!$O$13), AND(E51='club records end 2019'!$N$14, F51&lt;='club records end 2019'!$O$14), AND(E51='club records end 2019'!$N$15, F51&lt;='club records end 2019'!$O$15))), "CR", " ")</f>
        <v xml:space="preserve"> </v>
      </c>
      <c r="BE51" s="13" t="str">
        <f>IF(AND(B51="3x800", OR(AND(E51='club records end 2019'!$N$16, F51&lt;='club records end 2019'!$O$16), AND(E51='club records end 2019'!$N$17, F51&lt;='club records end 2019'!$O$17), AND(E51='club records end 2019'!$N$18, F51&lt;='club records end 2019'!$O$18))), "CR", " ")</f>
        <v xml:space="preserve"> </v>
      </c>
      <c r="BF51" s="13" t="str">
        <f>IF(AND(B51="pentathlon", OR(AND(E51='club records end 2019'!$N$21, F51&gt;='club records end 2019'!$O$21), AND(E51='club records end 2019'!$N$22, F51&gt;='club records end 2019'!$O$22),AND(E51='club records end 2019'!$N$23, F51&gt;='club records end 2019'!$O$23),AND(E51='club records end 2019'!$N$24, F51&gt;='club records end 2019'!$O$24))), "CR", " ")</f>
        <v xml:space="preserve"> </v>
      </c>
      <c r="BG51" s="13" t="str">
        <f>IF(AND(B51="heptathlon", OR(AND(E51='club records end 2019'!$N$26, F51&gt;='club records end 2019'!$O$26), AND(E51='club records end 2019'!$N$27, F51&gt;='club records end 2019'!$O$27))), "CR", " ")</f>
        <v xml:space="preserve"> </v>
      </c>
      <c r="BH51" s="13" t="str">
        <f>IF(AND(B51="decathlon", OR(AND(E51='club records end 2019'!$N$29, F51&gt;='club records end 2019'!$O$29), AND(E51='club records end 2019'!$N$30, F51&gt;='club records end 2019'!$O$30),AND(E51='club records end 2019'!$N$31, F51&gt;='club records end 2019'!$O$31))), "CR", " ")</f>
        <v xml:space="preserve"> </v>
      </c>
    </row>
    <row r="52" spans="1:60" ht="14.5" hidden="1" x14ac:dyDescent="0.35">
      <c r="A52" s="29" t="str">
        <f t="shared" si="5"/>
        <v>U13</v>
      </c>
      <c r="B52" s="2">
        <v>800</v>
      </c>
      <c r="C52" s="1" t="s">
        <v>155</v>
      </c>
      <c r="D52" s="1" t="s">
        <v>156</v>
      </c>
      <c r="E52" s="29" t="s">
        <v>13</v>
      </c>
      <c r="J52" s="13" t="str">
        <f t="shared" si="4"/>
        <v>***CLUB RECORD***</v>
      </c>
      <c r="K52" s="13" t="str">
        <f>IF(AND(B52=100, OR(AND(E52='club records end 2019'!$B$6, F52&lt;='club records end 2019'!$C$6), AND(E52='club records end 2019'!$B$7, F52&lt;='club records end 2019'!$C$7), AND(E52='club records end 2019'!$B$8, F52&lt;='club records end 2019'!$C$8), AND(E52='club records end 2019'!$B$9, F52&lt;='club records end 2019'!$C$9), AND(E52='club records end 2019'!$B$10, F52&lt;='club records end 2019'!$C$10))), "CR", " ")</f>
        <v xml:space="preserve"> </v>
      </c>
      <c r="L52" s="13" t="str">
        <f>IF(AND(B52=200, OR(AND(E52='club records end 2019'!$B$11, F52&lt;='club records end 2019'!$C$11), AND(E52='club records end 2019'!$B$12, F52&lt;='club records end 2019'!$C$12), AND(E52='club records end 2019'!$B$13, F52&lt;='club records end 2019'!$C$13), AND(E52='club records end 2019'!$B$14, F52&lt;='club records end 2019'!$C$14), AND(E52='club records end 2019'!$B$15, F52&lt;='club records end 2019'!$C$15))), "CR", " ")</f>
        <v xml:space="preserve"> </v>
      </c>
      <c r="M52" s="13" t="str">
        <f>IF(AND(B52=300, OR(AND(E52='club records end 2019'!$B$16, F52&lt;='club records end 2019'!$C$16), AND(E52='club records end 2019'!$B$17, F52&lt;='club records end 2019'!$C$17))), "CR", " ")</f>
        <v xml:space="preserve"> </v>
      </c>
      <c r="N52" s="13" t="str">
        <f>IF(AND(B52=400, OR(AND(E52='club records end 2019'!$B$18, F52&lt;='club records end 2019'!$C$18), AND(E52='club records end 2019'!$B$19, F52&lt;='club records end 2019'!$C$19), AND(E52='club records end 2019'!$B$20, F52&lt;='club records end 2019'!$C$20), AND(E52='club records end 2019'!$B$21, F52&lt;='club records end 2019'!$C$21))), "CR", " ")</f>
        <v xml:space="preserve"> </v>
      </c>
      <c r="O52" s="13" t="str">
        <f>IF(AND(B52=800, OR(AND(E52='club records end 2019'!$B$22, F52&lt;='club records end 2019'!$C$22), AND(E52='club records end 2019'!$B$23, F52&lt;='club records end 2019'!$C$23), AND(E52='club records end 2019'!$B$24, F52&lt;='club records end 2019'!$C$24), AND(E52='club records end 2019'!$B$25, F52&lt;='club records end 2019'!$C$25), AND(E52='club records end 2019'!$B$26, F52&lt;='club records end 2019'!$C$26))), "CR", " ")</f>
        <v>CR</v>
      </c>
      <c r="P52" s="13" t="str">
        <f>IF(AND(B52=1000, OR(AND(E52='club records end 2019'!$B$27, F52&lt;='club records end 2019'!$C$27), AND(E52='club records end 2019'!$B$28, F52&lt;='club records end 2019'!$C$28))), "CR", " ")</f>
        <v xml:space="preserve"> </v>
      </c>
      <c r="Q52" s="13" t="str">
        <f>IF(AND(B52=1500, OR(AND(E52='club records end 2019'!$B$29, F52&lt;='club records end 2019'!$C$29), AND(E52='club records end 2019'!$B$30, F52&lt;='club records end 2019'!$C$30), AND(E52='club records end 2019'!$B$31, F52&lt;='club records end 2019'!$C$31), AND(E52='club records end 2019'!$B$32, F52&lt;='club records end 2019'!$C$32), AND(E52='club records end 2019'!$B$33, F52&lt;='club records end 2019'!$C$33))), "CR", " ")</f>
        <v xml:space="preserve"> </v>
      </c>
      <c r="R52" s="13" t="str">
        <f>IF(AND(B52="1600 (Mile)",OR(AND(E52='club records end 2019'!$B$34,F52&lt;='club records end 2019'!$C$34),AND(E52='club records end 2019'!$B$35,F52&lt;='club records end 2019'!$C$35),AND(E52='club records end 2019'!$B$36,F52&lt;='club records end 2019'!$C$36),AND(E52='club records end 2019'!$B$37,F52&lt;='club records end 2019'!$C$37))),"CR"," ")</f>
        <v xml:space="preserve"> </v>
      </c>
      <c r="S52" s="13" t="str">
        <f>IF(AND(B52=3000, OR(AND(E52='club records end 2019'!$B$38, F52&lt;='club records end 2019'!$C$38), AND(E52='club records end 2019'!$B$39, F52&lt;='club records end 2019'!$C$39), AND(E52='club records end 2019'!$B$40, F52&lt;='club records end 2019'!$C$40), AND(E52='club records end 2019'!$B$41, F52&lt;='club records end 2019'!$C$41))), "CR", " ")</f>
        <v xml:space="preserve"> </v>
      </c>
      <c r="T52" s="13" t="str">
        <f>IF(AND(B52=5000, OR(AND(E52='club records end 2019'!$B$42, F52&lt;='club records end 2019'!$C$42), AND(E52='club records end 2019'!$B$43, F52&lt;='club records end 2019'!$C$43))), "CR", " ")</f>
        <v xml:space="preserve"> </v>
      </c>
      <c r="U52" s="12" t="str">
        <f>IF(AND(B52=10000, OR(AND(E52='club records end 2019'!$B$44, F52&lt;='club records end 2019'!$C$44), AND(E52='club records end 2019'!$B$45, F52&lt;='club records end 2019'!$C$45))), "CR", " ")</f>
        <v xml:space="preserve"> </v>
      </c>
      <c r="V52" s="12" t="str">
        <f>IF(AND(B52="high jump", OR(AND(E52='club records end 2019'!$F$1, F52&gt;='club records end 2019'!$G$1), AND(E52='club records end 2019'!$F$2, F52&gt;='club records end 2019'!$G$2), AND(E52='club records end 2019'!$F$3, F52&gt;='club records end 2019'!$G$3), AND(E52='club records end 2019'!$F$4, F52&gt;='club records end 2019'!$G$4), AND(E52='club records end 2019'!$F$5, F52&gt;='club records end 2019'!$G$5))), "CR", " ")</f>
        <v xml:space="preserve"> </v>
      </c>
      <c r="W52" s="12" t="str">
        <f>IF(AND(B52="long jump", OR(AND(E52='club records end 2019'!$F$6, F52&gt;='club records end 2019'!$G$6), AND(E52='club records end 2019'!$F$7, F52&gt;='club records end 2019'!$G$7), AND(E52='club records end 2019'!$F$8, F52&gt;='club records end 2019'!$G$8), AND(E52='club records end 2019'!$F$9, F52&gt;='club records end 2019'!$G$9), AND(E52='club records end 2019'!$F$10, F52&gt;='club records end 2019'!$G$10))), "CR", " ")</f>
        <v xml:space="preserve"> </v>
      </c>
      <c r="X52" s="12" t="str">
        <f>IF(AND(B52="triple jump", OR(AND(E52='club records end 2019'!$F$11, F52&gt;='club records end 2019'!$G$11), AND(E52='club records end 2019'!$F$12, F52&gt;='club records end 2019'!$G$12), AND(E52='club records end 2019'!$F$13, F52&gt;='club records end 2019'!$G$13), AND(E52='club records end 2019'!$F$14, F52&gt;='club records end 2019'!$H$14), AND(E52='club records end 2019'!$F$15, F52&gt;='club records end 2019'!$G$15))), "CR", " ")</f>
        <v xml:space="preserve"> </v>
      </c>
      <c r="Y52" s="12" t="str">
        <f>IF(AND(B52="pole vault", OR(AND(E52='club records end 2019'!$F$16, F52&gt;='club records end 2019'!$G$16), AND(E52='club records end 2019'!$F$17, F52&gt;='club records end 2019'!$G$17), AND(E52='club records end 2019'!$F$18, F52&gt;='club records end 2019'!$G$18), AND(E52='club records end 2019'!$F$19, F52&gt;='club records end 2019'!$G$19), AND(E52='club records end 2019'!$F$20, F52&gt;='club records end 2019'!$G$20))), "CR", " ")</f>
        <v xml:space="preserve"> </v>
      </c>
      <c r="Z52" s="12" t="str">
        <f>IF(AND(B52="discus 1", E52='club records end 2019'!$F$21, F52&gt;='club records end 2019'!$G$21), "CR", " ")</f>
        <v xml:space="preserve"> </v>
      </c>
      <c r="AA52" s="12" t="str">
        <f>IF(AND(B52="discus 1.25", E52='club records end 2019'!$F$22, F52&gt;='club records end 2019'!$G$22), "CR", " ")</f>
        <v xml:space="preserve"> </v>
      </c>
      <c r="AB52" s="12" t="str">
        <f>IF(AND(B52="discus 1.5", E52='club records end 2019'!$F$23, F52&gt;='club records end 2019'!$G$23), "CR", " ")</f>
        <v xml:space="preserve"> </v>
      </c>
      <c r="AC52" s="12" t="str">
        <f>IF(AND(B52="discus 1.75", E52='club records end 2019'!$F$24, F52&gt;='club records end 2019'!$G$24), "CR", " ")</f>
        <v xml:space="preserve"> </v>
      </c>
      <c r="AD52" s="12" t="str">
        <f>IF(AND(B52="discus 2", E52='club records end 2019'!$F$25, F52&gt;='club records end 2019'!$G$25), "CR", " ")</f>
        <v xml:space="preserve"> </v>
      </c>
      <c r="AE52" s="12" t="str">
        <f>IF(AND(B52="hammer 4", E52='club records end 2019'!$F$27, F52&gt;='club records end 2019'!$G$27), "CR", " ")</f>
        <v xml:space="preserve"> </v>
      </c>
      <c r="AF52" s="12" t="str">
        <f>IF(AND(B52="hammer 5", E52='club records end 2019'!$F$28, F52&gt;='club records end 2019'!$G$28), "CR", " ")</f>
        <v xml:space="preserve"> </v>
      </c>
      <c r="AG52" s="12" t="str">
        <f>IF(AND(B52="hammer 6", E52='club records end 2019'!$F$29, F52&gt;='club records end 2019'!$G$29), "CR", " ")</f>
        <v xml:space="preserve"> </v>
      </c>
      <c r="AH52" s="12" t="str">
        <f>IF(AND(B52="hammer 7.26", E52='club records end 2019'!$F$30, F52&gt;='club records end 2019'!$G$30), "CR", " ")</f>
        <v xml:space="preserve"> </v>
      </c>
      <c r="AI52" s="12" t="str">
        <f>IF(AND(B52="javelin 400", E52='club records end 2019'!$F$31, F52&gt;='club records end 2019'!$G$31), "CR", " ")</f>
        <v xml:space="preserve"> </v>
      </c>
      <c r="AJ52" s="12" t="str">
        <f>IF(AND(B52="javelin 600", E52='club records end 2019'!$F$32, F52&gt;='club records end 2019'!$G$32), "CR", " ")</f>
        <v xml:space="preserve"> </v>
      </c>
      <c r="AK52" s="12" t="str">
        <f>IF(AND(B52="javelin 700", E52='club records end 2019'!$F$33, F52&gt;='club records end 2019'!$G$33), "CR", " ")</f>
        <v xml:space="preserve"> </v>
      </c>
      <c r="AL52" s="12" t="str">
        <f>IF(AND(B52="javelin 800", OR(AND(E52='club records end 2019'!$F$34, F52&gt;='club records end 2019'!$G$34), AND(E52='club records end 2019'!$F$35, F52&gt;='club records end 2019'!$G$35))), "CR", " ")</f>
        <v xml:space="preserve"> </v>
      </c>
      <c r="AM52" s="12" t="str">
        <f>IF(AND(B52="shot 3", E52='club records end 2019'!$F$36, F52&gt;='club records end 2019'!$G$36), "CR", " ")</f>
        <v xml:space="preserve"> </v>
      </c>
      <c r="AN52" s="12" t="str">
        <f>IF(AND(B52="shot 4", E52='club records end 2019'!$F$37, F52&gt;='club records end 2019'!$G$37), "CR", " ")</f>
        <v xml:space="preserve"> </v>
      </c>
      <c r="AO52" s="12" t="str">
        <f>IF(AND(B52="shot 5", E52='club records end 2019'!$F$38, F52&gt;='club records end 2019'!$G$38), "CR", " ")</f>
        <v xml:space="preserve"> </v>
      </c>
      <c r="AP52" s="12" t="str">
        <f>IF(AND(B52="shot 6", E52='club records end 2019'!$F$39, F52&gt;='club records end 2019'!$G$39), "CR", " ")</f>
        <v xml:space="preserve"> </v>
      </c>
      <c r="AQ52" s="12" t="str">
        <f>IF(AND(B52="shot 7.26", E52='club records end 2019'!$F$40, F52&gt;='club records end 2019'!$G$40), "CR", " ")</f>
        <v xml:space="preserve"> </v>
      </c>
      <c r="AR52" s="12" t="str">
        <f>IF(AND(B52="60H",OR(AND(E52='club records end 2019'!$J$1,F52&lt;='club records end 2019'!$K$1),AND(E52='club records end 2019'!$J$2,F52&lt;='club records end 2019'!$K$2),AND(E52='club records end 2019'!$J$3,F52&lt;='club records end 2019'!$K$3),AND(E52='club records end 2019'!$J$4,F52&lt;='club records end 2019'!$K$4),AND(E52='club records end 2019'!$J$5,F52&lt;='club records end 2019'!$K$5))),"CR"," ")</f>
        <v xml:space="preserve"> </v>
      </c>
      <c r="AS52" s="12" t="str">
        <f>IF(AND(B52="75H", AND(E52='club records end 2019'!$J$6, F52&lt;='club records end 2019'!$K$6)), "CR", " ")</f>
        <v xml:space="preserve"> </v>
      </c>
      <c r="AT52" s="12" t="str">
        <f>IF(AND(B52="80H", AND(E52='club records end 2019'!$J$7, F52&lt;='club records end 2019'!$K$7)), "CR", " ")</f>
        <v xml:space="preserve"> </v>
      </c>
      <c r="AU52" s="12" t="str">
        <f>IF(AND(B52="100H", AND(E52='club records end 2019'!$J$8, F52&lt;='club records end 2019'!$K$8)), "CR", " ")</f>
        <v xml:space="preserve"> </v>
      </c>
      <c r="AV52" s="12" t="str">
        <f>IF(AND(B52="110H", OR(AND(E52='club records end 2019'!$J$9, F52&lt;='club records end 2019'!$K$9), AND(E52='club records end 2019'!$J$10, F52&lt;='club records end 2019'!$K$10))), "CR", " ")</f>
        <v xml:space="preserve"> </v>
      </c>
      <c r="AW52" s="12" t="str">
        <f>IF(AND(B52="400H", OR(AND(E52='club records end 2019'!$J$11, F52&lt;='club records end 2019'!$K$11), AND(E52='club records end 2019'!$J$12, F52&lt;='club records end 2019'!$K$12), AND(E52='club records end 2019'!$J$13, F52&lt;='club records end 2019'!$K$13), AND(E52='club records end 2019'!$J$14, F52&lt;='club records end 2019'!$K$14))), "CR", " ")</f>
        <v xml:space="preserve"> </v>
      </c>
      <c r="AX52" s="12" t="str">
        <f>IF(AND(B52="1500SC", AND(E52='club records end 2019'!$J$15, F52&lt;='club records end 2019'!$K$15)), "CR", " ")</f>
        <v xml:space="preserve"> </v>
      </c>
      <c r="AY52" s="12" t="str">
        <f>IF(AND(B52="2000SC", OR(AND(E52='club records end 2019'!$J$17, F52&lt;='club records end 2019'!$K$17), AND(E52='club records end 2019'!$J$18, F52&lt;='club records end 2019'!$K$18))), "CR", " ")</f>
        <v xml:space="preserve"> </v>
      </c>
      <c r="AZ52" s="12" t="str">
        <f>IF(AND(B52="3000SC", OR(AND(E52='club records end 2019'!$J$20, F52&lt;='club records end 2019'!$K$20), AND(E52='club records end 2019'!$J$21, F52&lt;='club records end 2019'!$K$21))), "CR", " ")</f>
        <v xml:space="preserve"> </v>
      </c>
      <c r="BA52" s="13" t="str">
        <f>IF(AND(B52="4x100", OR(AND(E52='club records end 2019'!$N$1, F52&lt;='club records end 2019'!$O$1), AND(E52='club records end 2019'!$N$2, F52&lt;='club records end 2019'!$O$2), AND(E52='club records end 2019'!$N$3, F52&lt;='club records end 2019'!$O$3), AND(E52='club records end 2019'!$N$4, F52&lt;='club records end 2019'!$O$4), AND(E52='club records end 2019'!$N$5, F52&lt;='club records end 2019'!$O$5))), "CR", " ")</f>
        <v xml:space="preserve"> </v>
      </c>
      <c r="BB52" s="13" t="str">
        <f>IF(AND(B52="4x200", OR(AND(E52='club records end 2019'!$N$6, F52&lt;='club records end 2019'!$O$6), AND(E52='club records end 2019'!$N$7, F52&lt;='club records end 2019'!$O$7), AND(E52='club records end 2019'!$N$8, F52&lt;='club records end 2019'!$O$8), AND(E52='club records end 2019'!$N$9, F52&lt;='club records end 2019'!$O$9), AND(E52='club records end 2019'!$N$10, F52&lt;='club records end 2019'!$O$10))), "CR", " ")</f>
        <v xml:space="preserve"> </v>
      </c>
      <c r="BC52" s="13" t="str">
        <f>IF(AND(B52="4x300", AND(E52='club records end 2019'!$N$11, F52&lt;='club records end 2019'!$O$11)), "CR", " ")</f>
        <v xml:space="preserve"> </v>
      </c>
      <c r="BD52" s="13" t="str">
        <f>IF(AND(B52="4x400", OR(AND(E52='club records end 2019'!$N$12, F52&lt;='club records end 2019'!$O$12), AND(E52='club records end 2019'!$N$13, F52&lt;='club records end 2019'!$O$13), AND(E52='club records end 2019'!$N$14, F52&lt;='club records end 2019'!$O$14), AND(E52='club records end 2019'!$N$15, F52&lt;='club records end 2019'!$O$15))), "CR", " ")</f>
        <v xml:space="preserve"> </v>
      </c>
      <c r="BE52" s="13" t="str">
        <f>IF(AND(B52="3x800", OR(AND(E52='club records end 2019'!$N$16, F52&lt;='club records end 2019'!$O$16), AND(E52='club records end 2019'!$N$17, F52&lt;='club records end 2019'!$O$17), AND(E52='club records end 2019'!$N$18, F52&lt;='club records end 2019'!$O$18))), "CR", " ")</f>
        <v xml:space="preserve"> </v>
      </c>
      <c r="BF52" s="13" t="str">
        <f>IF(AND(B52="pentathlon", OR(AND(E52='club records end 2019'!$N$21, F52&gt;='club records end 2019'!$O$21), AND(E52='club records end 2019'!$N$22, F52&gt;='club records end 2019'!$O$22),AND(E52='club records end 2019'!$N$23, F52&gt;='club records end 2019'!$O$23),AND(E52='club records end 2019'!$N$24, F52&gt;='club records end 2019'!$O$24))), "CR", " ")</f>
        <v xml:space="preserve"> </v>
      </c>
      <c r="BG52" s="13" t="str">
        <f>IF(AND(B52="heptathlon", OR(AND(E52='club records end 2019'!$N$26, F52&gt;='club records end 2019'!$O$26), AND(E52='club records end 2019'!$N$27, F52&gt;='club records end 2019'!$O$27))), "CR", " ")</f>
        <v xml:space="preserve"> </v>
      </c>
      <c r="BH52" s="13" t="str">
        <f>IF(AND(B52="decathlon", OR(AND(E52='club records end 2019'!$N$29, F52&gt;='club records end 2019'!$O$29), AND(E52='club records end 2019'!$N$30, F52&gt;='club records end 2019'!$O$30),AND(E52='club records end 2019'!$N$31, F52&gt;='club records end 2019'!$O$31))), "CR", " ")</f>
        <v xml:space="preserve"> </v>
      </c>
    </row>
    <row r="53" spans="1:60" ht="14.5" x14ac:dyDescent="0.35">
      <c r="A53" s="17" t="str">
        <f t="shared" si="5"/>
        <v>U17</v>
      </c>
      <c r="B53" s="2">
        <v>400</v>
      </c>
      <c r="C53" s="1" t="s">
        <v>161</v>
      </c>
      <c r="D53" s="1" t="s">
        <v>312</v>
      </c>
      <c r="E53" s="17" t="s">
        <v>14</v>
      </c>
      <c r="F53" s="18">
        <v>50.47</v>
      </c>
      <c r="G53" s="25">
        <v>44066</v>
      </c>
      <c r="H53" s="1" t="s">
        <v>242</v>
      </c>
      <c r="J53" s="4" t="s">
        <v>306</v>
      </c>
      <c r="O53" s="1"/>
      <c r="P53" s="1"/>
      <c r="Q53" s="1"/>
      <c r="R53" s="1"/>
      <c r="S53" s="1"/>
      <c r="T53" s="1"/>
      <c r="X53" s="12" t="str">
        <f>IF(AND(B53="triple jump", OR(AND(E53='club records end 2019'!$F$11, F53&gt;='club records end 2019'!$G$11), AND(E53='club records end 2019'!$F$12, F53&gt;='club records end 2019'!$G$12), AND(E53='club records end 2019'!$F$13, F53&gt;='club records end 2019'!$G$13), AND(E53='club records end 2019'!$F$14, F53&gt;='club records end 2019'!$G$14), AND(E53='club records end 2019'!$F$15, F53&gt;='club records end 2019'!$G$15))), "CR", " ")</f>
        <v xml:space="preserve"> </v>
      </c>
    </row>
    <row r="54" spans="1:60" ht="14.5" x14ac:dyDescent="0.35">
      <c r="A54" s="17" t="str">
        <f t="shared" si="5"/>
        <v>U17</v>
      </c>
      <c r="B54" s="2">
        <v>400</v>
      </c>
      <c r="C54" s="1" t="s">
        <v>276</v>
      </c>
      <c r="D54" s="1" t="s">
        <v>277</v>
      </c>
      <c r="E54" s="17" t="s">
        <v>14</v>
      </c>
      <c r="F54" s="19">
        <v>56.1</v>
      </c>
      <c r="G54" s="25">
        <v>44072</v>
      </c>
      <c r="H54" s="1" t="s">
        <v>242</v>
      </c>
      <c r="J54" s="4" t="str">
        <f t="shared" ref="J54:J64" si="6">IF(OR(K54="CR", L54="CR", M54="CR", N54="CR", O54="CR", P54="CR", Q54="CR", R54="CR", S54="CR", T54="CR",U54="CR", V54="CR", W54="CR", X54="CR", Y54="CR", Z54="CR", AA54="CR", AB54="CR", AC54="CR", AD54="CR", AE54="CR", AF54="CR", AG54="CR", AH54="CR", AI54="CR", AJ54="CR", AK54="CR", AL54="CR", AM54="CR", AN54="CR", AO54="CR", AP54="CR", AQ54="CR", AR54="CR", AS54="CR", AT54="CR", AU54="CR", AV54="CR", AW54="CR", AX54="CR", AY54="CR", AZ54="CR", BA54="CR", BB54="CR", BC54="CR", BD54="CR", BE54="CR", BF54="CR", BG54="CR", BH54="CR"), "***CLUB RECORD***", "")</f>
        <v/>
      </c>
      <c r="K54" s="13" t="str">
        <f>IF(AND(B54=100, OR(AND(E54='club records end 2019'!$B$6, F54&lt;='club records end 2019'!$C$6), AND(E54='club records end 2019'!$B$7, F54&lt;='club records end 2019'!$C$7), AND(E54='club records end 2019'!$B$8, F54&lt;='club records end 2019'!$C$8), AND(E54='club records end 2019'!$B$9, F54&lt;='club records end 2019'!$C$9), AND(E54='club records end 2019'!$B$10, F54&lt;='club records end 2019'!$C$10))), "CR", " ")</f>
        <v xml:space="preserve"> </v>
      </c>
      <c r="L54" s="13" t="str">
        <f>IF(AND(B54=200, OR(AND(E54='club records end 2019'!$B$11, F54&lt;='club records end 2019'!$C$11), AND(E54='club records end 2019'!$B$12, F54&lt;='club records end 2019'!$C$12), AND(E54='club records end 2019'!$B$13, F54&lt;='club records end 2019'!$C$13), AND(E54='club records end 2019'!$B$14, F54&lt;='club records end 2019'!$C$14), AND(E54='club records end 2019'!$B$15, F54&lt;='club records end 2019'!$C$15))), "CR", " ")</f>
        <v xml:space="preserve"> </v>
      </c>
      <c r="M54" s="13" t="str">
        <f>IF(AND(B54=300, OR(AND(E54='club records end 2019'!$B$16, F54&lt;='club records end 2019'!$C$16), AND(E54='club records end 2019'!$B$17, F54&lt;='club records end 2019'!$C$17))), "CR", " ")</f>
        <v xml:space="preserve"> </v>
      </c>
      <c r="N54" s="13" t="str">
        <f>IF(AND(B54=400, OR(AND(E54='club records end 2019'!$B$18, F54&lt;='club records end 2019'!$C$18), AND(E54='club records end 2019'!$B$19, F54&lt;='club records end 2019'!$C$19), AND(E54='club records end 2019'!$B$20, F54&lt;='club records end 2019'!$C$20), AND(E54='club records end 2019'!$B$21, F54&lt;='club records end 2019'!$C$21))), "CR", " ")</f>
        <v xml:space="preserve"> </v>
      </c>
      <c r="O54" s="13" t="str">
        <f>IF(AND(B54=800, OR(AND(E54='club records end 2019'!$B$22, F54&lt;='club records end 2019'!$C$22), AND(E54='club records end 2019'!$B$23, F54&lt;='club records end 2019'!$C$23), AND(E54='club records end 2019'!$B$24, F54&lt;='club records end 2019'!$C$24), AND(E54='club records end 2019'!$B$25, F54&lt;='club records end 2019'!$C$25), AND(E54='club records end 2019'!$B$26, F54&lt;='club records end 2019'!$C$26))), "CR", " ")</f>
        <v xml:space="preserve"> </v>
      </c>
      <c r="P54" s="13" t="str">
        <f>IF(AND(B54=1000, OR(AND(E54='club records end 2019'!$B$27, F54&lt;='club records end 2019'!$C$27), AND(E54='club records end 2019'!$B$28, F54&lt;='club records end 2019'!$C$28))), "CR", " ")</f>
        <v xml:space="preserve"> </v>
      </c>
      <c r="Q54" s="13" t="str">
        <f>IF(AND(B54=1500, OR(AND(E54='club records end 2019'!$B$29, F54&lt;='club records end 2019'!$C$29), AND(E54='club records end 2019'!$B$30, F54&lt;='club records end 2019'!$C$30), AND(E54='club records end 2019'!$B$31, F54&lt;='club records end 2019'!$C$31), AND(E54='club records end 2019'!$B$32, F54&lt;='club records end 2019'!$C$32), AND(E54='club records end 2019'!$B$33, F54&lt;='club records end 2019'!$C$33))), "CR", " ")</f>
        <v xml:space="preserve"> </v>
      </c>
      <c r="R54" s="13" t="str">
        <f>IF(AND(B54="1600 (Mile)",OR(AND(E54='club records end 2019'!$B$34,F54&lt;='club records end 2019'!$C$34),AND(E54='club records end 2019'!$B$35,F54&lt;='club records end 2019'!$C$35),AND(E54='club records end 2019'!$B$36,F54&lt;='club records end 2019'!$C$36),AND(E54='club records end 2019'!$B$37,F54&lt;='club records end 2019'!$C$37))),"CR"," ")</f>
        <v xml:space="preserve"> </v>
      </c>
      <c r="S54" s="13" t="str">
        <f>IF(AND(B54=3000, OR(AND(E54='club records end 2019'!$B$38, F54&lt;='club records end 2019'!$C$38), AND(E54='club records end 2019'!$B$39, F54&lt;='club records end 2019'!$C$39), AND(E54='club records end 2019'!$B$40, F54&lt;='club records end 2019'!$C$40), AND(E54='club records end 2019'!$B$41, F54&lt;='club records end 2019'!$C$41))), "CR", " ")</f>
        <v xml:space="preserve"> </v>
      </c>
      <c r="T54" s="13" t="str">
        <f>IF(AND(B54=5000, OR(AND(E54='club records end 2019'!$B$42, F54&lt;='club records end 2019'!$C$42), AND(E54='club records end 2019'!$B$43, F54&lt;='club records end 2019'!$C$43))), "CR", " ")</f>
        <v xml:space="preserve"> </v>
      </c>
      <c r="U54" s="12" t="str">
        <f>IF(AND(B54=10000, OR(AND(E54='club records end 2019'!$B$44, F54&lt;='club records end 2019'!$C$44), AND(E54='club records end 2019'!$B$45, F54&lt;='club records end 2019'!$C$45))), "CR", " ")</f>
        <v xml:space="preserve"> </v>
      </c>
      <c r="V54" s="12" t="str">
        <f>IF(AND(B54="high jump", OR(AND(E54='club records end 2019'!$F$1, F54&gt;='club records end 2019'!$G$1), AND(E54='club records end 2019'!$F$2, F54&gt;='club records end 2019'!$G$2), AND(E54='club records end 2019'!$F$3, F54&gt;='club records end 2019'!$G$3), AND(E54='club records end 2019'!$F$4, F54&gt;='club records end 2019'!$G$4), AND(E54='club records end 2019'!$F$5, F54&gt;='club records end 2019'!$G$5))), "CR", " ")</f>
        <v xml:space="preserve"> </v>
      </c>
      <c r="W54" s="12" t="str">
        <f>IF(AND(B54="long jump", OR(AND(E54='club records end 2019'!$F$6, F54&gt;='club records end 2019'!$G$6), AND(E54='club records end 2019'!$F$7, F54&gt;='club records end 2019'!$G$7), AND(E54='club records end 2019'!$F$8, F54&gt;='club records end 2019'!$G$8), AND(E54='club records end 2019'!$F$9, F54&gt;='club records end 2019'!$G$9), AND(E54='club records end 2019'!$F$10, F54&gt;='club records end 2019'!$G$10))), "CR", " ")</f>
        <v xml:space="preserve"> </v>
      </c>
      <c r="X54" s="12" t="str">
        <f>IF(AND(B54="triple jump", OR(AND(E54='club records end 2019'!$F$11, F54&gt;='club records end 2019'!$G$11), AND(E54='club records end 2019'!$F$12, F54&gt;='club records end 2019'!$G$12), AND(E54='club records end 2019'!$F$13, F54&gt;='club records end 2019'!$G$13), AND(E54='club records end 2019'!$F$14, F54&gt;='club records end 2019'!$G$14), AND(E54='club records end 2019'!$F$15, F54&gt;='club records end 2019'!$G$15))), "CR", " ")</f>
        <v xml:space="preserve"> </v>
      </c>
      <c r="Y54" s="12" t="str">
        <f>IF(AND(B54="pole vault", OR(AND(E54='club records end 2019'!$F$16, F54&gt;='club records end 2019'!$G$16), AND(E54='club records end 2019'!$F$17, F54&gt;='club records end 2019'!$G$17), AND(E54='club records end 2019'!$F$18, F54&gt;='club records end 2019'!$G$18), AND(E54='club records end 2019'!$F$19, F54&gt;='club records end 2019'!$G$19), AND(E54='club records end 2019'!$F$20, F54&gt;='club records end 2019'!$G$20))), "CR", " ")</f>
        <v xml:space="preserve"> </v>
      </c>
      <c r="Z54" s="12" t="str">
        <f>IF(AND(B54="discus 1", E54='club records end 2019'!$F$21, F54&gt;='club records end 2019'!$G$21), "CR", " ")</f>
        <v xml:space="preserve"> </v>
      </c>
      <c r="AA54" s="12" t="str">
        <f>IF(AND(B54="discus 1.25", E54='club records end 2019'!$F$22, F54&gt;='club records end 2019'!$G$22), "CR", " ")</f>
        <v xml:space="preserve"> </v>
      </c>
      <c r="AB54" s="12" t="str">
        <f>IF(AND(B54="discus 1.5", E54='club records end 2019'!$F$23, F54&gt;='club records end 2019'!$G$23), "CR", " ")</f>
        <v xml:space="preserve"> </v>
      </c>
      <c r="AC54" s="12" t="str">
        <f>IF(AND(B54="discus 1.75", E54='club records end 2019'!$F$24, F54&gt;='club records end 2019'!$G$24), "CR", " ")</f>
        <v xml:space="preserve"> </v>
      </c>
      <c r="AD54" s="12" t="str">
        <f>IF(AND(B54="discus 2", E54='club records end 2019'!$F$25, F54&gt;='club records end 2019'!$G$25), "CR", " ")</f>
        <v xml:space="preserve"> </v>
      </c>
      <c r="AE54" s="12" t="str">
        <f>IF(AND(B54="hammer 4", E54='club records end 2019'!$F$27, F54&gt;='club records end 2019'!$G$27), "CR", " ")</f>
        <v xml:space="preserve"> </v>
      </c>
      <c r="AF54" s="12" t="str">
        <f>IF(AND(B54="hammer 5", E54='club records end 2019'!$F$28, F54&gt;='club records end 2019'!$G$28), "CR", " ")</f>
        <v xml:space="preserve"> </v>
      </c>
      <c r="AG54" s="12" t="str">
        <f>IF(AND(B54="hammer 6", E54='club records end 2019'!$F$29, F54&gt;='club records end 2019'!$G$29), "CR", " ")</f>
        <v xml:space="preserve"> </v>
      </c>
      <c r="AH54" s="12" t="str">
        <f>IF(AND(B54="hammer 7.26", E54='club records end 2019'!$F$30, F54&gt;='club records end 2019'!$G$30), "CR", " ")</f>
        <v xml:space="preserve"> </v>
      </c>
      <c r="AI54" s="12" t="str">
        <f>IF(AND(B54="javelin 400", E54='club records end 2019'!$F$31, F54&gt;='club records end 2019'!$G$31), "CR", " ")</f>
        <v xml:space="preserve"> </v>
      </c>
      <c r="AJ54" s="12" t="str">
        <f>IF(AND(B54="javelin 600", E54='club records end 2019'!$F$32, F54&gt;='club records end 2019'!$G$32), "CR", " ")</f>
        <v xml:space="preserve"> </v>
      </c>
      <c r="AK54" s="12" t="str">
        <f>IF(AND(B54="javelin 700", E54='club records end 2019'!$F$33, F54&gt;='club records end 2019'!$G$33), "CR", " ")</f>
        <v xml:space="preserve"> </v>
      </c>
      <c r="AL54" s="12" t="str">
        <f>IF(AND(B54="javelin 800", OR(AND(E54='club records end 2019'!$F$34, F54&gt;='club records end 2019'!$G$34), AND(E54='club records end 2019'!$F$35, F54&gt;='club records end 2019'!$G$35))), "CR", " ")</f>
        <v xml:space="preserve"> </v>
      </c>
      <c r="AM54" s="12" t="str">
        <f>IF(AND(B54="shot 3", E54='club records end 2019'!$F$36, F54&gt;='club records end 2019'!$G$36), "CR", " ")</f>
        <v xml:space="preserve"> </v>
      </c>
      <c r="AN54" s="12" t="str">
        <f>IF(AND(B54="shot 4", E54='club records end 2019'!$F$37, F54&gt;='club records end 2019'!$G$37), "CR", " ")</f>
        <v xml:space="preserve"> </v>
      </c>
      <c r="AO54" s="12" t="str">
        <f>IF(AND(B54="shot 5", E54='club records end 2019'!$F$38, F54&gt;='club records end 2019'!$G$38), "CR", " ")</f>
        <v xml:space="preserve"> </v>
      </c>
      <c r="AP54" s="12" t="str">
        <f>IF(AND(B54="shot 6", E54='club records end 2019'!$F$39, F54&gt;='club records end 2019'!$G$39), "CR", " ")</f>
        <v xml:space="preserve"> </v>
      </c>
      <c r="AQ54" s="12" t="str">
        <f>IF(AND(B54="shot 7.26", E54='club records end 2019'!$F$40, F54&gt;='club records end 2019'!$G$40), "CR", " ")</f>
        <v xml:space="preserve"> </v>
      </c>
      <c r="AR54" s="12" t="str">
        <f>IF(AND(B54="60H",OR(AND(E54='club records end 2019'!$J$1,F54&lt;='club records end 2019'!$K$1),AND(E54='club records end 2019'!$J$2,F54&lt;='club records end 2019'!$K$2),AND(E54='club records end 2019'!$J$3,F54&lt;='club records end 2019'!$K$3),AND(E54='club records end 2019'!$J$4,F54&lt;='club records end 2019'!$K$4),AND(E54='club records end 2019'!$J$5,F54&lt;='club records end 2019'!$K$5))),"CR"," ")</f>
        <v xml:space="preserve"> </v>
      </c>
      <c r="AS54" s="12" t="str">
        <f>IF(AND(B54="75H", AND(E54='club records end 2019'!$J$6, F54&lt;='club records end 2019'!$K$6)), "CR", " ")</f>
        <v xml:space="preserve"> </v>
      </c>
      <c r="AT54" s="12" t="str">
        <f>IF(AND(B54="80H", AND(E54='club records end 2019'!$J$7, F54&lt;='club records end 2019'!$K$7)), "CR", " ")</f>
        <v xml:space="preserve"> </v>
      </c>
      <c r="AU54" s="12" t="str">
        <f>IF(AND(B54="100H", AND(E54='club records end 2019'!$J$8, F54&lt;='club records end 2019'!$K$8)), "CR", " ")</f>
        <v xml:space="preserve"> </v>
      </c>
      <c r="AV54" s="12" t="str">
        <f>IF(AND(B54="110H", OR(AND(E54='club records end 2019'!$J$9, F54&lt;='club records end 2019'!$K$9), AND(E54='club records end 2019'!$J$10, F54&lt;='club records end 2019'!$K$10))), "CR", " ")</f>
        <v xml:space="preserve"> </v>
      </c>
      <c r="AW54" s="12" t="str">
        <f>IF(AND(B54="400H", OR(AND(E54='club records end 2019'!$J$11, F54&lt;='club records end 2019'!$K$11), AND(E54='club records end 2019'!$J$12, F54&lt;='club records end 2019'!$K$12), AND(E54='club records end 2019'!$J$13, F54&lt;='club records end 2019'!$K$13), AND(E54='club records end 2019'!$J$14, F54&lt;='club records end 2019'!$K$14))), "CR", " ")</f>
        <v xml:space="preserve"> </v>
      </c>
      <c r="AX54" s="12" t="str">
        <f>IF(AND(B54="1500SC", AND(E54='club records end 2019'!$J$15, F54&lt;='club records end 2019'!$K$15)), "CR", " ")</f>
        <v xml:space="preserve"> </v>
      </c>
      <c r="AY54" s="12" t="str">
        <f>IF(AND(B54="2000SC", OR(AND(E54='club records end 2019'!$J$17, F54&lt;='club records end 2019'!$K$17), AND(E54='club records end 2019'!$J$18, F54&lt;='club records end 2019'!$K$18))), "CR", " ")</f>
        <v xml:space="preserve"> </v>
      </c>
      <c r="AZ54" s="12" t="str">
        <f>IF(AND(B54="3000SC", OR(AND(E54='club records end 2019'!$J$20, F54&lt;='club records end 2019'!$K$20), AND(E54='club records end 2019'!$J$21, F54&lt;='club records end 2019'!$K$21))), "CR", " ")</f>
        <v xml:space="preserve"> </v>
      </c>
      <c r="BA54" s="13" t="str">
        <f>IF(AND(B54="4x100", OR(AND(E54='club records end 2019'!$N$1, F54&lt;='club records end 2019'!$O$1), AND(E54='club records end 2019'!$N$2, F54&lt;='club records end 2019'!$O$2), AND(E54='club records end 2019'!$N$3, F54&lt;='club records end 2019'!$O$3), AND(E54='club records end 2019'!$N$4, F54&lt;='club records end 2019'!$O$4), AND(E54='club records end 2019'!$N$5, F54&lt;='club records end 2019'!$O$5))), "CR", " ")</f>
        <v xml:space="preserve"> </v>
      </c>
      <c r="BB54" s="13" t="str">
        <f>IF(AND(B54="4x200", OR(AND(E54='club records end 2019'!$N$6, F54&lt;='club records end 2019'!$O$6), AND(E54='club records end 2019'!$N$7, F54&lt;='club records end 2019'!$O$7), AND(E54='club records end 2019'!$N$8, F54&lt;='club records end 2019'!$O$8), AND(E54='club records end 2019'!$N$9, F54&lt;='club records end 2019'!$O$9), AND(E54='club records end 2019'!$N$10, F54&lt;='club records end 2019'!$O$10))), "CR", " ")</f>
        <v xml:space="preserve"> </v>
      </c>
      <c r="BC54" s="13" t="str">
        <f>IF(AND(B54="4x300", AND(E54='club records end 2019'!$N$11, F54&lt;='club records end 2019'!$O$11)), "CR", " ")</f>
        <v xml:space="preserve"> </v>
      </c>
      <c r="BD54" s="13" t="str">
        <f>IF(AND(B54="4x400", OR(AND(E54='club records end 2019'!$N$12, F54&lt;='club records end 2019'!$O$12), AND(E54='club records end 2019'!$N$13, F54&lt;='club records end 2019'!$O$13), AND(E54='club records end 2019'!$N$14, F54&lt;='club records end 2019'!$O$14), AND(E54='club records end 2019'!$N$15, F54&lt;='club records end 2019'!$O$15))), "CR", " ")</f>
        <v xml:space="preserve"> </v>
      </c>
      <c r="BE54" s="13" t="str">
        <f>IF(AND(B54="3x800", OR(AND(E54='club records end 2019'!$N$16, F54&lt;='club records end 2019'!$O$16), AND(E54='club records end 2019'!$N$17, F54&lt;='club records end 2019'!$O$17), AND(E54='club records end 2019'!$N$18, F54&lt;='club records end 2019'!$O$18))), "CR", " ")</f>
        <v xml:space="preserve"> </v>
      </c>
      <c r="BF54" s="13" t="str">
        <f>IF(AND(B54="pentathlon", OR(AND(E54='club records end 2019'!$N$21, F54&gt;='club records end 2019'!$O$21), AND(E54='club records end 2019'!$N$22, F54&gt;='club records end 2019'!$O$22),AND(E54='club records end 2019'!$N$23, F54&gt;='club records end 2019'!$O$23),AND(E54='club records end 2019'!$N$24, F54&gt;='club records end 2019'!$O$24))), "CR", " ")</f>
        <v xml:space="preserve"> </v>
      </c>
      <c r="BG54" s="13" t="str">
        <f>IF(AND(B54="heptathlon", OR(AND(E54='club records end 2019'!$N$26, F54&gt;='club records end 2019'!$O$26), AND(E54='club records end 2019'!$N$27, F54&gt;='club records end 2019'!$O$27))), "CR", " ")</f>
        <v xml:space="preserve"> </v>
      </c>
      <c r="BH54" s="13" t="str">
        <f>IF(AND(B54="decathlon", OR(AND(E54='club records end 2019'!$N$29, F54&gt;='club records end 2019'!$O$29), AND(E54='club records end 2019'!$N$30, F54&gt;='club records end 2019'!$O$30),AND(E54='club records end 2019'!$N$31, F54&gt;='club records end 2019'!$O$31))), "CR", " ")</f>
        <v xml:space="preserve"> </v>
      </c>
    </row>
    <row r="55" spans="1:60" ht="14.5" hidden="1" x14ac:dyDescent="0.35">
      <c r="A55" s="29" t="str">
        <f t="shared" si="5"/>
        <v>U15</v>
      </c>
      <c r="B55" s="2">
        <v>100</v>
      </c>
      <c r="C55" s="1" t="s">
        <v>62</v>
      </c>
      <c r="D55" s="1" t="s">
        <v>162</v>
      </c>
      <c r="E55" s="29" t="s">
        <v>11</v>
      </c>
      <c r="J55" s="13" t="str">
        <f t="shared" si="6"/>
        <v>***CLUB RECORD***</v>
      </c>
      <c r="K55" s="13" t="str">
        <f>IF(AND(B55=100, OR(AND(E55='club records end 2019'!$B$6, F55&lt;='club records end 2019'!$C$6), AND(E55='club records end 2019'!$B$7, F55&lt;='club records end 2019'!$C$7), AND(E55='club records end 2019'!$B$8, F55&lt;='club records end 2019'!$C$8), AND(E55='club records end 2019'!$B$9, F55&lt;='club records end 2019'!$C$9), AND(E55='club records end 2019'!$B$10, F55&lt;='club records end 2019'!$C$10))), "CR", " ")</f>
        <v>CR</v>
      </c>
      <c r="L55" s="13" t="str">
        <f>IF(AND(B55=200, OR(AND(E55='club records end 2019'!$B$11, F55&lt;='club records end 2019'!$C$11), AND(E55='club records end 2019'!$B$12, F55&lt;='club records end 2019'!$C$12), AND(E55='club records end 2019'!$B$13, F55&lt;='club records end 2019'!$C$13), AND(E55='club records end 2019'!$B$14, F55&lt;='club records end 2019'!$C$14), AND(E55='club records end 2019'!$B$15, F55&lt;='club records end 2019'!$C$15))), "CR", " ")</f>
        <v xml:space="preserve"> </v>
      </c>
      <c r="M55" s="13" t="str">
        <f>IF(AND(B55=300, OR(AND(E55='club records end 2019'!$B$16, F55&lt;='club records end 2019'!$C$16), AND(E55='club records end 2019'!$B$17, F55&lt;='club records end 2019'!$C$17))), "CR", " ")</f>
        <v xml:space="preserve"> </v>
      </c>
      <c r="N55" s="13" t="str">
        <f>IF(AND(B55=400, OR(AND(E55='club records end 2019'!$B$18, F55&lt;='club records end 2019'!$C$18), AND(E55='club records end 2019'!$B$19, F55&lt;='club records end 2019'!$C$19), AND(E55='club records end 2019'!$B$20, F55&lt;='club records end 2019'!$C$20), AND(E55='club records end 2019'!$B$21, F55&lt;='club records end 2019'!$C$21))), "CR", " ")</f>
        <v xml:space="preserve"> </v>
      </c>
      <c r="O55" s="13" t="str">
        <f>IF(AND(B55=800, OR(AND(E55='club records end 2019'!$B$22, F55&lt;='club records end 2019'!$C$22), AND(E55='club records end 2019'!$B$23, F55&lt;='club records end 2019'!$C$23), AND(E55='club records end 2019'!$B$24, F55&lt;='club records end 2019'!$C$24), AND(E55='club records end 2019'!$B$25, F55&lt;='club records end 2019'!$C$25), AND(E55='club records end 2019'!$B$26, F55&lt;='club records end 2019'!$C$26))), "CR", " ")</f>
        <v xml:space="preserve"> </v>
      </c>
      <c r="P55" s="13" t="str">
        <f>IF(AND(B55=1000, OR(AND(E55='club records end 2019'!$B$27, F55&lt;='club records end 2019'!$C$27), AND(E55='club records end 2019'!$B$28, F55&lt;='club records end 2019'!$C$28))), "CR", " ")</f>
        <v xml:space="preserve"> </v>
      </c>
      <c r="Q55" s="13" t="str">
        <f>IF(AND(B55=1500, OR(AND(E55='club records end 2019'!$B$29, F55&lt;='club records end 2019'!$C$29), AND(E55='club records end 2019'!$B$30, F55&lt;='club records end 2019'!$C$30), AND(E55='club records end 2019'!$B$31, F55&lt;='club records end 2019'!$C$31), AND(E55='club records end 2019'!$B$32, F55&lt;='club records end 2019'!$C$32), AND(E55='club records end 2019'!$B$33, F55&lt;='club records end 2019'!$C$33))), "CR", " ")</f>
        <v xml:space="preserve"> </v>
      </c>
      <c r="R55" s="13" t="str">
        <f>IF(AND(B55="1600 (Mile)",OR(AND(E55='club records end 2019'!$B$34,F55&lt;='club records end 2019'!$C$34),AND(E55='club records end 2019'!$B$35,F55&lt;='club records end 2019'!$C$35),AND(E55='club records end 2019'!$B$36,F55&lt;='club records end 2019'!$C$36),AND(E55='club records end 2019'!$B$37,F55&lt;='club records end 2019'!$C$37))),"CR"," ")</f>
        <v xml:space="preserve"> </v>
      </c>
      <c r="S55" s="13" t="str">
        <f>IF(AND(B55=3000, OR(AND(E55='club records end 2019'!$B$38, F55&lt;='club records end 2019'!$C$38), AND(E55='club records end 2019'!$B$39, F55&lt;='club records end 2019'!$C$39), AND(E55='club records end 2019'!$B$40, F55&lt;='club records end 2019'!$C$40), AND(E55='club records end 2019'!$B$41, F55&lt;='club records end 2019'!$C$41))), "CR", " ")</f>
        <v xml:space="preserve"> </v>
      </c>
      <c r="T55" s="13" t="str">
        <f>IF(AND(B55=5000, OR(AND(E55='club records end 2019'!$B$42, F55&lt;='club records end 2019'!$C$42), AND(E55='club records end 2019'!$B$43, F55&lt;='club records end 2019'!$C$43))), "CR", " ")</f>
        <v xml:space="preserve"> </v>
      </c>
      <c r="U55" s="12" t="str">
        <f>IF(AND(B55=10000, OR(AND(E55='club records end 2019'!$B$44, F55&lt;='club records end 2019'!$C$44), AND(E55='club records end 2019'!$B$45, F55&lt;='club records end 2019'!$C$45))), "CR", " ")</f>
        <v xml:space="preserve"> </v>
      </c>
      <c r="V55" s="12" t="str">
        <f>IF(AND(B55="high jump", OR(AND(E55='club records end 2019'!$F$1, F55&gt;='club records end 2019'!$G$1), AND(E55='club records end 2019'!$F$2, F55&gt;='club records end 2019'!$G$2), AND(E55='club records end 2019'!$F$3, F55&gt;='club records end 2019'!$G$3), AND(E55='club records end 2019'!$F$4, F55&gt;='club records end 2019'!$G$4), AND(E55='club records end 2019'!$F$5, F55&gt;='club records end 2019'!$G$5))), "CR", " ")</f>
        <v xml:space="preserve"> </v>
      </c>
      <c r="W55" s="12" t="str">
        <f>IF(AND(B55="long jump", OR(AND(E55='club records end 2019'!$F$6, F55&gt;='club records end 2019'!$G$6), AND(E55='club records end 2019'!$F$7, F55&gt;='club records end 2019'!$G$7), AND(E55='club records end 2019'!$F$8, F55&gt;='club records end 2019'!$G$8), AND(E55='club records end 2019'!$F$9, F55&gt;='club records end 2019'!$G$9), AND(E55='club records end 2019'!$F$10, F55&gt;='club records end 2019'!$G$10))), "CR", " ")</f>
        <v xml:space="preserve"> </v>
      </c>
      <c r="X55" s="12" t="str">
        <f>IF(AND(B55="triple jump", OR(AND(E55='club records end 2019'!$F$11, F55&gt;='club records end 2019'!$G$11), AND(E55='club records end 2019'!$F$12, F55&gt;='club records end 2019'!$G$12), AND(E55='club records end 2019'!$F$13, F55&gt;='club records end 2019'!$G$13), AND(E55='club records end 2019'!$F$14, F55&gt;='club records end 2019'!$H$14), AND(E55='club records end 2019'!$F$15, F55&gt;='club records end 2019'!$G$15))), "CR", " ")</f>
        <v xml:space="preserve"> </v>
      </c>
      <c r="Y55" s="12" t="str">
        <f>IF(AND(B55="pole vault", OR(AND(E55='club records end 2019'!$F$16, F55&gt;='club records end 2019'!$G$16), AND(E55='club records end 2019'!$F$17, F55&gt;='club records end 2019'!$G$17), AND(E55='club records end 2019'!$F$18, F55&gt;='club records end 2019'!$G$18), AND(E55='club records end 2019'!$F$19, F55&gt;='club records end 2019'!$G$19), AND(E55='club records end 2019'!$F$20, F55&gt;='club records end 2019'!$G$20))), "CR", " ")</f>
        <v xml:space="preserve"> </v>
      </c>
      <c r="Z55" s="12" t="str">
        <f>IF(AND(B55="discus 1", E55='club records end 2019'!$F$21, F55&gt;='club records end 2019'!$G$21), "CR", " ")</f>
        <v xml:space="preserve"> </v>
      </c>
      <c r="AA55" s="12" t="str">
        <f>IF(AND(B55="discus 1.25", E55='club records end 2019'!$F$22, F55&gt;='club records end 2019'!$G$22), "CR", " ")</f>
        <v xml:space="preserve"> </v>
      </c>
      <c r="AB55" s="12" t="str">
        <f>IF(AND(B55="discus 1.5", E55='club records end 2019'!$F$23, F55&gt;='club records end 2019'!$G$23), "CR", " ")</f>
        <v xml:space="preserve"> </v>
      </c>
      <c r="AC55" s="12" t="str">
        <f>IF(AND(B55="discus 1.75", E55='club records end 2019'!$F$24, F55&gt;='club records end 2019'!$G$24), "CR", " ")</f>
        <v xml:space="preserve"> </v>
      </c>
      <c r="AD55" s="12" t="str">
        <f>IF(AND(B55="discus 2", E55='club records end 2019'!$F$25, F55&gt;='club records end 2019'!$G$25), "CR", " ")</f>
        <v xml:space="preserve"> </v>
      </c>
      <c r="AE55" s="12" t="str">
        <f>IF(AND(B55="hammer 4", E55='club records end 2019'!$F$27, F55&gt;='club records end 2019'!$G$27), "CR", " ")</f>
        <v xml:space="preserve"> </v>
      </c>
      <c r="AF55" s="12" t="str">
        <f>IF(AND(B55="hammer 5", E55='club records end 2019'!$F$28, F55&gt;='club records end 2019'!$G$28), "CR", " ")</f>
        <v xml:space="preserve"> </v>
      </c>
      <c r="AG55" s="12" t="str">
        <f>IF(AND(B55="hammer 6", E55='club records end 2019'!$F$29, F55&gt;='club records end 2019'!$G$29), "CR", " ")</f>
        <v xml:space="preserve"> </v>
      </c>
      <c r="AH55" s="12" t="str">
        <f>IF(AND(B55="hammer 7.26", E55='club records end 2019'!$F$30, F55&gt;='club records end 2019'!$G$30), "CR", " ")</f>
        <v xml:space="preserve"> </v>
      </c>
      <c r="AI55" s="12" t="str">
        <f>IF(AND(B55="javelin 400", E55='club records end 2019'!$F$31, F55&gt;='club records end 2019'!$G$31), "CR", " ")</f>
        <v xml:space="preserve"> </v>
      </c>
      <c r="AJ55" s="12" t="str">
        <f>IF(AND(B55="javelin 600", E55='club records end 2019'!$F$32, F55&gt;='club records end 2019'!$G$32), "CR", " ")</f>
        <v xml:space="preserve"> </v>
      </c>
      <c r="AK55" s="12" t="str">
        <f>IF(AND(B55="javelin 700", E55='club records end 2019'!$F$33, F55&gt;='club records end 2019'!$G$33), "CR", " ")</f>
        <v xml:space="preserve"> </v>
      </c>
      <c r="AL55" s="12" t="str">
        <f>IF(AND(B55="javelin 800", OR(AND(E55='club records end 2019'!$F$34, F55&gt;='club records end 2019'!$G$34), AND(E55='club records end 2019'!$F$35, F55&gt;='club records end 2019'!$G$35))), "CR", " ")</f>
        <v xml:space="preserve"> </v>
      </c>
      <c r="AM55" s="12" t="str">
        <f>IF(AND(B55="shot 3", E55='club records end 2019'!$F$36, F55&gt;='club records end 2019'!$G$36), "CR", " ")</f>
        <v xml:space="preserve"> </v>
      </c>
      <c r="AN55" s="12" t="str">
        <f>IF(AND(B55="shot 4", E55='club records end 2019'!$F$37, F55&gt;='club records end 2019'!$G$37), "CR", " ")</f>
        <v xml:space="preserve"> </v>
      </c>
      <c r="AO55" s="12" t="str">
        <f>IF(AND(B55="shot 5", E55='club records end 2019'!$F$38, F55&gt;='club records end 2019'!$G$38), "CR", " ")</f>
        <v xml:space="preserve"> </v>
      </c>
      <c r="AP55" s="12" t="str">
        <f>IF(AND(B55="shot 6", E55='club records end 2019'!$F$39, F55&gt;='club records end 2019'!$G$39), "CR", " ")</f>
        <v xml:space="preserve"> </v>
      </c>
      <c r="AQ55" s="12" t="str">
        <f>IF(AND(B55="shot 7.26", E55='club records end 2019'!$F$40, F55&gt;='club records end 2019'!$G$40), "CR", " ")</f>
        <v xml:space="preserve"> </v>
      </c>
      <c r="AR55" s="12" t="str">
        <f>IF(AND(B55="60H",OR(AND(E55='club records end 2019'!$J$1,F55&lt;='club records end 2019'!$K$1),AND(E55='club records end 2019'!$J$2,F55&lt;='club records end 2019'!$K$2),AND(E55='club records end 2019'!$J$3,F55&lt;='club records end 2019'!$K$3),AND(E55='club records end 2019'!$J$4,F55&lt;='club records end 2019'!$K$4),AND(E55='club records end 2019'!$J$5,F55&lt;='club records end 2019'!$K$5))),"CR"," ")</f>
        <v xml:space="preserve"> </v>
      </c>
      <c r="AS55" s="12" t="str">
        <f>IF(AND(B55="75H", AND(E55='club records end 2019'!$J$6, F55&lt;='club records end 2019'!$K$6)), "CR", " ")</f>
        <v xml:space="preserve"> </v>
      </c>
      <c r="AT55" s="12" t="str">
        <f>IF(AND(B55="80H", AND(E55='club records end 2019'!$J$7, F55&lt;='club records end 2019'!$K$7)), "CR", " ")</f>
        <v xml:space="preserve"> </v>
      </c>
      <c r="AU55" s="12" t="str">
        <f>IF(AND(B55="100H", AND(E55='club records end 2019'!$J$8, F55&lt;='club records end 2019'!$K$8)), "CR", " ")</f>
        <v xml:space="preserve"> </v>
      </c>
      <c r="AV55" s="12" t="str">
        <f>IF(AND(B55="110H", OR(AND(E55='club records end 2019'!$J$9, F55&lt;='club records end 2019'!$K$9), AND(E55='club records end 2019'!$J$10, F55&lt;='club records end 2019'!$K$10))), "CR", " ")</f>
        <v xml:space="preserve"> </v>
      </c>
      <c r="AW55" s="12" t="str">
        <f>IF(AND(B55="400H", OR(AND(E55='club records end 2019'!$J$11, F55&lt;='club records end 2019'!$K$11), AND(E55='club records end 2019'!$J$12, F55&lt;='club records end 2019'!$K$12), AND(E55='club records end 2019'!$J$13, F55&lt;='club records end 2019'!$K$13), AND(E55='club records end 2019'!$J$14, F55&lt;='club records end 2019'!$K$14))), "CR", " ")</f>
        <v xml:space="preserve"> </v>
      </c>
      <c r="AX55" s="12" t="str">
        <f>IF(AND(B55="1500SC", AND(E55='club records end 2019'!$J$15, F55&lt;='club records end 2019'!$K$15)), "CR", " ")</f>
        <v xml:space="preserve"> </v>
      </c>
      <c r="AY55" s="12" t="str">
        <f>IF(AND(B55="2000SC", OR(AND(E55='club records end 2019'!$J$17, F55&lt;='club records end 2019'!$K$17), AND(E55='club records end 2019'!$J$18, F55&lt;='club records end 2019'!$K$18))), "CR", " ")</f>
        <v xml:space="preserve"> </v>
      </c>
      <c r="AZ55" s="12" t="str">
        <f>IF(AND(B55="3000SC", OR(AND(E55='club records end 2019'!$J$20, F55&lt;='club records end 2019'!$K$20), AND(E55='club records end 2019'!$J$21, F55&lt;='club records end 2019'!$K$21))), "CR", " ")</f>
        <v xml:space="preserve"> </v>
      </c>
      <c r="BA55" s="13" t="str">
        <f>IF(AND(B55="4x100", OR(AND(E55='club records end 2019'!$N$1, F55&lt;='club records end 2019'!$O$1), AND(E55='club records end 2019'!$N$2, F55&lt;='club records end 2019'!$O$2), AND(E55='club records end 2019'!$N$3, F55&lt;='club records end 2019'!$O$3), AND(E55='club records end 2019'!$N$4, F55&lt;='club records end 2019'!$O$4), AND(E55='club records end 2019'!$N$5, F55&lt;='club records end 2019'!$O$5))), "CR", " ")</f>
        <v xml:space="preserve"> </v>
      </c>
      <c r="BB55" s="13" t="str">
        <f>IF(AND(B55="4x200", OR(AND(E55='club records end 2019'!$N$6, F55&lt;='club records end 2019'!$O$6), AND(E55='club records end 2019'!$N$7, F55&lt;='club records end 2019'!$O$7), AND(E55='club records end 2019'!$N$8, F55&lt;='club records end 2019'!$O$8), AND(E55='club records end 2019'!$N$9, F55&lt;='club records end 2019'!$O$9), AND(E55='club records end 2019'!$N$10, F55&lt;='club records end 2019'!$O$10))), "CR", " ")</f>
        <v xml:space="preserve"> </v>
      </c>
      <c r="BC55" s="13" t="str">
        <f>IF(AND(B55="4x300", AND(E55='club records end 2019'!$N$11, F55&lt;='club records end 2019'!$O$11)), "CR", " ")</f>
        <v xml:space="preserve"> </v>
      </c>
      <c r="BD55" s="13" t="str">
        <f>IF(AND(B55="4x400", OR(AND(E55='club records end 2019'!$N$12, F55&lt;='club records end 2019'!$O$12), AND(E55='club records end 2019'!$N$13, F55&lt;='club records end 2019'!$O$13), AND(E55='club records end 2019'!$N$14, F55&lt;='club records end 2019'!$O$14), AND(E55='club records end 2019'!$N$15, F55&lt;='club records end 2019'!$O$15))), "CR", " ")</f>
        <v xml:space="preserve"> </v>
      </c>
      <c r="BE55" s="13" t="str">
        <f>IF(AND(B55="3x800", OR(AND(E55='club records end 2019'!$N$16, F55&lt;='club records end 2019'!$O$16), AND(E55='club records end 2019'!$N$17, F55&lt;='club records end 2019'!$O$17), AND(E55='club records end 2019'!$N$18, F55&lt;='club records end 2019'!$O$18))), "CR", " ")</f>
        <v xml:space="preserve"> </v>
      </c>
      <c r="BF55" s="13" t="str">
        <f>IF(AND(B55="pentathlon", OR(AND(E55='club records end 2019'!$N$21, F55&gt;='club records end 2019'!$O$21), AND(E55='club records end 2019'!$N$22, F55&gt;='club records end 2019'!$O$22),AND(E55='club records end 2019'!$N$23, F55&gt;='club records end 2019'!$O$23),AND(E55='club records end 2019'!$N$24, F55&gt;='club records end 2019'!$O$24))), "CR", " ")</f>
        <v xml:space="preserve"> </v>
      </c>
      <c r="BG55" s="13" t="str">
        <f>IF(AND(B55="heptathlon", OR(AND(E55='club records end 2019'!$N$26, F55&gt;='club records end 2019'!$O$26), AND(E55='club records end 2019'!$N$27, F55&gt;='club records end 2019'!$O$27))), "CR", " ")</f>
        <v xml:space="preserve"> </v>
      </c>
      <c r="BH55" s="13" t="str">
        <f>IF(AND(B55="decathlon", OR(AND(E55='club records end 2019'!$N$29, F55&gt;='club records end 2019'!$O$29), AND(E55='club records end 2019'!$N$30, F55&gt;='club records end 2019'!$O$30),AND(E55='club records end 2019'!$N$31, F55&gt;='club records end 2019'!$O$31))), "CR", " ")</f>
        <v xml:space="preserve"> </v>
      </c>
    </row>
    <row r="56" spans="1:60" ht="14.5" hidden="1" x14ac:dyDescent="0.35">
      <c r="A56" s="29" t="str">
        <f t="shared" si="5"/>
        <v>U15</v>
      </c>
      <c r="B56" s="2" t="s">
        <v>7</v>
      </c>
      <c r="C56" s="1" t="s">
        <v>62</v>
      </c>
      <c r="D56" s="1" t="s">
        <v>162</v>
      </c>
      <c r="E56" s="29" t="s">
        <v>11</v>
      </c>
      <c r="J56" s="13" t="str">
        <f t="shared" si="6"/>
        <v/>
      </c>
      <c r="K56" s="13" t="str">
        <f>IF(AND(B56=100, OR(AND(E56='club records end 2019'!$B$6, F56&lt;='club records end 2019'!$C$6), AND(E56='club records end 2019'!$B$7, F56&lt;='club records end 2019'!$C$7), AND(E56='club records end 2019'!$B$8, F56&lt;='club records end 2019'!$C$8), AND(E56='club records end 2019'!$B$9, F56&lt;='club records end 2019'!$C$9), AND(E56='club records end 2019'!$B$10, F56&lt;='club records end 2019'!$C$10))), "CR", " ")</f>
        <v xml:space="preserve"> </v>
      </c>
      <c r="L56" s="13" t="str">
        <f>IF(AND(B56=200, OR(AND(E56='club records end 2019'!$B$11, F56&lt;='club records end 2019'!$C$11), AND(E56='club records end 2019'!$B$12, F56&lt;='club records end 2019'!$C$12), AND(E56='club records end 2019'!$B$13, F56&lt;='club records end 2019'!$C$13), AND(E56='club records end 2019'!$B$14, F56&lt;='club records end 2019'!$C$14), AND(E56='club records end 2019'!$B$15, F56&lt;='club records end 2019'!$C$15))), "CR", " ")</f>
        <v xml:space="preserve"> </v>
      </c>
      <c r="M56" s="13" t="str">
        <f>IF(AND(B56=300, OR(AND(E56='club records end 2019'!$B$16, F56&lt;='club records end 2019'!$C$16), AND(E56='club records end 2019'!$B$17, F56&lt;='club records end 2019'!$C$17))), "CR", " ")</f>
        <v xml:space="preserve"> </v>
      </c>
      <c r="N56" s="13" t="str">
        <f>IF(AND(B56=400, OR(AND(E56='club records end 2019'!$B$18, F56&lt;='club records end 2019'!$C$18), AND(E56='club records end 2019'!$B$19, F56&lt;='club records end 2019'!$C$19), AND(E56='club records end 2019'!$B$20, F56&lt;='club records end 2019'!$C$20), AND(E56='club records end 2019'!$B$21, F56&lt;='club records end 2019'!$C$21))), "CR", " ")</f>
        <v xml:space="preserve"> </v>
      </c>
      <c r="O56" s="13" t="str">
        <f>IF(AND(B56=800, OR(AND(E56='club records end 2019'!$B$22, F56&lt;='club records end 2019'!$C$22), AND(E56='club records end 2019'!$B$23, F56&lt;='club records end 2019'!$C$23), AND(E56='club records end 2019'!$B$24, F56&lt;='club records end 2019'!$C$24), AND(E56='club records end 2019'!$B$25, F56&lt;='club records end 2019'!$C$25), AND(E56='club records end 2019'!$B$26, F56&lt;='club records end 2019'!$C$26))), "CR", " ")</f>
        <v xml:space="preserve"> </v>
      </c>
      <c r="P56" s="13" t="str">
        <f>IF(AND(B56=1000, OR(AND(E56='club records end 2019'!$B$27, F56&lt;='club records end 2019'!$C$27), AND(E56='club records end 2019'!$B$28, F56&lt;='club records end 2019'!$C$28))), "CR", " ")</f>
        <v xml:space="preserve"> </v>
      </c>
      <c r="Q56" s="13" t="str">
        <f>IF(AND(B56=1500, OR(AND(E56='club records end 2019'!$B$29, F56&lt;='club records end 2019'!$C$29), AND(E56='club records end 2019'!$B$30, F56&lt;='club records end 2019'!$C$30), AND(E56='club records end 2019'!$B$31, F56&lt;='club records end 2019'!$C$31), AND(E56='club records end 2019'!$B$32, F56&lt;='club records end 2019'!$C$32), AND(E56='club records end 2019'!$B$33, F56&lt;='club records end 2019'!$C$33))), "CR", " ")</f>
        <v xml:space="preserve"> </v>
      </c>
      <c r="R56" s="13" t="str">
        <f>IF(AND(B56="1600 (Mile)",OR(AND(E56='club records end 2019'!$B$34,F56&lt;='club records end 2019'!$C$34),AND(E56='club records end 2019'!$B$35,F56&lt;='club records end 2019'!$C$35),AND(E56='club records end 2019'!$B$36,F56&lt;='club records end 2019'!$C$36),AND(E56='club records end 2019'!$B$37,F56&lt;='club records end 2019'!$C$37))),"CR"," ")</f>
        <v xml:space="preserve"> </v>
      </c>
      <c r="S56" s="13" t="str">
        <f>IF(AND(B56=3000, OR(AND(E56='club records end 2019'!$B$38, F56&lt;='club records end 2019'!$C$38), AND(E56='club records end 2019'!$B$39, F56&lt;='club records end 2019'!$C$39), AND(E56='club records end 2019'!$B$40, F56&lt;='club records end 2019'!$C$40), AND(E56='club records end 2019'!$B$41, F56&lt;='club records end 2019'!$C$41))), "CR", " ")</f>
        <v xml:space="preserve"> </v>
      </c>
      <c r="T56" s="13" t="str">
        <f>IF(AND(B56=5000, OR(AND(E56='club records end 2019'!$B$42, F56&lt;='club records end 2019'!$C$42), AND(E56='club records end 2019'!$B$43, F56&lt;='club records end 2019'!$C$43))), "CR", " ")</f>
        <v xml:space="preserve"> </v>
      </c>
      <c r="U56" s="12" t="str">
        <f>IF(AND(B56=10000, OR(AND(E56='club records end 2019'!$B$44, F56&lt;='club records end 2019'!$C$44), AND(E56='club records end 2019'!$B$45, F56&lt;='club records end 2019'!$C$45))), "CR", " ")</f>
        <v xml:space="preserve"> </v>
      </c>
      <c r="V56" s="12" t="str">
        <f>IF(AND(B56="high jump", OR(AND(E56='club records end 2019'!$F$1, F56&gt;='club records end 2019'!$G$1), AND(E56='club records end 2019'!$F$2, F56&gt;='club records end 2019'!$G$2), AND(E56='club records end 2019'!$F$3, F56&gt;='club records end 2019'!$G$3), AND(E56='club records end 2019'!$F$4, F56&gt;='club records end 2019'!$G$4), AND(E56='club records end 2019'!$F$5, F56&gt;='club records end 2019'!$G$5))), "CR", " ")</f>
        <v xml:space="preserve"> </v>
      </c>
      <c r="W56" s="12" t="str">
        <f>IF(AND(B56="long jump", OR(AND(E56='club records end 2019'!$F$6, F56&gt;='club records end 2019'!$G$6), AND(E56='club records end 2019'!$F$7, F56&gt;='club records end 2019'!$G$7), AND(E56='club records end 2019'!$F$8, F56&gt;='club records end 2019'!$G$8), AND(E56='club records end 2019'!$F$9, F56&gt;='club records end 2019'!$G$9), AND(E56='club records end 2019'!$F$10, F56&gt;='club records end 2019'!$G$10))), "CR", " ")</f>
        <v xml:space="preserve"> </v>
      </c>
      <c r="X56" s="12" t="str">
        <f>IF(AND(B56="triple jump", OR(AND(E56='club records end 2019'!$F$11, F56&gt;='club records end 2019'!$G$11), AND(E56='club records end 2019'!$F$12, F56&gt;='club records end 2019'!$G$12), AND(E56='club records end 2019'!$F$13, F56&gt;='club records end 2019'!$G$13), AND(E56='club records end 2019'!$F$14, F56&gt;='club records end 2019'!$H$14), AND(E56='club records end 2019'!$F$15, F56&gt;='club records end 2019'!$G$15))), "CR", " ")</f>
        <v xml:space="preserve"> </v>
      </c>
      <c r="Y56" s="12" t="str">
        <f>IF(AND(B56="pole vault", OR(AND(E56='club records end 2019'!$F$16, F56&gt;='club records end 2019'!$G$16), AND(E56='club records end 2019'!$F$17, F56&gt;='club records end 2019'!$G$17), AND(E56='club records end 2019'!$F$18, F56&gt;='club records end 2019'!$G$18), AND(E56='club records end 2019'!$F$19, F56&gt;='club records end 2019'!$G$19), AND(E56='club records end 2019'!$F$20, F56&gt;='club records end 2019'!$G$20))), "CR", " ")</f>
        <v xml:space="preserve"> </v>
      </c>
      <c r="Z56" s="12" t="str">
        <f>IF(AND(B56="discus 1", E56='club records end 2019'!$F$21, F56&gt;='club records end 2019'!$G$21), "CR", " ")</f>
        <v xml:space="preserve"> </v>
      </c>
      <c r="AA56" s="12" t="str">
        <f>IF(AND(B56="discus 1.25", E56='club records end 2019'!$F$22, F56&gt;='club records end 2019'!$G$22), "CR", " ")</f>
        <v xml:space="preserve"> </v>
      </c>
      <c r="AB56" s="12" t="str">
        <f>IF(AND(B56="discus 1.5", E56='club records end 2019'!$F$23, F56&gt;='club records end 2019'!$G$23), "CR", " ")</f>
        <v xml:space="preserve"> </v>
      </c>
      <c r="AC56" s="12" t="str">
        <f>IF(AND(B56="discus 1.75", E56='club records end 2019'!$F$24, F56&gt;='club records end 2019'!$G$24), "CR", " ")</f>
        <v xml:space="preserve"> </v>
      </c>
      <c r="AD56" s="12" t="str">
        <f>IF(AND(B56="discus 2", E56='club records end 2019'!$F$25, F56&gt;='club records end 2019'!$G$25), "CR", " ")</f>
        <v xml:space="preserve"> </v>
      </c>
      <c r="AE56" s="12" t="str">
        <f>IF(AND(B56="hammer 4", E56='club records end 2019'!$F$27, F56&gt;='club records end 2019'!$G$27), "CR", " ")</f>
        <v xml:space="preserve"> </v>
      </c>
      <c r="AF56" s="12" t="str">
        <f>IF(AND(B56="hammer 5", E56='club records end 2019'!$F$28, F56&gt;='club records end 2019'!$G$28), "CR", " ")</f>
        <v xml:space="preserve"> </v>
      </c>
      <c r="AG56" s="12" t="str">
        <f>IF(AND(B56="hammer 6", E56='club records end 2019'!$F$29, F56&gt;='club records end 2019'!$G$29), "CR", " ")</f>
        <v xml:space="preserve"> </v>
      </c>
      <c r="AH56" s="12" t="str">
        <f>IF(AND(B56="hammer 7.26", E56='club records end 2019'!$F$30, F56&gt;='club records end 2019'!$G$30), "CR", " ")</f>
        <v xml:space="preserve"> </v>
      </c>
      <c r="AI56" s="12" t="str">
        <f>IF(AND(B56="javelin 400", E56='club records end 2019'!$F$31, F56&gt;='club records end 2019'!$G$31), "CR", " ")</f>
        <v xml:space="preserve"> </v>
      </c>
      <c r="AJ56" s="12" t="str">
        <f>IF(AND(B56="javelin 600", E56='club records end 2019'!$F$32, F56&gt;='club records end 2019'!$G$32), "CR", " ")</f>
        <v xml:space="preserve"> </v>
      </c>
      <c r="AK56" s="12" t="str">
        <f>IF(AND(B56="javelin 700", E56='club records end 2019'!$F$33, F56&gt;='club records end 2019'!$G$33), "CR", " ")</f>
        <v xml:space="preserve"> </v>
      </c>
      <c r="AL56" s="12" t="str">
        <f>IF(AND(B56="javelin 800", OR(AND(E56='club records end 2019'!$F$34, F56&gt;='club records end 2019'!$G$34), AND(E56='club records end 2019'!$F$35, F56&gt;='club records end 2019'!$G$35))), "CR", " ")</f>
        <v xml:space="preserve"> </v>
      </c>
      <c r="AM56" s="12" t="str">
        <f>IF(AND(B56="shot 3", E56='club records end 2019'!$F$36, F56&gt;='club records end 2019'!$G$36), "CR", " ")</f>
        <v xml:space="preserve"> </v>
      </c>
      <c r="AN56" s="12" t="str">
        <f>IF(AND(B56="shot 4", E56='club records end 2019'!$F$37, F56&gt;='club records end 2019'!$G$37), "CR", " ")</f>
        <v xml:space="preserve"> </v>
      </c>
      <c r="AO56" s="12" t="str">
        <f>IF(AND(B56="shot 5", E56='club records end 2019'!$F$38, F56&gt;='club records end 2019'!$G$38), "CR", " ")</f>
        <v xml:space="preserve"> </v>
      </c>
      <c r="AP56" s="12" t="str">
        <f>IF(AND(B56="shot 6", E56='club records end 2019'!$F$39, F56&gt;='club records end 2019'!$G$39), "CR", " ")</f>
        <v xml:space="preserve"> </v>
      </c>
      <c r="AQ56" s="12" t="str">
        <f>IF(AND(B56="shot 7.26", E56='club records end 2019'!$F$40, F56&gt;='club records end 2019'!$G$40), "CR", " ")</f>
        <v xml:space="preserve"> </v>
      </c>
      <c r="AR56" s="12" t="str">
        <f>IF(AND(B56="60H",OR(AND(E56='club records end 2019'!$J$1,F56&lt;='club records end 2019'!$K$1),AND(E56='club records end 2019'!$J$2,F56&lt;='club records end 2019'!$K$2),AND(E56='club records end 2019'!$J$3,F56&lt;='club records end 2019'!$K$3),AND(E56='club records end 2019'!$J$4,F56&lt;='club records end 2019'!$K$4),AND(E56='club records end 2019'!$J$5,F56&lt;='club records end 2019'!$K$5))),"CR"," ")</f>
        <v xml:space="preserve"> </v>
      </c>
      <c r="AS56" s="12" t="str">
        <f>IF(AND(B56="75H", AND(E56='club records end 2019'!$J$6, F56&lt;='club records end 2019'!$K$6)), "CR", " ")</f>
        <v xml:space="preserve"> </v>
      </c>
      <c r="AT56" s="12" t="str">
        <f>IF(AND(B56="80H", AND(E56='club records end 2019'!$J$7, F56&lt;='club records end 2019'!$K$7)), "CR", " ")</f>
        <v xml:space="preserve"> </v>
      </c>
      <c r="AU56" s="12" t="str">
        <f>IF(AND(B56="100H", AND(E56='club records end 2019'!$J$8, F56&lt;='club records end 2019'!$K$8)), "CR", " ")</f>
        <v xml:space="preserve"> </v>
      </c>
      <c r="AV56" s="12" t="str">
        <f>IF(AND(B56="110H", OR(AND(E56='club records end 2019'!$J$9, F56&lt;='club records end 2019'!$K$9), AND(E56='club records end 2019'!$J$10, F56&lt;='club records end 2019'!$K$10))), "CR", " ")</f>
        <v xml:space="preserve"> </v>
      </c>
      <c r="AW56" s="12" t="str">
        <f>IF(AND(B56="400H", OR(AND(E56='club records end 2019'!$J$11, F56&lt;='club records end 2019'!$K$11), AND(E56='club records end 2019'!$J$12, F56&lt;='club records end 2019'!$K$12), AND(E56='club records end 2019'!$J$13, F56&lt;='club records end 2019'!$K$13), AND(E56='club records end 2019'!$J$14, F56&lt;='club records end 2019'!$K$14))), "CR", " ")</f>
        <v xml:space="preserve"> </v>
      </c>
      <c r="AX56" s="12" t="str">
        <f>IF(AND(B56="1500SC", AND(E56='club records end 2019'!$J$15, F56&lt;='club records end 2019'!$K$15)), "CR", " ")</f>
        <v xml:space="preserve"> </v>
      </c>
      <c r="AY56" s="12" t="str">
        <f>IF(AND(B56="2000SC", OR(AND(E56='club records end 2019'!$J$17, F56&lt;='club records end 2019'!$K$17), AND(E56='club records end 2019'!$J$18, F56&lt;='club records end 2019'!$K$18))), "CR", " ")</f>
        <v xml:space="preserve"> </v>
      </c>
      <c r="AZ56" s="12" t="str">
        <f>IF(AND(B56="3000SC", OR(AND(E56='club records end 2019'!$J$20, F56&lt;='club records end 2019'!$K$20), AND(E56='club records end 2019'!$J$21, F56&lt;='club records end 2019'!$K$21))), "CR", " ")</f>
        <v xml:space="preserve"> </v>
      </c>
      <c r="BA56" s="13" t="str">
        <f>IF(AND(B56="4x100", OR(AND(E56='club records end 2019'!$N$1, F56&lt;='club records end 2019'!$O$1), AND(E56='club records end 2019'!$N$2, F56&lt;='club records end 2019'!$O$2), AND(E56='club records end 2019'!$N$3, F56&lt;='club records end 2019'!$O$3), AND(E56='club records end 2019'!$N$4, F56&lt;='club records end 2019'!$O$4), AND(E56='club records end 2019'!$N$5, F56&lt;='club records end 2019'!$O$5))), "CR", " ")</f>
        <v xml:space="preserve"> </v>
      </c>
      <c r="BB56" s="13" t="str">
        <f>IF(AND(B56="4x200", OR(AND(E56='club records end 2019'!$N$6, F56&lt;='club records end 2019'!$O$6), AND(E56='club records end 2019'!$N$7, F56&lt;='club records end 2019'!$O$7), AND(E56='club records end 2019'!$N$8, F56&lt;='club records end 2019'!$O$8), AND(E56='club records end 2019'!$N$9, F56&lt;='club records end 2019'!$O$9), AND(E56='club records end 2019'!$N$10, F56&lt;='club records end 2019'!$O$10))), "CR", " ")</f>
        <v xml:space="preserve"> </v>
      </c>
      <c r="BC56" s="13" t="str">
        <f>IF(AND(B56="4x300", AND(E56='club records end 2019'!$N$11, F56&lt;='club records end 2019'!$O$11)), "CR", " ")</f>
        <v xml:space="preserve"> </v>
      </c>
      <c r="BD56" s="13" t="str">
        <f>IF(AND(B56="4x400", OR(AND(E56='club records end 2019'!$N$12, F56&lt;='club records end 2019'!$O$12), AND(E56='club records end 2019'!$N$13, F56&lt;='club records end 2019'!$O$13), AND(E56='club records end 2019'!$N$14, F56&lt;='club records end 2019'!$O$14), AND(E56='club records end 2019'!$N$15, F56&lt;='club records end 2019'!$O$15))), "CR", " ")</f>
        <v xml:space="preserve"> </v>
      </c>
      <c r="BE56" s="13" t="str">
        <f>IF(AND(B56="3x800", OR(AND(E56='club records end 2019'!$N$16, F56&lt;='club records end 2019'!$O$16), AND(E56='club records end 2019'!$N$17, F56&lt;='club records end 2019'!$O$17), AND(E56='club records end 2019'!$N$18, F56&lt;='club records end 2019'!$O$18))), "CR", " ")</f>
        <v xml:space="preserve"> </v>
      </c>
      <c r="BF56" s="13" t="str">
        <f>IF(AND(B56="pentathlon", OR(AND(E56='club records end 2019'!$N$21, F56&gt;='club records end 2019'!$O$21), AND(E56='club records end 2019'!$N$22, F56&gt;='club records end 2019'!$O$22),AND(E56='club records end 2019'!$N$23, F56&gt;='club records end 2019'!$O$23),AND(E56='club records end 2019'!$N$24, F56&gt;='club records end 2019'!$O$24))), "CR", " ")</f>
        <v xml:space="preserve"> </v>
      </c>
      <c r="BG56" s="13" t="str">
        <f>IF(AND(B56="heptathlon", OR(AND(E56='club records end 2019'!$N$26, F56&gt;='club records end 2019'!$O$26), AND(E56='club records end 2019'!$N$27, F56&gt;='club records end 2019'!$O$27))), "CR", " ")</f>
        <v xml:space="preserve"> </v>
      </c>
      <c r="BH56" s="13" t="str">
        <f>IF(AND(B56="decathlon", OR(AND(E56='club records end 2019'!$N$29, F56&gt;='club records end 2019'!$O$29), AND(E56='club records end 2019'!$N$30, F56&gt;='club records end 2019'!$O$30),AND(E56='club records end 2019'!$N$31, F56&gt;='club records end 2019'!$O$31))), "CR", " ")</f>
        <v xml:space="preserve"> </v>
      </c>
    </row>
    <row r="57" spans="1:60" ht="14.5" hidden="1" x14ac:dyDescent="0.35">
      <c r="A57" s="1" t="s">
        <v>333</v>
      </c>
      <c r="B57" s="2">
        <v>3000</v>
      </c>
      <c r="C57" s="1" t="s">
        <v>334</v>
      </c>
      <c r="D57" s="1" t="s">
        <v>289</v>
      </c>
      <c r="E57" s="17" t="s">
        <v>10</v>
      </c>
      <c r="F57" s="19"/>
      <c r="J57" s="13" t="str">
        <f t="shared" si="6"/>
        <v>***CLUB RECORD***</v>
      </c>
      <c r="K57" s="13" t="str">
        <f>IF(AND(B57=100, OR(AND(E57='club records end 2019'!$B$6, F57&lt;='club records end 2019'!$C$6), AND(E57='club records end 2019'!$B$7, F57&lt;='club records end 2019'!$C$7), AND(E57='club records end 2019'!$B$8, F57&lt;='club records end 2019'!$C$8), AND(E57='club records end 2019'!$B$9, F57&lt;='club records end 2019'!$C$9), AND(E57='club records end 2019'!$B$10, F57&lt;='club records end 2019'!$C$10))), "CR", " ")</f>
        <v xml:space="preserve"> </v>
      </c>
      <c r="L57" s="13" t="str">
        <f>IF(AND(B57=200, OR(AND(E57='club records end 2019'!$B$11, F57&lt;='club records end 2019'!$C$11), AND(E57='club records end 2019'!$B$12, F57&lt;='club records end 2019'!$C$12), AND(E57='club records end 2019'!$B$13, F57&lt;='club records end 2019'!$C$13), AND(E57='club records end 2019'!$B$14, F57&lt;='club records end 2019'!$C$14), AND(E57='club records end 2019'!$B$15, F57&lt;='club records end 2019'!$C$15))), "CR", " ")</f>
        <v xml:space="preserve"> </v>
      </c>
      <c r="M57" s="13" t="str">
        <f>IF(AND(B57=300, OR(AND(E57='club records end 2019'!$B$16, F57&lt;='club records end 2019'!$C$16), AND(E57='club records end 2019'!$B$17, F57&lt;='club records end 2019'!$C$17))), "CR", " ")</f>
        <v xml:space="preserve"> </v>
      </c>
      <c r="N57" s="13" t="str">
        <f>IF(AND(B57=400, OR(AND(E57='club records end 2019'!$B$18, F57&lt;='club records end 2019'!$C$18), AND(E57='club records end 2019'!$B$19, F57&lt;='club records end 2019'!$C$19), AND(E57='club records end 2019'!$B$20, F57&lt;='club records end 2019'!$C$20), AND(E57='club records end 2019'!$B$21, F57&lt;='club records end 2019'!$C$21))), "CR", " ")</f>
        <v xml:space="preserve"> </v>
      </c>
      <c r="O57" s="13" t="str">
        <f>IF(AND(B57=800, OR(AND(E57='club records end 2019'!$B$22, F57&lt;='club records end 2019'!$C$22), AND(E57='club records end 2019'!$B$23, F57&lt;='club records end 2019'!$C$23), AND(E57='club records end 2019'!$B$24, F57&lt;='club records end 2019'!$C$24), AND(E57='club records end 2019'!$B$25, F57&lt;='club records end 2019'!$C$25), AND(E57='club records end 2019'!$B$26, F57&lt;='club records end 2019'!$C$26))), "CR", " ")</f>
        <v xml:space="preserve"> </v>
      </c>
      <c r="P57" s="13" t="str">
        <f>IF(AND(B57=1000, OR(AND(E57='club records end 2019'!$B$27, F57&lt;='club records end 2019'!$C$27), AND(E57='club records end 2019'!$B$28, F57&lt;='club records end 2019'!$C$28))), "CR", " ")</f>
        <v xml:space="preserve"> </v>
      </c>
      <c r="Q57" s="13" t="str">
        <f>IF(AND(B57=1500, OR(AND(E57='club records end 2019'!$B$29, F57&lt;='club records end 2019'!$C$29), AND(E57='club records end 2019'!$B$30, F57&lt;='club records end 2019'!$C$30), AND(E57='club records end 2019'!$B$31, F57&lt;='club records end 2019'!$C$31), AND(E57='club records end 2019'!$B$32, F57&lt;='club records end 2019'!$C$32), AND(E57='club records end 2019'!$B$33, F57&lt;='club records end 2019'!$C$33))), "CR", " ")</f>
        <v xml:space="preserve"> </v>
      </c>
      <c r="R57" s="13" t="str">
        <f>IF(AND(B57="1600 (Mile)",OR(AND(E57='club records end 2019'!$B$34,F57&lt;='club records end 2019'!$C$34),AND(E57='club records end 2019'!$B$35,F57&lt;='club records end 2019'!$C$35),AND(E57='club records end 2019'!$B$36,F57&lt;='club records end 2019'!$C$36),AND(E57='club records end 2019'!$B$37,F57&lt;='club records end 2019'!$C$37))),"CR"," ")</f>
        <v xml:space="preserve"> </v>
      </c>
      <c r="S57" s="13" t="str">
        <f>IF(AND(B57=3000, OR(AND(E57='club records end 2019'!$B$38, F57&lt;='club records end 2019'!$C$38), AND(E57='club records end 2019'!$B$39, F57&lt;='club records end 2019'!$C$39), AND(E57='club records end 2019'!$B$40, F57&lt;='club records end 2019'!$C$40), AND(E57='club records end 2019'!$B$41, F57&lt;='club records end 2019'!$C$41))), "CR", " ")</f>
        <v>CR</v>
      </c>
      <c r="T57" s="13" t="str">
        <f>IF(AND(B57=5000, OR(AND(E57='club records end 2019'!$B$42, F57&lt;='club records end 2019'!$C$42), AND(E57='club records end 2019'!$B$43, F57&lt;='club records end 2019'!$C$43))), "CR", " ")</f>
        <v xml:space="preserve"> </v>
      </c>
      <c r="U57" s="12" t="str">
        <f>IF(AND(B57=10000, OR(AND(E57='club records end 2019'!$B$44, F57&lt;='club records end 2019'!$C$44), AND(E57='club records end 2019'!$B$45, F57&lt;='club records end 2019'!$C$45))), "CR", " ")</f>
        <v xml:space="preserve"> </v>
      </c>
      <c r="V57" s="12" t="str">
        <f>IF(AND(B57="high jump", OR(AND(E57='club records end 2019'!$F$1, F57&gt;='club records end 2019'!$G$1), AND(E57='club records end 2019'!$F$2, F57&gt;='club records end 2019'!$G$2), AND(E57='club records end 2019'!$F$3, F57&gt;='club records end 2019'!$G$3), AND(E57='club records end 2019'!$F$4, F57&gt;='club records end 2019'!$G$4), AND(E57='club records end 2019'!$F$5, F57&gt;='club records end 2019'!$G$5))), "CR", " ")</f>
        <v xml:space="preserve"> </v>
      </c>
      <c r="W57" s="12" t="str">
        <f>IF(AND(B57="long jump", OR(AND(E57='club records end 2019'!$F$6, F57&gt;='club records end 2019'!$G$6), AND(E57='club records end 2019'!$F$7, F57&gt;='club records end 2019'!$G$7), AND(E57='club records end 2019'!$F$8, F57&gt;='club records end 2019'!$G$8), AND(E57='club records end 2019'!$F$9, F57&gt;='club records end 2019'!$G$9), AND(E57='club records end 2019'!$F$10, F57&gt;='club records end 2019'!$G$10))), "CR", " ")</f>
        <v xml:space="preserve"> </v>
      </c>
      <c r="X57" s="12" t="str">
        <f>IF(AND(B57="triple jump", OR(AND(E57='club records end 2019'!$F$11, F57&gt;='club records end 2019'!$G$11), AND(E57='club records end 2019'!$F$12, F57&gt;='club records end 2019'!$G$12), AND(E57='club records end 2019'!$F$13, F57&gt;='club records end 2019'!$G$13), AND(E57='club records end 2019'!$F$14, F57&gt;='club records end 2019'!$H$14), AND(E57='club records end 2019'!$F$15, F57&gt;='club records end 2019'!$G$15))), "CR", " ")</f>
        <v xml:space="preserve"> </v>
      </c>
      <c r="Y57" s="12" t="str">
        <f>IF(AND(B57="pole vault", OR(AND(E57='club records end 2019'!$F$16, F57&gt;='club records end 2019'!$G$16), AND(E57='club records end 2019'!$F$17, F57&gt;='club records end 2019'!$G$17), AND(E57='club records end 2019'!$F$18, F57&gt;='club records end 2019'!$G$18), AND(E57='club records end 2019'!$F$19, F57&gt;='club records end 2019'!$G$19), AND(E57='club records end 2019'!$F$20, F57&gt;='club records end 2019'!$G$20))), "CR", " ")</f>
        <v xml:space="preserve"> </v>
      </c>
      <c r="Z57" s="12" t="str">
        <f>IF(AND(B57="discus 1", E57='club records end 2019'!$F$21, F57&gt;='club records end 2019'!$G$21), "CR", " ")</f>
        <v xml:space="preserve"> </v>
      </c>
      <c r="AA57" s="12" t="str">
        <f>IF(AND(B57="discus 1.25", E57='club records end 2019'!$F$22, F57&gt;='club records end 2019'!$G$22), "CR", " ")</f>
        <v xml:space="preserve"> </v>
      </c>
      <c r="AB57" s="12" t="str">
        <f>IF(AND(B57="discus 1.5", E57='club records end 2019'!$F$23, F57&gt;='club records end 2019'!$G$23), "CR", " ")</f>
        <v xml:space="preserve"> </v>
      </c>
      <c r="AC57" s="12" t="str">
        <f>IF(AND(B57="discus 1.75", E57='club records end 2019'!$F$24, F57&gt;='club records end 2019'!$G$24), "CR", " ")</f>
        <v xml:space="preserve"> </v>
      </c>
      <c r="AD57" s="12" t="str">
        <f>IF(AND(B57="discus 2", E57='club records end 2019'!$F$25, F57&gt;='club records end 2019'!$G$25), "CR", " ")</f>
        <v xml:space="preserve"> </v>
      </c>
      <c r="AE57" s="12" t="str">
        <f>IF(AND(B57="hammer 4", E57='club records end 2019'!$F$27, F57&gt;='club records end 2019'!$G$27), "CR", " ")</f>
        <v xml:space="preserve"> </v>
      </c>
      <c r="AF57" s="12" t="str">
        <f>IF(AND(B57="hammer 5", E57='club records end 2019'!$F$28, F57&gt;='club records end 2019'!$G$28), "CR", " ")</f>
        <v xml:space="preserve"> </v>
      </c>
      <c r="AG57" s="12" t="str">
        <f>IF(AND(B57="hammer 6", E57='club records end 2019'!$F$29, F57&gt;='club records end 2019'!$G$29), "CR", " ")</f>
        <v xml:space="preserve"> </v>
      </c>
      <c r="AH57" s="12" t="str">
        <f>IF(AND(B57="hammer 7.26", E57='club records end 2019'!$F$30, F57&gt;='club records end 2019'!$G$30), "CR", " ")</f>
        <v xml:space="preserve"> </v>
      </c>
      <c r="AI57" s="12" t="str">
        <f>IF(AND(B57="javelin 400", E57='club records end 2019'!$F$31, F57&gt;='club records end 2019'!$G$31), "CR", " ")</f>
        <v xml:space="preserve"> </v>
      </c>
      <c r="AJ57" s="12" t="str">
        <f>IF(AND(B57="javelin 600", E57='club records end 2019'!$F$32, F57&gt;='club records end 2019'!$G$32), "CR", " ")</f>
        <v xml:space="preserve"> </v>
      </c>
      <c r="AK57" s="12" t="str">
        <f>IF(AND(B57="javelin 700", E57='club records end 2019'!$F$33, F57&gt;='club records end 2019'!$G$33), "CR", " ")</f>
        <v xml:space="preserve"> </v>
      </c>
      <c r="AL57" s="12" t="str">
        <f>IF(AND(B57="javelin 800", OR(AND(E57='club records end 2019'!$F$34, F57&gt;='club records end 2019'!$G$34), AND(E57='club records end 2019'!$F$35, F57&gt;='club records end 2019'!$G$35))), "CR", " ")</f>
        <v xml:space="preserve"> </v>
      </c>
      <c r="AM57" s="12" t="str">
        <f>IF(AND(B57="shot 3", E57='club records end 2019'!$F$36, F57&gt;='club records end 2019'!$G$36), "CR", " ")</f>
        <v xml:space="preserve"> </v>
      </c>
      <c r="AN57" s="12" t="str">
        <f>IF(AND(B57="shot 4", E57='club records end 2019'!$F$37, F57&gt;='club records end 2019'!$G$37), "CR", " ")</f>
        <v xml:space="preserve"> </v>
      </c>
      <c r="AO57" s="12" t="str">
        <f>IF(AND(B57="shot 5", E57='club records end 2019'!$F$38, F57&gt;='club records end 2019'!$G$38), "CR", " ")</f>
        <v xml:space="preserve"> </v>
      </c>
      <c r="AP57" s="12" t="str">
        <f>IF(AND(B57="shot 6", E57='club records end 2019'!$F$39, F57&gt;='club records end 2019'!$G$39), "CR", " ")</f>
        <v xml:space="preserve"> </v>
      </c>
      <c r="AQ57" s="12" t="str">
        <f>IF(AND(B57="shot 7.26", E57='club records end 2019'!$F$40, F57&gt;='club records end 2019'!$G$40), "CR", " ")</f>
        <v xml:space="preserve"> </v>
      </c>
      <c r="AR57" s="12" t="str">
        <f>IF(AND(B57="60H",OR(AND(E57='club records end 2019'!$J$1,F57&lt;='club records end 2019'!$K$1),AND(E57='club records end 2019'!$J$2,F57&lt;='club records end 2019'!$K$2),AND(E57='club records end 2019'!$J$3,F57&lt;='club records end 2019'!$K$3),AND(E57='club records end 2019'!$J$4,F57&lt;='club records end 2019'!$K$4),AND(E57='club records end 2019'!$J$5,F57&lt;='club records end 2019'!$K$5))),"CR"," ")</f>
        <v xml:space="preserve"> </v>
      </c>
      <c r="AS57" s="12" t="str">
        <f>IF(AND(B57="75H", AND(E57='club records end 2019'!$J$6, F57&lt;='club records end 2019'!$K$6)), "CR", " ")</f>
        <v xml:space="preserve"> </v>
      </c>
      <c r="AT57" s="12" t="str">
        <f>IF(AND(B57="80H", AND(E57='club records end 2019'!$J$7, F57&lt;='club records end 2019'!$K$7)), "CR", " ")</f>
        <v xml:space="preserve"> </v>
      </c>
      <c r="AU57" s="12" t="str">
        <f>IF(AND(B57="100H", AND(E57='club records end 2019'!$J$8, F57&lt;='club records end 2019'!$K$8)), "CR", " ")</f>
        <v xml:space="preserve"> </v>
      </c>
      <c r="AV57" s="12" t="str">
        <f>IF(AND(B57="110H", OR(AND(E57='club records end 2019'!$J$9, F57&lt;='club records end 2019'!$K$9), AND(E57='club records end 2019'!$J$10, F57&lt;='club records end 2019'!$K$10))), "CR", " ")</f>
        <v xml:space="preserve"> </v>
      </c>
      <c r="AW57" s="12" t="str">
        <f>IF(AND(B57="400H", OR(AND(E57='club records end 2019'!$J$11, F57&lt;='club records end 2019'!$K$11), AND(E57='club records end 2019'!$J$12, F57&lt;='club records end 2019'!$K$12), AND(E57='club records end 2019'!$J$13, F57&lt;='club records end 2019'!$K$13), AND(E57='club records end 2019'!$J$14, F57&lt;='club records end 2019'!$K$14))), "CR", " ")</f>
        <v xml:space="preserve"> </v>
      </c>
      <c r="AX57" s="12" t="str">
        <f>IF(AND(B57="1500SC", AND(E57='club records end 2019'!$J$15, F57&lt;='club records end 2019'!$K$15)), "CR", " ")</f>
        <v xml:space="preserve"> </v>
      </c>
      <c r="AY57" s="12" t="str">
        <f>IF(AND(B57="2000SC", OR(AND(E57='club records end 2019'!$J$17, F57&lt;='club records end 2019'!$K$17), AND(E57='club records end 2019'!$J$18, F57&lt;='club records end 2019'!$K$18))), "CR", " ")</f>
        <v xml:space="preserve"> </v>
      </c>
      <c r="AZ57" s="12" t="str">
        <f>IF(AND(B57="3000SC", OR(AND(E57='club records end 2019'!$J$20, F57&lt;='club records end 2019'!$K$20), AND(E57='club records end 2019'!$J$21, F57&lt;='club records end 2019'!$K$21))), "CR", " ")</f>
        <v xml:space="preserve"> </v>
      </c>
      <c r="BA57" s="13" t="str">
        <f>IF(AND(B57="4x100", OR(AND(E57='club records end 2019'!$N$1, F57&lt;='club records end 2019'!$O$1), AND(E57='club records end 2019'!$N$2, F57&lt;='club records end 2019'!$O$2), AND(E57='club records end 2019'!$N$3, F57&lt;='club records end 2019'!$O$3), AND(E57='club records end 2019'!$N$4, F57&lt;='club records end 2019'!$O$4), AND(E57='club records end 2019'!$N$5, F57&lt;='club records end 2019'!$O$5))), "CR", " ")</f>
        <v xml:space="preserve"> </v>
      </c>
      <c r="BB57" s="13" t="str">
        <f>IF(AND(B57="4x200", OR(AND(E57='club records end 2019'!$N$6, F57&lt;='club records end 2019'!$O$6), AND(E57='club records end 2019'!$N$7, F57&lt;='club records end 2019'!$O$7), AND(E57='club records end 2019'!$N$8, F57&lt;='club records end 2019'!$O$8), AND(E57='club records end 2019'!$N$9, F57&lt;='club records end 2019'!$O$9), AND(E57='club records end 2019'!$N$10, F57&lt;='club records end 2019'!$O$10))), "CR", " ")</f>
        <v xml:space="preserve"> </v>
      </c>
      <c r="BC57" s="13" t="str">
        <f>IF(AND(B57="4x300", AND(E57='club records end 2019'!$N$11, F57&lt;='club records end 2019'!$O$11)), "CR", " ")</f>
        <v xml:space="preserve"> </v>
      </c>
      <c r="BD57" s="13" t="str">
        <f>IF(AND(B57="4x400", OR(AND(E57='club records end 2019'!$N$12, F57&lt;='club records end 2019'!$O$12), AND(E57='club records end 2019'!$N$13, F57&lt;='club records end 2019'!$O$13), AND(E57='club records end 2019'!$N$14, F57&lt;='club records end 2019'!$O$14), AND(E57='club records end 2019'!$N$15, F57&lt;='club records end 2019'!$O$15))), "CR", " ")</f>
        <v xml:space="preserve"> </v>
      </c>
      <c r="BE57" s="13" t="str">
        <f>IF(AND(B57="3x800", OR(AND(E57='club records end 2019'!$N$16, F57&lt;='club records end 2019'!$O$16), AND(E57='club records end 2019'!$N$17, F57&lt;='club records end 2019'!$O$17), AND(E57='club records end 2019'!$N$18, F57&lt;='club records end 2019'!$O$18))), "CR", " ")</f>
        <v xml:space="preserve"> </v>
      </c>
      <c r="BF57" s="13" t="str">
        <f>IF(AND(B57="pentathlon", OR(AND(E57='club records end 2019'!$N$21, F57&gt;='club records end 2019'!$O$21), AND(E57='club records end 2019'!$N$22, F57&gt;='club records end 2019'!$O$22),AND(E57='club records end 2019'!$N$23, F57&gt;='club records end 2019'!$O$23),AND(E57='club records end 2019'!$N$24, F57&gt;='club records end 2019'!$O$24))), "CR", " ")</f>
        <v xml:space="preserve"> </v>
      </c>
      <c r="BG57" s="13" t="str">
        <f>IF(AND(B57="heptathlon", OR(AND(E57='club records end 2019'!$N$26, F57&gt;='club records end 2019'!$O$26), AND(E57='club records end 2019'!$N$27, F57&gt;='club records end 2019'!$O$27))), "CR", " ")</f>
        <v xml:space="preserve"> </v>
      </c>
      <c r="BH57" s="13" t="str">
        <f>IF(AND(B57="decathlon", OR(AND(E57='club records end 2019'!$N$29, F57&gt;='club records end 2019'!$O$29), AND(E57='club records end 2019'!$N$30, F57&gt;='club records end 2019'!$O$30),AND(E57='club records end 2019'!$N$31, F57&gt;='club records end 2019'!$O$31))), "CR", " ")</f>
        <v xml:space="preserve"> </v>
      </c>
    </row>
    <row r="58" spans="1:60" ht="14.5" hidden="1" x14ac:dyDescent="0.35">
      <c r="A58" s="29" t="str">
        <f>IF(OR(E58="Sen", E58="V35", E58="V40", E58="V45", E58="V50", E58="V55", E58="V60", E58="V65", E58="V70", E58="V75"), "V", E58)</f>
        <v>U15</v>
      </c>
      <c r="B58" s="2" t="s">
        <v>29</v>
      </c>
      <c r="C58" s="1" t="s">
        <v>39</v>
      </c>
      <c r="D58" s="1" t="s">
        <v>289</v>
      </c>
      <c r="E58" s="29" t="s">
        <v>11</v>
      </c>
      <c r="J58" s="13" t="str">
        <f t="shared" si="6"/>
        <v/>
      </c>
      <c r="K58" s="13" t="str">
        <f>IF(AND(B58=100, OR(AND(E58='club records end 2019'!$B$6, F58&lt;='club records end 2019'!$C$6), AND(E58='club records end 2019'!$B$7, F58&lt;='club records end 2019'!$C$7), AND(E58='club records end 2019'!$B$8, F58&lt;='club records end 2019'!$C$8), AND(E58='club records end 2019'!$B$9, F58&lt;='club records end 2019'!$C$9), AND(E58='club records end 2019'!$B$10, F58&lt;='club records end 2019'!$C$10))), "CR", " ")</f>
        <v xml:space="preserve"> </v>
      </c>
      <c r="L58" s="13" t="str">
        <f>IF(AND(B58=200, OR(AND(E58='club records end 2019'!$B$11, F58&lt;='club records end 2019'!$C$11), AND(E58='club records end 2019'!$B$12, F58&lt;='club records end 2019'!$C$12), AND(E58='club records end 2019'!$B$13, F58&lt;='club records end 2019'!$C$13), AND(E58='club records end 2019'!$B$14, F58&lt;='club records end 2019'!$C$14), AND(E58='club records end 2019'!$B$15, F58&lt;='club records end 2019'!$C$15))), "CR", " ")</f>
        <v xml:space="preserve"> </v>
      </c>
      <c r="M58" s="13" t="str">
        <f>IF(AND(B58=300, OR(AND(E58='club records end 2019'!$B$16, F58&lt;='club records end 2019'!$C$16), AND(E58='club records end 2019'!$B$17, F58&lt;='club records end 2019'!$C$17))), "CR", " ")</f>
        <v xml:space="preserve"> </v>
      </c>
      <c r="N58" s="13" t="str">
        <f>IF(AND(B58=400, OR(AND(E58='club records end 2019'!$B$18, F58&lt;='club records end 2019'!$C$18), AND(E58='club records end 2019'!$B$19, F58&lt;='club records end 2019'!$C$19), AND(E58='club records end 2019'!$B$20, F58&lt;='club records end 2019'!$C$20), AND(E58='club records end 2019'!$B$21, F58&lt;='club records end 2019'!$C$21))), "CR", " ")</f>
        <v xml:space="preserve"> </v>
      </c>
      <c r="O58" s="13" t="str">
        <f>IF(AND(B58=800, OR(AND(E58='club records end 2019'!$B$22, F58&lt;='club records end 2019'!$C$22), AND(E58='club records end 2019'!$B$23, F58&lt;='club records end 2019'!$C$23), AND(E58='club records end 2019'!$B$24, F58&lt;='club records end 2019'!$C$24), AND(E58='club records end 2019'!$B$25, F58&lt;='club records end 2019'!$C$25), AND(E58='club records end 2019'!$B$26, F58&lt;='club records end 2019'!$C$26))), "CR", " ")</f>
        <v xml:space="preserve"> </v>
      </c>
      <c r="P58" s="13" t="str">
        <f>IF(AND(B58=1000, OR(AND(E58='club records end 2019'!$B$27, F58&lt;='club records end 2019'!$C$27), AND(E58='club records end 2019'!$B$28, F58&lt;='club records end 2019'!$C$28))), "CR", " ")</f>
        <v xml:space="preserve"> </v>
      </c>
      <c r="Q58" s="13" t="str">
        <f>IF(AND(B58=1500, OR(AND(E58='club records end 2019'!$B$29, F58&lt;='club records end 2019'!$C$29), AND(E58='club records end 2019'!$B$30, F58&lt;='club records end 2019'!$C$30), AND(E58='club records end 2019'!$B$31, F58&lt;='club records end 2019'!$C$31), AND(E58='club records end 2019'!$B$32, F58&lt;='club records end 2019'!$C$32), AND(E58='club records end 2019'!$B$33, F58&lt;='club records end 2019'!$C$33))), "CR", " ")</f>
        <v xml:space="preserve"> </v>
      </c>
      <c r="R58" s="13" t="str">
        <f>IF(AND(B58="1600 (Mile)",OR(AND(E58='club records end 2019'!$B$34,F58&lt;='club records end 2019'!$C$34),AND(E58='club records end 2019'!$B$35,F58&lt;='club records end 2019'!$C$35),AND(E58='club records end 2019'!$B$36,F58&lt;='club records end 2019'!$C$36),AND(E58='club records end 2019'!$B$37,F58&lt;='club records end 2019'!$C$37))),"CR"," ")</f>
        <v xml:space="preserve"> </v>
      </c>
      <c r="S58" s="13" t="str">
        <f>IF(AND(B58=3000, OR(AND(E58='club records end 2019'!$B$38, F58&lt;='club records end 2019'!$C$38), AND(E58='club records end 2019'!$B$39, F58&lt;='club records end 2019'!$C$39), AND(E58='club records end 2019'!$B$40, F58&lt;='club records end 2019'!$C$40), AND(E58='club records end 2019'!$B$41, F58&lt;='club records end 2019'!$C$41))), "CR", " ")</f>
        <v xml:space="preserve"> </v>
      </c>
      <c r="T58" s="13" t="str">
        <f>IF(AND(B58=5000, OR(AND(E58='club records end 2019'!$B$42, F58&lt;='club records end 2019'!$C$42), AND(E58='club records end 2019'!$B$43, F58&lt;='club records end 2019'!$C$43))), "CR", " ")</f>
        <v xml:space="preserve"> </v>
      </c>
      <c r="U58" s="12" t="str">
        <f>IF(AND(B58=10000, OR(AND(E58='club records end 2019'!$B$44, F58&lt;='club records end 2019'!$C$44), AND(E58='club records end 2019'!$B$45, F58&lt;='club records end 2019'!$C$45))), "CR", " ")</f>
        <v xml:space="preserve"> </v>
      </c>
      <c r="V58" s="12" t="str">
        <f>IF(AND(B58="high jump", OR(AND(E58='club records end 2019'!$F$1, F58&gt;='club records end 2019'!$G$1), AND(E58='club records end 2019'!$F$2, F58&gt;='club records end 2019'!$G$2), AND(E58='club records end 2019'!$F$3, F58&gt;='club records end 2019'!$G$3), AND(E58='club records end 2019'!$F$4, F58&gt;='club records end 2019'!$G$4), AND(E58='club records end 2019'!$F$5, F58&gt;='club records end 2019'!$G$5))), "CR", " ")</f>
        <v xml:space="preserve"> </v>
      </c>
      <c r="W58" s="12" t="str">
        <f>IF(AND(B58="long jump", OR(AND(E58='club records end 2019'!$F$6, F58&gt;='club records end 2019'!$G$6), AND(E58='club records end 2019'!$F$7, F58&gt;='club records end 2019'!$G$7), AND(E58='club records end 2019'!$F$8, F58&gt;='club records end 2019'!$G$8), AND(E58='club records end 2019'!$F$9, F58&gt;='club records end 2019'!$G$9), AND(E58='club records end 2019'!$F$10, F58&gt;='club records end 2019'!$G$10))), "CR", " ")</f>
        <v xml:space="preserve"> </v>
      </c>
      <c r="X58" s="12" t="str">
        <f>IF(AND(B58="triple jump", OR(AND(E58='club records end 2019'!$F$11, F58&gt;='club records end 2019'!$G$11), AND(E58='club records end 2019'!$F$12, F58&gt;='club records end 2019'!$G$12), AND(E58='club records end 2019'!$F$13, F58&gt;='club records end 2019'!$G$13), AND(E58='club records end 2019'!$F$14, F58&gt;='club records end 2019'!$H$14), AND(E58='club records end 2019'!$F$15, F58&gt;='club records end 2019'!$G$15))), "CR", " ")</f>
        <v xml:space="preserve"> </v>
      </c>
      <c r="Y58" s="12" t="str">
        <f>IF(AND(B58="pole vault", OR(AND(E58='club records end 2019'!$F$16, F58&gt;='club records end 2019'!$G$16), AND(E58='club records end 2019'!$F$17, F58&gt;='club records end 2019'!$G$17), AND(E58='club records end 2019'!$F$18, F58&gt;='club records end 2019'!$G$18), AND(E58='club records end 2019'!$F$19, F58&gt;='club records end 2019'!$G$19), AND(E58='club records end 2019'!$F$20, F58&gt;='club records end 2019'!$G$20))), "CR", " ")</f>
        <v xml:space="preserve"> </v>
      </c>
      <c r="Z58" s="12" t="str">
        <f>IF(AND(B58="discus 1", E58='club records end 2019'!$F$21, F58&gt;='club records end 2019'!$G$21), "CR", " ")</f>
        <v xml:space="preserve"> </v>
      </c>
      <c r="AA58" s="12" t="str">
        <f>IF(AND(B58="discus 1.25", E58='club records end 2019'!$F$22, F58&gt;='club records end 2019'!$G$22), "CR", " ")</f>
        <v xml:space="preserve"> </v>
      </c>
      <c r="AB58" s="12" t="str">
        <f>IF(AND(B58="discus 1.5", E58='club records end 2019'!$F$23, F58&gt;='club records end 2019'!$G$23), "CR", " ")</f>
        <v xml:space="preserve"> </v>
      </c>
      <c r="AC58" s="12" t="str">
        <f>IF(AND(B58="discus 1.75", E58='club records end 2019'!$F$24, F58&gt;='club records end 2019'!$G$24), "CR", " ")</f>
        <v xml:space="preserve"> </v>
      </c>
      <c r="AD58" s="12" t="str">
        <f>IF(AND(B58="discus 2", E58='club records end 2019'!$F$25, F58&gt;='club records end 2019'!$G$25), "CR", " ")</f>
        <v xml:space="preserve"> </v>
      </c>
      <c r="AE58" s="12" t="str">
        <f>IF(AND(B58="hammer 4", E58='club records end 2019'!$F$27, F58&gt;='club records end 2019'!$G$27), "CR", " ")</f>
        <v xml:space="preserve"> </v>
      </c>
      <c r="AF58" s="12" t="str">
        <f>IF(AND(B58="hammer 5", E58='club records end 2019'!$F$28, F58&gt;='club records end 2019'!$G$28), "CR", " ")</f>
        <v xml:space="preserve"> </v>
      </c>
      <c r="AG58" s="12" t="str">
        <f>IF(AND(B58="hammer 6", E58='club records end 2019'!$F$29, F58&gt;='club records end 2019'!$G$29), "CR", " ")</f>
        <v xml:space="preserve"> </v>
      </c>
      <c r="AH58" s="12" t="str">
        <f>IF(AND(B58="hammer 7.26", E58='club records end 2019'!$F$30, F58&gt;='club records end 2019'!$G$30), "CR", " ")</f>
        <v xml:space="preserve"> </v>
      </c>
      <c r="AI58" s="12" t="str">
        <f>IF(AND(B58="javelin 400", E58='club records end 2019'!$F$31, F58&gt;='club records end 2019'!$G$31), "CR", " ")</f>
        <v xml:space="preserve"> </v>
      </c>
      <c r="AJ58" s="12" t="str">
        <f>IF(AND(B58="javelin 600", E58='club records end 2019'!$F$32, F58&gt;='club records end 2019'!$G$32), "CR", " ")</f>
        <v xml:space="preserve"> </v>
      </c>
      <c r="AK58" s="12" t="str">
        <f>IF(AND(B58="javelin 700", E58='club records end 2019'!$F$33, F58&gt;='club records end 2019'!$G$33), "CR", " ")</f>
        <v xml:space="preserve"> </v>
      </c>
      <c r="AL58" s="12" t="str">
        <f>IF(AND(B58="javelin 800", OR(AND(E58='club records end 2019'!$F$34, F58&gt;='club records end 2019'!$G$34), AND(E58='club records end 2019'!$F$35, F58&gt;='club records end 2019'!$G$35))), "CR", " ")</f>
        <v xml:space="preserve"> </v>
      </c>
      <c r="AM58" s="12" t="str">
        <f>IF(AND(B58="shot 3", E58='club records end 2019'!$F$36, F58&gt;='club records end 2019'!$G$36), "CR", " ")</f>
        <v xml:space="preserve"> </v>
      </c>
      <c r="AN58" s="12" t="str">
        <f>IF(AND(B58="shot 4", E58='club records end 2019'!$F$37, F58&gt;='club records end 2019'!$G$37), "CR", " ")</f>
        <v xml:space="preserve"> </v>
      </c>
      <c r="AO58" s="12" t="str">
        <f>IF(AND(B58="shot 5", E58='club records end 2019'!$F$38, F58&gt;='club records end 2019'!$G$38), "CR", " ")</f>
        <v xml:space="preserve"> </v>
      </c>
      <c r="AP58" s="12" t="str">
        <f>IF(AND(B58="shot 6", E58='club records end 2019'!$F$39, F58&gt;='club records end 2019'!$G$39), "CR", " ")</f>
        <v xml:space="preserve"> </v>
      </c>
      <c r="AQ58" s="12" t="str">
        <f>IF(AND(B58="shot 7.26", E58='club records end 2019'!$F$40, F58&gt;='club records end 2019'!$G$40), "CR", " ")</f>
        <v xml:space="preserve"> </v>
      </c>
      <c r="AR58" s="12" t="str">
        <f>IF(AND(B58="60H",OR(AND(E58='club records end 2019'!$J$1,F58&lt;='club records end 2019'!$K$1),AND(E58='club records end 2019'!$J$2,F58&lt;='club records end 2019'!$K$2),AND(E58='club records end 2019'!$J$3,F58&lt;='club records end 2019'!$K$3),AND(E58='club records end 2019'!$J$4,F58&lt;='club records end 2019'!$K$4),AND(E58='club records end 2019'!$J$5,F58&lt;='club records end 2019'!$K$5))),"CR"," ")</f>
        <v xml:space="preserve"> </v>
      </c>
      <c r="AS58" s="12" t="str">
        <f>IF(AND(B58="75H", AND(E58='club records end 2019'!$J$6, F58&lt;='club records end 2019'!$K$6)), "CR", " ")</f>
        <v xml:space="preserve"> </v>
      </c>
      <c r="AT58" s="12" t="str">
        <f>IF(AND(B58="80H", AND(E58='club records end 2019'!$J$7, F58&lt;='club records end 2019'!$K$7)), "CR", " ")</f>
        <v xml:space="preserve"> </v>
      </c>
      <c r="AU58" s="12" t="str">
        <f>IF(AND(B58="100H", AND(E58='club records end 2019'!$J$8, F58&lt;='club records end 2019'!$K$8)), "CR", " ")</f>
        <v xml:space="preserve"> </v>
      </c>
      <c r="AV58" s="12" t="str">
        <f>IF(AND(B58="110H", OR(AND(E58='club records end 2019'!$J$9, F58&lt;='club records end 2019'!$K$9), AND(E58='club records end 2019'!$J$10, F58&lt;='club records end 2019'!$K$10))), "CR", " ")</f>
        <v xml:space="preserve"> </v>
      </c>
      <c r="AW58" s="12" t="str">
        <f>IF(AND(B58="400H", OR(AND(E58='club records end 2019'!$J$11, F58&lt;='club records end 2019'!$K$11), AND(E58='club records end 2019'!$J$12, F58&lt;='club records end 2019'!$K$12), AND(E58='club records end 2019'!$J$13, F58&lt;='club records end 2019'!$K$13), AND(E58='club records end 2019'!$J$14, F58&lt;='club records end 2019'!$K$14))), "CR", " ")</f>
        <v xml:space="preserve"> </v>
      </c>
      <c r="AX58" s="12" t="str">
        <f>IF(AND(B58="1500SC", AND(E58='club records end 2019'!$J$15, F58&lt;='club records end 2019'!$K$15)), "CR", " ")</f>
        <v xml:space="preserve"> </v>
      </c>
      <c r="AY58" s="12" t="str">
        <f>IF(AND(B58="2000SC", OR(AND(E58='club records end 2019'!$J$17, F58&lt;='club records end 2019'!$K$17), AND(E58='club records end 2019'!$J$18, F58&lt;='club records end 2019'!$K$18))), "CR", " ")</f>
        <v xml:space="preserve"> </v>
      </c>
      <c r="AZ58" s="12" t="str">
        <f>IF(AND(B58="3000SC", OR(AND(E58='club records end 2019'!$J$20, F58&lt;='club records end 2019'!$K$20), AND(E58='club records end 2019'!$J$21, F58&lt;='club records end 2019'!$K$21))), "CR", " ")</f>
        <v xml:space="preserve"> </v>
      </c>
      <c r="BA58" s="13" t="str">
        <f>IF(AND(B58="4x100", OR(AND(E58='club records end 2019'!$N$1, F58&lt;='club records end 2019'!$O$1), AND(E58='club records end 2019'!$N$2, F58&lt;='club records end 2019'!$O$2), AND(E58='club records end 2019'!$N$3, F58&lt;='club records end 2019'!$O$3), AND(E58='club records end 2019'!$N$4, F58&lt;='club records end 2019'!$O$4), AND(E58='club records end 2019'!$N$5, F58&lt;='club records end 2019'!$O$5))), "CR", " ")</f>
        <v xml:space="preserve"> </v>
      </c>
      <c r="BB58" s="13" t="str">
        <f>IF(AND(B58="4x200", OR(AND(E58='club records end 2019'!$N$6, F58&lt;='club records end 2019'!$O$6), AND(E58='club records end 2019'!$N$7, F58&lt;='club records end 2019'!$O$7), AND(E58='club records end 2019'!$N$8, F58&lt;='club records end 2019'!$O$8), AND(E58='club records end 2019'!$N$9, F58&lt;='club records end 2019'!$O$9), AND(E58='club records end 2019'!$N$10, F58&lt;='club records end 2019'!$O$10))), "CR", " ")</f>
        <v xml:space="preserve"> </v>
      </c>
      <c r="BC58" s="13" t="str">
        <f>IF(AND(B58="4x300", AND(E58='club records end 2019'!$N$11, F58&lt;='club records end 2019'!$O$11)), "CR", " ")</f>
        <v xml:space="preserve"> </v>
      </c>
      <c r="BD58" s="13" t="str">
        <f>IF(AND(B58="4x400", OR(AND(E58='club records end 2019'!$N$12, F58&lt;='club records end 2019'!$O$12), AND(E58='club records end 2019'!$N$13, F58&lt;='club records end 2019'!$O$13), AND(E58='club records end 2019'!$N$14, F58&lt;='club records end 2019'!$O$14), AND(E58='club records end 2019'!$N$15, F58&lt;='club records end 2019'!$O$15))), "CR", " ")</f>
        <v xml:space="preserve"> </v>
      </c>
      <c r="BE58" s="13" t="str">
        <f>IF(AND(B58="3x800", OR(AND(E58='club records end 2019'!$N$16, F58&lt;='club records end 2019'!$O$16), AND(E58='club records end 2019'!$N$17, F58&lt;='club records end 2019'!$O$17), AND(E58='club records end 2019'!$N$18, F58&lt;='club records end 2019'!$O$18))), "CR", " ")</f>
        <v xml:space="preserve"> </v>
      </c>
      <c r="BF58" s="13" t="str">
        <f>IF(AND(B58="pentathlon", OR(AND(E58='club records end 2019'!$N$21, F58&gt;='club records end 2019'!$O$21), AND(E58='club records end 2019'!$N$22, F58&gt;='club records end 2019'!$O$22),AND(E58='club records end 2019'!$N$23, F58&gt;='club records end 2019'!$O$23),AND(E58='club records end 2019'!$N$24, F58&gt;='club records end 2019'!$O$24))), "CR", " ")</f>
        <v xml:space="preserve"> </v>
      </c>
      <c r="BG58" s="13" t="str">
        <f>IF(AND(B58="heptathlon", OR(AND(E58='club records end 2019'!$N$26, F58&gt;='club records end 2019'!$O$26), AND(E58='club records end 2019'!$N$27, F58&gt;='club records end 2019'!$O$27))), "CR", " ")</f>
        <v xml:space="preserve"> </v>
      </c>
      <c r="BH58" s="13" t="str">
        <f>IF(AND(B58="decathlon", OR(AND(E58='club records end 2019'!$N$29, F58&gt;='club records end 2019'!$O$29), AND(E58='club records end 2019'!$N$30, F58&gt;='club records end 2019'!$O$30),AND(E58='club records end 2019'!$N$31, F58&gt;='club records end 2019'!$O$31))), "CR", " ")</f>
        <v xml:space="preserve"> </v>
      </c>
    </row>
    <row r="59" spans="1:60" ht="14.5" x14ac:dyDescent="0.35">
      <c r="A59" s="1" t="s">
        <v>333</v>
      </c>
      <c r="B59" s="16">
        <v>800</v>
      </c>
      <c r="C59" s="4" t="s">
        <v>131</v>
      </c>
      <c r="D59" s="4" t="s">
        <v>34</v>
      </c>
      <c r="E59" s="20" t="s">
        <v>10</v>
      </c>
      <c r="F59" s="21" t="s">
        <v>374</v>
      </c>
      <c r="G59" s="26">
        <v>44051</v>
      </c>
      <c r="H59" s="4" t="s">
        <v>375</v>
      </c>
      <c r="J59" s="4" t="str">
        <f t="shared" si="6"/>
        <v>***CLUB RECORD***</v>
      </c>
      <c r="K59" s="13" t="str">
        <f>IF(AND(B59=100, OR(AND(E59='club records end 2019'!$B$6, F59&lt;='club records end 2019'!$C$6), AND(E59='club records end 2019'!$B$7, F59&lt;='club records end 2019'!$C$7), AND(E59='club records end 2019'!$B$8, F59&lt;='club records end 2019'!$C$8), AND(E59='club records end 2019'!$B$9, F59&lt;='club records end 2019'!$C$9), AND(E59='club records end 2019'!$B$10, F59&lt;='club records end 2019'!$C$10))), "CR", " ")</f>
        <v xml:space="preserve"> </v>
      </c>
      <c r="L59" s="13" t="str">
        <f>IF(AND(B59=200, OR(AND(E59='club records end 2019'!$B$11, F59&lt;='club records end 2019'!$C$11), AND(E59='club records end 2019'!$B$12, F59&lt;='club records end 2019'!$C$12), AND(E59='club records end 2019'!$B$13, F59&lt;='club records end 2019'!$C$13), AND(E59='club records end 2019'!$B$14, F59&lt;='club records end 2019'!$C$14), AND(E59='club records end 2019'!$B$15, F59&lt;='club records end 2019'!$C$15))), "CR", " ")</f>
        <v xml:space="preserve"> </v>
      </c>
      <c r="M59" s="13" t="str">
        <f>IF(AND(B59=300, OR(AND(E59='club records end 2019'!$B$16, F59&lt;='club records end 2019'!$C$16), AND(E59='club records end 2019'!$B$17, F59&lt;='club records end 2019'!$C$17))), "CR", " ")</f>
        <v xml:space="preserve"> </v>
      </c>
      <c r="N59" s="13" t="str">
        <f>IF(AND(B59=400, OR(AND(E59='club records end 2019'!$B$18, F59&lt;='club records end 2019'!$C$18), AND(E59='club records end 2019'!$B$19, F59&lt;='club records end 2019'!$C$19), AND(E59='club records end 2019'!$B$20, F59&lt;='club records end 2019'!$C$20), AND(E59='club records end 2019'!$B$21, F59&lt;='club records end 2019'!$C$21))), "CR", " ")</f>
        <v xml:space="preserve"> </v>
      </c>
      <c r="O59" s="13" t="str">
        <f>IF(AND(B59=800, OR(AND(E59='club records end 2019'!$B$22, F59&lt;='club records end 2019'!$C$22), AND(E59='club records end 2019'!$B$23, F59&lt;='club records end 2019'!$C$23), AND(E59='club records end 2019'!$B$24, F59&lt;='club records end 2019'!$C$24), AND(E59='club records end 2019'!$B$25, F59&lt;='club records end 2019'!$C$25), AND(E59='club records end 2019'!$B$26, F59&lt;='club records end 2019'!$C$26))), "CR", " ")</f>
        <v>CR</v>
      </c>
      <c r="P59" s="13" t="str">
        <f>IF(AND(B59=1000, OR(AND(E59='club records end 2019'!$B$27, F59&lt;='club records end 2019'!$C$27), AND(E59='club records end 2019'!$B$28, F59&lt;='club records end 2019'!$C$28))), "CR", " ")</f>
        <v xml:space="preserve"> </v>
      </c>
      <c r="Q59" s="13" t="str">
        <f>IF(AND(B59=1500, OR(AND(E59='club records end 2019'!$B$29, F59&lt;='club records end 2019'!$C$29), AND(E59='club records end 2019'!$B$30, F59&lt;='club records end 2019'!$C$30), AND(E59='club records end 2019'!$B$31, F59&lt;='club records end 2019'!$C$31), AND(E59='club records end 2019'!$B$32, F59&lt;='club records end 2019'!$C$32), AND(E59='club records end 2019'!$B$33, F59&lt;='club records end 2019'!$C$33))), "CR", " ")</f>
        <v xml:space="preserve"> </v>
      </c>
      <c r="R59" s="13" t="str">
        <f>IF(AND(B59="1600 (Mile)",OR(AND(E59='club records end 2019'!$B$34,F59&lt;='club records end 2019'!$C$34),AND(E59='club records end 2019'!$B$35,F59&lt;='club records end 2019'!$C$35),AND(E59='club records end 2019'!$B$36,F59&lt;='club records end 2019'!$C$36),AND(E59='club records end 2019'!$B$37,F59&lt;='club records end 2019'!$C$37))),"CR"," ")</f>
        <v xml:space="preserve"> </v>
      </c>
      <c r="S59" s="13" t="str">
        <f>IF(AND(B59=3000, OR(AND(E59='club records end 2019'!$B$38, F59&lt;='club records end 2019'!$C$38), AND(E59='club records end 2019'!$B$39, F59&lt;='club records end 2019'!$C$39), AND(E59='club records end 2019'!$B$40, F59&lt;='club records end 2019'!$C$40), AND(E59='club records end 2019'!$B$41, F59&lt;='club records end 2019'!$C$41))), "CR", " ")</f>
        <v xml:space="preserve"> </v>
      </c>
      <c r="T59" s="13" t="str">
        <f>IF(AND(B59=5000, OR(AND(E59='club records end 2019'!$B$42, F59&lt;='club records end 2019'!$C$42), AND(E59='club records end 2019'!$B$43, F59&lt;='club records end 2019'!$C$43))), "CR", " ")</f>
        <v xml:space="preserve"> </v>
      </c>
      <c r="U59" s="12" t="str">
        <f>IF(AND(B59=10000, OR(AND(E59='club records end 2019'!$B$44, F59&lt;='club records end 2019'!$C$44), AND(E59='club records end 2019'!$B$45, F59&lt;='club records end 2019'!$C$45))), "CR", " ")</f>
        <v xml:space="preserve"> </v>
      </c>
      <c r="V59" s="12" t="str">
        <f>IF(AND(B59="high jump", OR(AND(E59='club records end 2019'!$F$1, F59&gt;='club records end 2019'!$G$1), AND(E59='club records end 2019'!$F$2, F59&gt;='club records end 2019'!$G$2), AND(E59='club records end 2019'!$F$3, F59&gt;='club records end 2019'!$G$3), AND(E59='club records end 2019'!$F$4, F59&gt;='club records end 2019'!$G$4), AND(E59='club records end 2019'!$F$5, F59&gt;='club records end 2019'!$G$5))), "CR", " ")</f>
        <v xml:space="preserve"> </v>
      </c>
      <c r="W59" s="12" t="str">
        <f>IF(AND(B59="long jump", OR(AND(E59='club records end 2019'!$F$6, F59&gt;='club records end 2019'!$G$6), AND(E59='club records end 2019'!$F$7, F59&gt;='club records end 2019'!$G$7), AND(E59='club records end 2019'!$F$8, F59&gt;='club records end 2019'!$G$8), AND(E59='club records end 2019'!$F$9, F59&gt;='club records end 2019'!$G$9), AND(E59='club records end 2019'!$F$10, F59&gt;='club records end 2019'!$G$10))), "CR", " ")</f>
        <v xml:space="preserve"> </v>
      </c>
      <c r="X59" s="12" t="str">
        <f>IF(AND(B59="triple jump", OR(AND(E59='club records end 2019'!$F$11, F59&gt;='club records end 2019'!$G$11), AND(E59='club records end 2019'!$F$12, F59&gt;='club records end 2019'!$G$12), AND(E59='club records end 2019'!$F$13, F59&gt;='club records end 2019'!$G$13), AND(E59='club records end 2019'!$F$14, F59&gt;='club records end 2019'!$G$14), AND(E59='club records end 2019'!$F$15, F59&gt;='club records end 2019'!$G$15))), "CR", " ")</f>
        <v xml:space="preserve"> </v>
      </c>
      <c r="Y59" s="12" t="str">
        <f>IF(AND(B59="pole vault", OR(AND(E59='club records end 2019'!$F$16, F59&gt;='club records end 2019'!$G$16), AND(E59='club records end 2019'!$F$17, F59&gt;='club records end 2019'!$G$17), AND(E59='club records end 2019'!$F$18, F59&gt;='club records end 2019'!$G$18), AND(E59='club records end 2019'!$F$19, F59&gt;='club records end 2019'!$G$19), AND(E59='club records end 2019'!$F$20, F59&gt;='club records end 2019'!$G$20))), "CR", " ")</f>
        <v xml:space="preserve"> </v>
      </c>
      <c r="Z59" s="12" t="str">
        <f>IF(AND(B59="discus 1", E59='club records end 2019'!$F$21, F59&gt;='club records end 2019'!$G$21), "CR", " ")</f>
        <v xml:space="preserve"> </v>
      </c>
      <c r="AA59" s="12" t="str">
        <f>IF(AND(B59="discus 1.25", E59='club records end 2019'!$F$22, F59&gt;='club records end 2019'!$G$22), "CR", " ")</f>
        <v xml:space="preserve"> </v>
      </c>
      <c r="AB59" s="12" t="str">
        <f>IF(AND(B59="discus 1.5", E59='club records end 2019'!$F$23, F59&gt;='club records end 2019'!$G$23), "CR", " ")</f>
        <v xml:space="preserve"> </v>
      </c>
      <c r="AC59" s="12" t="str">
        <f>IF(AND(B59="discus 1.75", E59='club records end 2019'!$F$24, F59&gt;='club records end 2019'!$G$24), "CR", " ")</f>
        <v xml:space="preserve"> </v>
      </c>
      <c r="AD59" s="12" t="str">
        <f>IF(AND(B59="discus 2", E59='club records end 2019'!$F$25, F59&gt;='club records end 2019'!$G$25), "CR", " ")</f>
        <v xml:space="preserve"> </v>
      </c>
      <c r="AE59" s="12" t="str">
        <f>IF(AND(B59="hammer 4", E59='club records end 2019'!$F$27, F59&gt;='club records end 2019'!$G$27), "CR", " ")</f>
        <v xml:space="preserve"> </v>
      </c>
      <c r="AF59" s="12" t="str">
        <f>IF(AND(B59="hammer 5", E59='club records end 2019'!$F$28, F59&gt;='club records end 2019'!$G$28), "CR", " ")</f>
        <v xml:space="preserve"> </v>
      </c>
      <c r="AG59" s="12" t="str">
        <f>IF(AND(B59="hammer 6", E59='club records end 2019'!$F$29, F59&gt;='club records end 2019'!$G$29), "CR", " ")</f>
        <v xml:space="preserve"> </v>
      </c>
      <c r="AH59" s="12" t="str">
        <f>IF(AND(B59="hammer 7.26", E59='club records end 2019'!$F$30, F59&gt;='club records end 2019'!$G$30), "CR", " ")</f>
        <v xml:space="preserve"> </v>
      </c>
      <c r="AI59" s="12" t="str">
        <f>IF(AND(B59="javelin 400", E59='club records end 2019'!$F$31, F59&gt;='club records end 2019'!$G$31), "CR", " ")</f>
        <v xml:space="preserve"> </v>
      </c>
      <c r="AJ59" s="12" t="str">
        <f>IF(AND(B59="javelin 600", E59='club records end 2019'!$F$32, F59&gt;='club records end 2019'!$G$32), "CR", " ")</f>
        <v xml:space="preserve"> </v>
      </c>
      <c r="AK59" s="12" t="str">
        <f>IF(AND(B59="javelin 700", E59='club records end 2019'!$F$33, F59&gt;='club records end 2019'!$G$33), "CR", " ")</f>
        <v xml:space="preserve"> </v>
      </c>
      <c r="AL59" s="12" t="str">
        <f>IF(AND(B59="javelin 800", OR(AND(E59='club records end 2019'!$F$34, F59&gt;='club records end 2019'!$G$34), AND(E59='club records end 2019'!$F$35, F59&gt;='club records end 2019'!$G$35))), "CR", " ")</f>
        <v xml:space="preserve"> </v>
      </c>
      <c r="AM59" s="12" t="str">
        <f>IF(AND(B59="shot 3", E59='club records end 2019'!$F$36, F59&gt;='club records end 2019'!$G$36), "CR", " ")</f>
        <v xml:space="preserve"> </v>
      </c>
      <c r="AN59" s="12" t="str">
        <f>IF(AND(B59="shot 4", E59='club records end 2019'!$F$37, F59&gt;='club records end 2019'!$G$37), "CR", " ")</f>
        <v xml:space="preserve"> </v>
      </c>
      <c r="AO59" s="12" t="str">
        <f>IF(AND(B59="shot 5", E59='club records end 2019'!$F$38, F59&gt;='club records end 2019'!$G$38), "CR", " ")</f>
        <v xml:space="preserve"> </v>
      </c>
      <c r="AP59" s="12" t="str">
        <f>IF(AND(B59="shot 6", E59='club records end 2019'!$F$39, F59&gt;='club records end 2019'!$G$39), "CR", " ")</f>
        <v xml:space="preserve"> </v>
      </c>
      <c r="AQ59" s="12" t="str">
        <f>IF(AND(B59="shot 7.26", E59='club records end 2019'!$F$40, F59&gt;='club records end 2019'!$G$40), "CR", " ")</f>
        <v xml:space="preserve"> </v>
      </c>
      <c r="AR59" s="12" t="str">
        <f>IF(AND(B59="60H",OR(AND(E59='club records end 2019'!$J$1,F59&lt;='club records end 2019'!$K$1),AND(E59='club records end 2019'!$J$2,F59&lt;='club records end 2019'!$K$2),AND(E59='club records end 2019'!$J$3,F59&lt;='club records end 2019'!$K$3),AND(E59='club records end 2019'!$J$4,F59&lt;='club records end 2019'!$K$4),AND(E59='club records end 2019'!$J$5,F59&lt;='club records end 2019'!$K$5))),"CR"," ")</f>
        <v xml:space="preserve"> </v>
      </c>
      <c r="AS59" s="12" t="str">
        <f>IF(AND(B59="75H", AND(E59='club records end 2019'!$J$6, F59&lt;='club records end 2019'!$K$6)), "CR", " ")</f>
        <v xml:space="preserve"> </v>
      </c>
      <c r="AT59" s="12" t="str">
        <f>IF(AND(B59="80H", AND(E59='club records end 2019'!$J$7, F59&lt;='club records end 2019'!$K$7)), "CR", " ")</f>
        <v xml:space="preserve"> </v>
      </c>
      <c r="AU59" s="12" t="str">
        <f>IF(AND(B59="100H", AND(E59='club records end 2019'!$J$8, F59&lt;='club records end 2019'!$K$8)), "CR", " ")</f>
        <v xml:space="preserve"> </v>
      </c>
      <c r="AV59" s="12" t="str">
        <f>IF(AND(B59="110H", OR(AND(E59='club records end 2019'!$J$9, F59&lt;='club records end 2019'!$K$9), AND(E59='club records end 2019'!$J$10, F59&lt;='club records end 2019'!$K$10))), "CR", " ")</f>
        <v xml:space="preserve"> </v>
      </c>
      <c r="AW59" s="12" t="str">
        <f>IF(AND(B59="400H", OR(AND(E59='club records end 2019'!$J$11, F59&lt;='club records end 2019'!$K$11), AND(E59='club records end 2019'!$J$12, F59&lt;='club records end 2019'!$K$12), AND(E59='club records end 2019'!$J$13, F59&lt;='club records end 2019'!$K$13), AND(E59='club records end 2019'!$J$14, F59&lt;='club records end 2019'!$K$14))), "CR", " ")</f>
        <v xml:space="preserve"> </v>
      </c>
      <c r="AX59" s="12" t="str">
        <f>IF(AND(B59="1500SC", AND(E59='club records end 2019'!$J$15, F59&lt;='club records end 2019'!$K$15)), "CR", " ")</f>
        <v xml:space="preserve"> </v>
      </c>
      <c r="AY59" s="12" t="str">
        <f>IF(AND(B59="2000SC", OR(AND(E59='club records end 2019'!$J$17, F59&lt;='club records end 2019'!$K$17), AND(E59='club records end 2019'!$J$18, F59&lt;='club records end 2019'!$K$18))), "CR", " ")</f>
        <v xml:space="preserve"> </v>
      </c>
      <c r="AZ59" s="12" t="str">
        <f>IF(AND(B59="3000SC", OR(AND(E59='club records end 2019'!$J$20, F59&lt;='club records end 2019'!$K$20), AND(E59='club records end 2019'!$J$21, F59&lt;='club records end 2019'!$K$21))), "CR", " ")</f>
        <v xml:space="preserve"> </v>
      </c>
      <c r="BA59" s="13" t="str">
        <f>IF(AND(B59="4x100", OR(AND(E59='club records end 2019'!$N$1, F59&lt;='club records end 2019'!$O$1), AND(E59='club records end 2019'!$N$2, F59&lt;='club records end 2019'!$O$2), AND(E59='club records end 2019'!$N$3, F59&lt;='club records end 2019'!$O$3), AND(E59='club records end 2019'!$N$4, F59&lt;='club records end 2019'!$O$4), AND(E59='club records end 2019'!$N$5, F59&lt;='club records end 2019'!$O$5))), "CR", " ")</f>
        <v xml:space="preserve"> </v>
      </c>
      <c r="BB59" s="13" t="str">
        <f>IF(AND(B59="4x200", OR(AND(E59='club records end 2019'!$N$6, F59&lt;='club records end 2019'!$O$6), AND(E59='club records end 2019'!$N$7, F59&lt;='club records end 2019'!$O$7), AND(E59='club records end 2019'!$N$8, F59&lt;='club records end 2019'!$O$8), AND(E59='club records end 2019'!$N$9, F59&lt;='club records end 2019'!$O$9), AND(E59='club records end 2019'!$N$10, F59&lt;='club records end 2019'!$O$10))), "CR", " ")</f>
        <v xml:space="preserve"> </v>
      </c>
      <c r="BC59" s="13" t="str">
        <f>IF(AND(B59="4x300", AND(E59='club records end 2019'!$N$11, F59&lt;='club records end 2019'!$O$11)), "CR", " ")</f>
        <v xml:space="preserve"> </v>
      </c>
      <c r="BD59" s="13" t="str">
        <f>IF(AND(B59="4x400", OR(AND(E59='club records end 2019'!$N$12, F59&lt;='club records end 2019'!$O$12), AND(E59='club records end 2019'!$N$13, F59&lt;='club records end 2019'!$O$13), AND(E59='club records end 2019'!$N$14, F59&lt;='club records end 2019'!$O$14), AND(E59='club records end 2019'!$N$15, F59&lt;='club records end 2019'!$O$15))), "CR", " ")</f>
        <v xml:space="preserve"> </v>
      </c>
      <c r="BE59" s="13" t="str">
        <f>IF(AND(B59="3x800", OR(AND(E59='club records end 2019'!$N$16, F59&lt;='club records end 2019'!$O$16), AND(E59='club records end 2019'!$N$17, F59&lt;='club records end 2019'!$O$17), AND(E59='club records end 2019'!$N$18, F59&lt;='club records end 2019'!$O$18))), "CR", " ")</f>
        <v xml:space="preserve"> </v>
      </c>
      <c r="BF59" s="13" t="str">
        <f>IF(AND(B59="pentathlon", OR(AND(E59='club records end 2019'!$N$21, F59&gt;='club records end 2019'!$O$21), AND(E59='club records end 2019'!$N$22, F59&gt;='club records end 2019'!$O$22),AND(E59='club records end 2019'!$N$23, F59&gt;='club records end 2019'!$O$23),AND(E59='club records end 2019'!$N$24, F59&gt;='club records end 2019'!$O$24))), "CR", " ")</f>
        <v xml:space="preserve"> </v>
      </c>
      <c r="BG59" s="13" t="str">
        <f>IF(AND(B59="heptathlon", OR(AND(E59='club records end 2019'!$N$26, F59&gt;='club records end 2019'!$O$26), AND(E59='club records end 2019'!$N$27, F59&gt;='club records end 2019'!$O$27))), "CR", " ")</f>
        <v xml:space="preserve"> </v>
      </c>
      <c r="BH59" s="13" t="str">
        <f>IF(AND(B59="decathlon", OR(AND(E59='club records end 2019'!$N$29, F59&gt;='club records end 2019'!$O$29), AND(E59='club records end 2019'!$N$30, F59&gt;='club records end 2019'!$O$30),AND(E59='club records end 2019'!$N$31, F59&gt;='club records end 2019'!$O$31))), "CR", " ")</f>
        <v xml:space="preserve"> </v>
      </c>
    </row>
    <row r="60" spans="1:60" ht="14.5" x14ac:dyDescent="0.35">
      <c r="A60" s="1" t="s">
        <v>333</v>
      </c>
      <c r="B60" s="2">
        <v>800</v>
      </c>
      <c r="C60" s="1" t="s">
        <v>134</v>
      </c>
      <c r="D60" s="1" t="s">
        <v>295</v>
      </c>
      <c r="E60" s="17" t="s">
        <v>10</v>
      </c>
      <c r="F60" s="18" t="s">
        <v>372</v>
      </c>
      <c r="G60" s="24">
        <v>44064</v>
      </c>
      <c r="H60" s="1" t="s">
        <v>373</v>
      </c>
      <c r="J60" s="4" t="str">
        <f t="shared" si="6"/>
        <v/>
      </c>
      <c r="K60" s="13" t="str">
        <f>IF(AND(B60=100, OR(AND(E60='club records end 2019'!$B$6, F60&lt;='club records end 2019'!$C$6), AND(E60='club records end 2019'!$B$7, F60&lt;='club records end 2019'!$C$7), AND(E60='club records end 2019'!$B$8, F60&lt;='club records end 2019'!$C$8), AND(E60='club records end 2019'!$B$9, F60&lt;='club records end 2019'!$C$9), AND(E60='club records end 2019'!$B$10, F60&lt;='club records end 2019'!$C$10))), "CR", " ")</f>
        <v xml:space="preserve"> </v>
      </c>
      <c r="L60" s="13" t="str">
        <f>IF(AND(B60=200, OR(AND(E60='club records end 2019'!$B$11, F60&lt;='club records end 2019'!$C$11), AND(E60='club records end 2019'!$B$12, F60&lt;='club records end 2019'!$C$12), AND(E60='club records end 2019'!$B$13, F60&lt;='club records end 2019'!$C$13), AND(E60='club records end 2019'!$B$14, F60&lt;='club records end 2019'!$C$14), AND(E60='club records end 2019'!$B$15, F60&lt;='club records end 2019'!$C$15))), "CR", " ")</f>
        <v xml:space="preserve"> </v>
      </c>
      <c r="M60" s="13" t="str">
        <f>IF(AND(B60=300, OR(AND(E60='club records end 2019'!$B$16, F60&lt;='club records end 2019'!$C$16), AND(E60='club records end 2019'!$B$17, F60&lt;='club records end 2019'!$C$17))), "CR", " ")</f>
        <v xml:space="preserve"> </v>
      </c>
      <c r="N60" s="13" t="str">
        <f>IF(AND(B60=400, OR(AND(E60='club records end 2019'!$B$18, F60&lt;='club records end 2019'!$C$18), AND(E60='club records end 2019'!$B$19, F60&lt;='club records end 2019'!$C$19), AND(E60='club records end 2019'!$B$20, F60&lt;='club records end 2019'!$C$20), AND(E60='club records end 2019'!$B$21, F60&lt;='club records end 2019'!$C$21))), "CR", " ")</f>
        <v xml:space="preserve"> </v>
      </c>
      <c r="O60" s="13" t="str">
        <f>IF(AND(B60=800, OR(AND(E60='club records end 2019'!$B$22, F60&lt;='club records end 2019'!$C$22), AND(E60='club records end 2019'!$B$23, F60&lt;='club records end 2019'!$C$23), AND(E60='club records end 2019'!$B$24, F60&lt;='club records end 2019'!$C$24), AND(E60='club records end 2019'!$B$25, F60&lt;='club records end 2019'!$C$25), AND(E60='club records end 2019'!$B$26, F60&lt;='club records end 2019'!$C$26))), "CR", " ")</f>
        <v xml:space="preserve"> </v>
      </c>
      <c r="P60" s="13" t="str">
        <f>IF(AND(B60=1000, OR(AND(E60='club records end 2019'!$B$27, F60&lt;='club records end 2019'!$C$27), AND(E60='club records end 2019'!$B$28, F60&lt;='club records end 2019'!$C$28))), "CR", " ")</f>
        <v xml:space="preserve"> </v>
      </c>
      <c r="Q60" s="13" t="str">
        <f>IF(AND(B60=1500, OR(AND(E60='club records end 2019'!$B$29, F60&lt;='club records end 2019'!$C$29), AND(E60='club records end 2019'!$B$30, F60&lt;='club records end 2019'!$C$30), AND(E60='club records end 2019'!$B$31, F60&lt;='club records end 2019'!$C$31), AND(E60='club records end 2019'!$B$32, F60&lt;='club records end 2019'!$C$32), AND(E60='club records end 2019'!$B$33, F60&lt;='club records end 2019'!$C$33))), "CR", " ")</f>
        <v xml:space="preserve"> </v>
      </c>
      <c r="R60" s="13" t="str">
        <f>IF(AND(B60="1600 (Mile)",OR(AND(E60='club records end 2019'!$B$34,F60&lt;='club records end 2019'!$C$34),AND(E60='club records end 2019'!$B$35,F60&lt;='club records end 2019'!$C$35),AND(E60='club records end 2019'!$B$36,F60&lt;='club records end 2019'!$C$36),AND(E60='club records end 2019'!$B$37,F60&lt;='club records end 2019'!$C$37))),"CR"," ")</f>
        <v xml:space="preserve"> </v>
      </c>
      <c r="S60" s="13" t="str">
        <f>IF(AND(B60=3000, OR(AND(E60='club records end 2019'!$B$38, F60&lt;='club records end 2019'!$C$38), AND(E60='club records end 2019'!$B$39, F60&lt;='club records end 2019'!$C$39), AND(E60='club records end 2019'!$B$40, F60&lt;='club records end 2019'!$C$40), AND(E60='club records end 2019'!$B$41, F60&lt;='club records end 2019'!$C$41))), "CR", " ")</f>
        <v xml:space="preserve"> </v>
      </c>
      <c r="T60" s="13" t="str">
        <f>IF(AND(B60=5000, OR(AND(E60='club records end 2019'!$B$42, F60&lt;='club records end 2019'!$C$42), AND(E60='club records end 2019'!$B$43, F60&lt;='club records end 2019'!$C$43))), "CR", " ")</f>
        <v xml:space="preserve"> </v>
      </c>
      <c r="U60" s="12" t="str">
        <f>IF(AND(B60=10000, OR(AND(E60='club records end 2019'!$B$44, F60&lt;='club records end 2019'!$C$44), AND(E60='club records end 2019'!$B$45, F60&lt;='club records end 2019'!$C$45))), "CR", " ")</f>
        <v xml:space="preserve"> </v>
      </c>
      <c r="V60" s="12" t="str">
        <f>IF(AND(B60="high jump", OR(AND(E60='club records end 2019'!$F$1, F60&gt;='club records end 2019'!$G$1), AND(E60='club records end 2019'!$F$2, F60&gt;='club records end 2019'!$G$2), AND(E60='club records end 2019'!$F$3, F60&gt;='club records end 2019'!$G$3), AND(E60='club records end 2019'!$F$4, F60&gt;='club records end 2019'!$G$4), AND(E60='club records end 2019'!$F$5, F60&gt;='club records end 2019'!$G$5))), "CR", " ")</f>
        <v xml:space="preserve"> </v>
      </c>
      <c r="W60" s="12" t="str">
        <f>IF(AND(B60="long jump", OR(AND(E60='club records end 2019'!$F$6, F60&gt;='club records end 2019'!$G$6), AND(E60='club records end 2019'!$F$7, F60&gt;='club records end 2019'!$G$7), AND(E60='club records end 2019'!$F$8, F60&gt;='club records end 2019'!$G$8), AND(E60='club records end 2019'!$F$9, F60&gt;='club records end 2019'!$G$9), AND(E60='club records end 2019'!$F$10, F60&gt;='club records end 2019'!$G$10))), "CR", " ")</f>
        <v xml:space="preserve"> </v>
      </c>
      <c r="X60" s="12" t="str">
        <f>IF(AND(B60="triple jump", OR(AND(E60='club records end 2019'!$F$11, F60&gt;='club records end 2019'!$G$11), AND(E60='club records end 2019'!$F$12, F60&gt;='club records end 2019'!$G$12), AND(E60='club records end 2019'!$F$13, F60&gt;='club records end 2019'!$G$13), AND(E60='club records end 2019'!$F$14, F60&gt;='club records end 2019'!$G$14), AND(E60='club records end 2019'!$F$15, F60&gt;='club records end 2019'!$G$15))), "CR", " ")</f>
        <v xml:space="preserve"> </v>
      </c>
      <c r="Y60" s="12" t="str">
        <f>IF(AND(B60="pole vault", OR(AND(E60='club records end 2019'!$F$16, F60&gt;='club records end 2019'!$G$16), AND(E60='club records end 2019'!$F$17, F60&gt;='club records end 2019'!$G$17), AND(E60='club records end 2019'!$F$18, F60&gt;='club records end 2019'!$G$18), AND(E60='club records end 2019'!$F$19, F60&gt;='club records end 2019'!$G$19), AND(E60='club records end 2019'!$F$20, F60&gt;='club records end 2019'!$G$20))), "CR", " ")</f>
        <v xml:space="preserve"> </v>
      </c>
      <c r="Z60" s="12" t="str">
        <f>IF(AND(B60="discus 1", E60='club records end 2019'!$F$21, F60&gt;='club records end 2019'!$G$21), "CR", " ")</f>
        <v xml:space="preserve"> </v>
      </c>
      <c r="AA60" s="12" t="str">
        <f>IF(AND(B60="discus 1.25", E60='club records end 2019'!$F$22, F60&gt;='club records end 2019'!$G$22), "CR", " ")</f>
        <v xml:space="preserve"> </v>
      </c>
      <c r="AB60" s="12" t="str">
        <f>IF(AND(B60="discus 1.5", E60='club records end 2019'!$F$23, F60&gt;='club records end 2019'!$G$23), "CR", " ")</f>
        <v xml:space="preserve"> </v>
      </c>
      <c r="AC60" s="12" t="str">
        <f>IF(AND(B60="discus 1.75", E60='club records end 2019'!$F$24, F60&gt;='club records end 2019'!$G$24), "CR", " ")</f>
        <v xml:space="preserve"> </v>
      </c>
      <c r="AD60" s="12" t="str">
        <f>IF(AND(B60="discus 2", E60='club records end 2019'!$F$25, F60&gt;='club records end 2019'!$G$25), "CR", " ")</f>
        <v xml:space="preserve"> </v>
      </c>
      <c r="AE60" s="12" t="str">
        <f>IF(AND(B60="hammer 4", E60='club records end 2019'!$F$27, F60&gt;='club records end 2019'!$G$27), "CR", " ")</f>
        <v xml:space="preserve"> </v>
      </c>
      <c r="AF60" s="12" t="str">
        <f>IF(AND(B60="hammer 5", E60='club records end 2019'!$F$28, F60&gt;='club records end 2019'!$G$28), "CR", " ")</f>
        <v xml:space="preserve"> </v>
      </c>
      <c r="AG60" s="12" t="str">
        <f>IF(AND(B60="hammer 6", E60='club records end 2019'!$F$29, F60&gt;='club records end 2019'!$G$29), "CR", " ")</f>
        <v xml:space="preserve"> </v>
      </c>
      <c r="AH60" s="12" t="str">
        <f>IF(AND(B60="hammer 7.26", E60='club records end 2019'!$F$30, F60&gt;='club records end 2019'!$G$30), "CR", " ")</f>
        <v xml:space="preserve"> </v>
      </c>
      <c r="AI60" s="12" t="str">
        <f>IF(AND(B60="javelin 400", E60='club records end 2019'!$F$31, F60&gt;='club records end 2019'!$G$31), "CR", " ")</f>
        <v xml:space="preserve"> </v>
      </c>
      <c r="AJ60" s="12" t="str">
        <f>IF(AND(B60="javelin 600", E60='club records end 2019'!$F$32, F60&gt;='club records end 2019'!$G$32), "CR", " ")</f>
        <v xml:space="preserve"> </v>
      </c>
      <c r="AK60" s="12" t="str">
        <f>IF(AND(B60="javelin 700", E60='club records end 2019'!$F$33, F60&gt;='club records end 2019'!$G$33), "CR", " ")</f>
        <v xml:space="preserve"> </v>
      </c>
      <c r="AL60" s="12" t="str">
        <f>IF(AND(B60="javelin 800", OR(AND(E60='club records end 2019'!$F$34, F60&gt;='club records end 2019'!$G$34), AND(E60='club records end 2019'!$F$35, F60&gt;='club records end 2019'!$G$35))), "CR", " ")</f>
        <v xml:space="preserve"> </v>
      </c>
      <c r="AM60" s="12" t="str">
        <f>IF(AND(B60="shot 3", E60='club records end 2019'!$F$36, F60&gt;='club records end 2019'!$G$36), "CR", " ")</f>
        <v xml:space="preserve"> </v>
      </c>
      <c r="AN60" s="12" t="str">
        <f>IF(AND(B60="shot 4", E60='club records end 2019'!$F$37, F60&gt;='club records end 2019'!$G$37), "CR", " ")</f>
        <v xml:space="preserve"> </v>
      </c>
      <c r="AO60" s="12" t="str">
        <f>IF(AND(B60="shot 5", E60='club records end 2019'!$F$38, F60&gt;='club records end 2019'!$G$38), "CR", " ")</f>
        <v xml:space="preserve"> </v>
      </c>
      <c r="AP60" s="12" t="str">
        <f>IF(AND(B60="shot 6", E60='club records end 2019'!$F$39, F60&gt;='club records end 2019'!$G$39), "CR", " ")</f>
        <v xml:space="preserve"> </v>
      </c>
      <c r="AQ60" s="12" t="str">
        <f>IF(AND(B60="shot 7.26", E60='club records end 2019'!$F$40, F60&gt;='club records end 2019'!$G$40), "CR", " ")</f>
        <v xml:space="preserve"> </v>
      </c>
      <c r="AR60" s="12" t="str">
        <f>IF(AND(B60="60H",OR(AND(E60='club records end 2019'!$J$1,F60&lt;='club records end 2019'!$K$1),AND(E60='club records end 2019'!$J$2,F60&lt;='club records end 2019'!$K$2),AND(E60='club records end 2019'!$J$3,F60&lt;='club records end 2019'!$K$3),AND(E60='club records end 2019'!$J$4,F60&lt;='club records end 2019'!$K$4),AND(E60='club records end 2019'!$J$5,F60&lt;='club records end 2019'!$K$5))),"CR"," ")</f>
        <v xml:space="preserve"> </v>
      </c>
      <c r="AS60" s="12" t="str">
        <f>IF(AND(B60="75H", AND(E60='club records end 2019'!$J$6, F60&lt;='club records end 2019'!$K$6)), "CR", " ")</f>
        <v xml:space="preserve"> </v>
      </c>
      <c r="AT60" s="12" t="str">
        <f>IF(AND(B60="80H", AND(E60='club records end 2019'!$J$7, F60&lt;='club records end 2019'!$K$7)), "CR", " ")</f>
        <v xml:space="preserve"> </v>
      </c>
      <c r="AU60" s="12" t="str">
        <f>IF(AND(B60="100H", AND(E60='club records end 2019'!$J$8, F60&lt;='club records end 2019'!$K$8)), "CR", " ")</f>
        <v xml:space="preserve"> </v>
      </c>
      <c r="AV60" s="12" t="str">
        <f>IF(AND(B60="110H", OR(AND(E60='club records end 2019'!$J$9, F60&lt;='club records end 2019'!$K$9), AND(E60='club records end 2019'!$J$10, F60&lt;='club records end 2019'!$K$10))), "CR", " ")</f>
        <v xml:space="preserve"> </v>
      </c>
      <c r="AW60" s="12" t="str">
        <f>IF(AND(B60="400H", OR(AND(E60='club records end 2019'!$J$11, F60&lt;='club records end 2019'!$K$11), AND(E60='club records end 2019'!$J$12, F60&lt;='club records end 2019'!$K$12), AND(E60='club records end 2019'!$J$13, F60&lt;='club records end 2019'!$K$13), AND(E60='club records end 2019'!$J$14, F60&lt;='club records end 2019'!$K$14))), "CR", " ")</f>
        <v xml:space="preserve"> </v>
      </c>
      <c r="AX60" s="12" t="str">
        <f>IF(AND(B60="1500SC", AND(E60='club records end 2019'!$J$15, F60&lt;='club records end 2019'!$K$15)), "CR", " ")</f>
        <v xml:space="preserve"> </v>
      </c>
      <c r="AY60" s="12" t="str">
        <f>IF(AND(B60="2000SC", OR(AND(E60='club records end 2019'!$J$17, F60&lt;='club records end 2019'!$K$17), AND(E60='club records end 2019'!$J$18, F60&lt;='club records end 2019'!$K$18))), "CR", " ")</f>
        <v xml:space="preserve"> </v>
      </c>
      <c r="AZ60" s="12" t="str">
        <f>IF(AND(B60="3000SC", OR(AND(E60='club records end 2019'!$J$20, F60&lt;='club records end 2019'!$K$20), AND(E60='club records end 2019'!$J$21, F60&lt;='club records end 2019'!$K$21))), "CR", " ")</f>
        <v xml:space="preserve"> </v>
      </c>
      <c r="BA60" s="13" t="str">
        <f>IF(AND(B60="4x100", OR(AND(E60='club records end 2019'!$N$1, F60&lt;='club records end 2019'!$O$1), AND(E60='club records end 2019'!$N$2, F60&lt;='club records end 2019'!$O$2), AND(E60='club records end 2019'!$N$3, F60&lt;='club records end 2019'!$O$3), AND(E60='club records end 2019'!$N$4, F60&lt;='club records end 2019'!$O$4), AND(E60='club records end 2019'!$N$5, F60&lt;='club records end 2019'!$O$5))), "CR", " ")</f>
        <v xml:space="preserve"> </v>
      </c>
      <c r="BB60" s="13" t="str">
        <f>IF(AND(B60="4x200", OR(AND(E60='club records end 2019'!$N$6, F60&lt;='club records end 2019'!$O$6), AND(E60='club records end 2019'!$N$7, F60&lt;='club records end 2019'!$O$7), AND(E60='club records end 2019'!$N$8, F60&lt;='club records end 2019'!$O$8), AND(E60='club records end 2019'!$N$9, F60&lt;='club records end 2019'!$O$9), AND(E60='club records end 2019'!$N$10, F60&lt;='club records end 2019'!$O$10))), "CR", " ")</f>
        <v xml:space="preserve"> </v>
      </c>
      <c r="BC60" s="13" t="str">
        <f>IF(AND(B60="4x300", AND(E60='club records end 2019'!$N$11, F60&lt;='club records end 2019'!$O$11)), "CR", " ")</f>
        <v xml:space="preserve"> </v>
      </c>
      <c r="BD60" s="13" t="str">
        <f>IF(AND(B60="4x400", OR(AND(E60='club records end 2019'!$N$12, F60&lt;='club records end 2019'!$O$12), AND(E60='club records end 2019'!$N$13, F60&lt;='club records end 2019'!$O$13), AND(E60='club records end 2019'!$N$14, F60&lt;='club records end 2019'!$O$14), AND(E60='club records end 2019'!$N$15, F60&lt;='club records end 2019'!$O$15))), "CR", " ")</f>
        <v xml:space="preserve"> </v>
      </c>
      <c r="BE60" s="13" t="str">
        <f>IF(AND(B60="3x800", OR(AND(E60='club records end 2019'!$N$16, F60&lt;='club records end 2019'!$O$16), AND(E60='club records end 2019'!$N$17, F60&lt;='club records end 2019'!$O$17), AND(E60='club records end 2019'!$N$18, F60&lt;='club records end 2019'!$O$18))), "CR", " ")</f>
        <v xml:space="preserve"> </v>
      </c>
      <c r="BF60" s="13" t="str">
        <f>IF(AND(B60="pentathlon", OR(AND(E60='club records end 2019'!$N$21, F60&gt;='club records end 2019'!$O$21), AND(E60='club records end 2019'!$N$22, F60&gt;='club records end 2019'!$O$22),AND(E60='club records end 2019'!$N$23, F60&gt;='club records end 2019'!$O$23),AND(E60='club records end 2019'!$N$24, F60&gt;='club records end 2019'!$O$24))), "CR", " ")</f>
        <v xml:space="preserve"> </v>
      </c>
      <c r="BG60" s="13" t="str">
        <f>IF(AND(B60="heptathlon", OR(AND(E60='club records end 2019'!$N$26, F60&gt;='club records end 2019'!$O$26), AND(E60='club records end 2019'!$N$27, F60&gt;='club records end 2019'!$O$27))), "CR", " ")</f>
        <v xml:space="preserve"> </v>
      </c>
      <c r="BH60" s="13" t="str">
        <f>IF(AND(B60="decathlon", OR(AND(E60='club records end 2019'!$N$29, F60&gt;='club records end 2019'!$O$29), AND(E60='club records end 2019'!$N$30, F60&gt;='club records end 2019'!$O$30),AND(E60='club records end 2019'!$N$31, F60&gt;='club records end 2019'!$O$31))), "CR", " ")</f>
        <v xml:space="preserve"> </v>
      </c>
    </row>
    <row r="61" spans="1:60" ht="14.5" x14ac:dyDescent="0.35">
      <c r="A61" s="1" t="str">
        <f>E61</f>
        <v>U20</v>
      </c>
      <c r="B61" s="2">
        <v>800</v>
      </c>
      <c r="C61" s="1" t="s">
        <v>135</v>
      </c>
      <c r="D61" s="1" t="s">
        <v>136</v>
      </c>
      <c r="E61" s="17" t="s">
        <v>12</v>
      </c>
      <c r="F61" s="18" t="s">
        <v>370</v>
      </c>
      <c r="G61" s="24">
        <v>44058</v>
      </c>
      <c r="H61" s="1" t="s">
        <v>371</v>
      </c>
      <c r="I61" s="15"/>
      <c r="J61" s="4" t="str">
        <f t="shared" si="6"/>
        <v/>
      </c>
      <c r="K61" s="13" t="str">
        <f>IF(AND(B61=100, OR(AND(E61='club records end 2019'!$B$6, F61&lt;='club records end 2019'!$C$6), AND(E61='club records end 2019'!$B$7, F61&lt;='club records end 2019'!$C$7), AND(E61='club records end 2019'!$B$8, F61&lt;='club records end 2019'!$C$8), AND(E61='club records end 2019'!$B$9, F61&lt;='club records end 2019'!$C$9), AND(E61='club records end 2019'!$B$10, F61&lt;='club records end 2019'!$C$10))), "CR", " ")</f>
        <v xml:space="preserve"> </v>
      </c>
      <c r="L61" s="13" t="str">
        <f>IF(AND(B61=200, OR(AND(E61='club records end 2019'!$B$11, F61&lt;='club records end 2019'!$C$11), AND(E61='club records end 2019'!$B$12, F61&lt;='club records end 2019'!$C$12), AND(E61='club records end 2019'!$B$13, F61&lt;='club records end 2019'!$C$13), AND(E61='club records end 2019'!$B$14, F61&lt;='club records end 2019'!$C$14), AND(E61='club records end 2019'!$B$15, F61&lt;='club records end 2019'!$C$15))), "CR", " ")</f>
        <v xml:space="preserve"> </v>
      </c>
      <c r="M61" s="13" t="str">
        <f>IF(AND(B61=300, OR(AND(E61='club records end 2019'!$B$16, F61&lt;='club records end 2019'!$C$16), AND(E61='club records end 2019'!$B$17, F61&lt;='club records end 2019'!$C$17))), "CR", " ")</f>
        <v xml:space="preserve"> </v>
      </c>
      <c r="N61" s="13" t="str">
        <f>IF(AND(B61=400, OR(AND(E61='club records end 2019'!$B$18, F61&lt;='club records end 2019'!$C$18), AND(E61='club records end 2019'!$B$19, F61&lt;='club records end 2019'!$C$19), AND(E61='club records end 2019'!$B$20, F61&lt;='club records end 2019'!$C$20), AND(E61='club records end 2019'!$B$21, F61&lt;='club records end 2019'!$C$21))), "CR", " ")</f>
        <v xml:space="preserve"> </v>
      </c>
      <c r="O61" s="13" t="str">
        <f>IF(AND(B61=800, OR(AND(E61='club records end 2019'!$B$22, F61&lt;='club records end 2019'!$C$22), AND(E61='club records end 2019'!$B$23, F61&lt;='club records end 2019'!$C$23), AND(E61='club records end 2019'!$B$24, F61&lt;='club records end 2019'!$C$24), AND(E61='club records end 2019'!$B$25, F61&lt;='club records end 2019'!$C$25), AND(E61='club records end 2019'!$B$26, F61&lt;='club records end 2019'!$C$26))), "CR", " ")</f>
        <v xml:space="preserve"> </v>
      </c>
      <c r="P61" s="13" t="str">
        <f>IF(AND(B61=1000, OR(AND(E61='club records end 2019'!$B$27, F61&lt;='club records end 2019'!$C$27), AND(E61='club records end 2019'!$B$28, F61&lt;='club records end 2019'!$C$28))), "CR", " ")</f>
        <v xml:space="preserve"> </v>
      </c>
      <c r="Q61" s="13" t="str">
        <f>IF(AND(B61=1500, OR(AND(E61='club records end 2019'!$B$29, F61&lt;='club records end 2019'!$C$29), AND(E61='club records end 2019'!$B$30, F61&lt;='club records end 2019'!$C$30), AND(E61='club records end 2019'!$B$31, F61&lt;='club records end 2019'!$C$31), AND(E61='club records end 2019'!$B$32, F61&lt;='club records end 2019'!$C$32), AND(E61='club records end 2019'!$B$33, F61&lt;='club records end 2019'!$C$33))), "CR", " ")</f>
        <v xml:space="preserve"> </v>
      </c>
      <c r="R61" s="13" t="str">
        <f>IF(AND(B61="1600 (Mile)",OR(AND(E61='club records end 2019'!$B$34,F61&lt;='club records end 2019'!$C$34),AND(E61='club records end 2019'!$B$35,F61&lt;='club records end 2019'!$C$35),AND(E61='club records end 2019'!$B$36,F61&lt;='club records end 2019'!$C$36),AND(E61='club records end 2019'!$B$37,F61&lt;='club records end 2019'!$C$37))),"CR"," ")</f>
        <v xml:space="preserve"> </v>
      </c>
      <c r="S61" s="13" t="str">
        <f>IF(AND(B61=3000, OR(AND(E61='club records end 2019'!$B$38, F61&lt;='club records end 2019'!$C$38), AND(E61='club records end 2019'!$B$39, F61&lt;='club records end 2019'!$C$39), AND(E61='club records end 2019'!$B$40, F61&lt;='club records end 2019'!$C$40), AND(E61='club records end 2019'!$B$41, F61&lt;='club records end 2019'!$C$41))), "CR", " ")</f>
        <v xml:space="preserve"> </v>
      </c>
      <c r="T61" s="13" t="str">
        <f>IF(AND(B61=5000, OR(AND(E61='club records end 2019'!$B$42, F61&lt;='club records end 2019'!$C$42), AND(E61='club records end 2019'!$B$43, F61&lt;='club records end 2019'!$C$43))), "CR", " ")</f>
        <v xml:space="preserve"> </v>
      </c>
      <c r="U61" s="12" t="str">
        <f>IF(AND(B61=10000, OR(AND(E61='club records end 2019'!$B$44, F61&lt;='club records end 2019'!$C$44), AND(E61='club records end 2019'!$B$45, F61&lt;='club records end 2019'!$C$45))), "CR", " ")</f>
        <v xml:space="preserve"> </v>
      </c>
      <c r="V61" s="12" t="str">
        <f>IF(AND(B61="high jump", OR(AND(E61='club records end 2019'!$F$1, F61&gt;='club records end 2019'!$G$1), AND(E61='club records end 2019'!$F$2, F61&gt;='club records end 2019'!$G$2), AND(E61='club records end 2019'!$F$3, F61&gt;='club records end 2019'!$G$3), AND(E61='club records end 2019'!$F$4, F61&gt;='club records end 2019'!$G$4), AND(E61='club records end 2019'!$F$5, F61&gt;='club records end 2019'!$G$5))), "CR", " ")</f>
        <v xml:space="preserve"> </v>
      </c>
      <c r="W61" s="12" t="str">
        <f>IF(AND(B61="long jump", OR(AND(E61='club records end 2019'!$F$6, F61&gt;='club records end 2019'!$G$6), AND(E61='club records end 2019'!$F$7, F61&gt;='club records end 2019'!$G$7), AND(E61='club records end 2019'!$F$8, F61&gt;='club records end 2019'!$G$8), AND(E61='club records end 2019'!$F$9, F61&gt;='club records end 2019'!$G$9), AND(E61='club records end 2019'!$F$10, F61&gt;='club records end 2019'!$G$10))), "CR", " ")</f>
        <v xml:space="preserve"> </v>
      </c>
      <c r="X61" s="12" t="str">
        <f>IF(AND(B61="triple jump", OR(AND(E61='club records end 2019'!$F$11, F61&gt;='club records end 2019'!$G$11), AND(E61='club records end 2019'!$F$12, F61&gt;='club records end 2019'!$G$12), AND(E61='club records end 2019'!$F$13, F61&gt;='club records end 2019'!$G$13), AND(E61='club records end 2019'!$F$14, F61&gt;='club records end 2019'!$G$14), AND(E61='club records end 2019'!$F$15, F61&gt;='club records end 2019'!$G$15))), "CR", " ")</f>
        <v xml:space="preserve"> </v>
      </c>
      <c r="Y61" s="12" t="str">
        <f>IF(AND(B61="pole vault", OR(AND(E61='club records end 2019'!$F$16, F61&gt;='club records end 2019'!$G$16), AND(E61='club records end 2019'!$F$17, F61&gt;='club records end 2019'!$G$17), AND(E61='club records end 2019'!$F$18, F61&gt;='club records end 2019'!$G$18), AND(E61='club records end 2019'!$F$19, F61&gt;='club records end 2019'!$G$19), AND(E61='club records end 2019'!$F$20, F61&gt;='club records end 2019'!$G$20))), "CR", " ")</f>
        <v xml:space="preserve"> </v>
      </c>
      <c r="Z61" s="12" t="str">
        <f>IF(AND(B61="discus 1", E61='club records end 2019'!$F$21, F61&gt;='club records end 2019'!$G$21), "CR", " ")</f>
        <v xml:space="preserve"> </v>
      </c>
      <c r="AA61" s="12" t="str">
        <f>IF(AND(B61="discus 1.25", E61='club records end 2019'!$F$22, F61&gt;='club records end 2019'!$G$22), "CR", " ")</f>
        <v xml:space="preserve"> </v>
      </c>
      <c r="AB61" s="12" t="str">
        <f>IF(AND(B61="discus 1.5", E61='club records end 2019'!$F$23, F61&gt;='club records end 2019'!$G$23), "CR", " ")</f>
        <v xml:space="preserve"> </v>
      </c>
      <c r="AC61" s="12" t="str">
        <f>IF(AND(B61="discus 1.75", E61='club records end 2019'!$F$24, F61&gt;='club records end 2019'!$G$24), "CR", " ")</f>
        <v xml:space="preserve"> </v>
      </c>
      <c r="AD61" s="12" t="str">
        <f>IF(AND(B61="discus 2", E61='club records end 2019'!$F$25, F61&gt;='club records end 2019'!$G$25), "CR", " ")</f>
        <v xml:space="preserve"> </v>
      </c>
      <c r="AE61" s="12" t="str">
        <f>IF(AND(B61="hammer 4", E61='club records end 2019'!$F$27, F61&gt;='club records end 2019'!$G$27), "CR", " ")</f>
        <v xml:space="preserve"> </v>
      </c>
      <c r="AF61" s="12" t="str">
        <f>IF(AND(B61="hammer 5", E61='club records end 2019'!$F$28, F61&gt;='club records end 2019'!$G$28), "CR", " ")</f>
        <v xml:space="preserve"> </v>
      </c>
      <c r="AG61" s="12" t="str">
        <f>IF(AND(B61="hammer 6", E61='club records end 2019'!$F$29, F61&gt;='club records end 2019'!$G$29), "CR", " ")</f>
        <v xml:space="preserve"> </v>
      </c>
      <c r="AH61" s="12" t="str">
        <f>IF(AND(B61="hammer 7.26", E61='club records end 2019'!$F$30, F61&gt;='club records end 2019'!$G$30), "CR", " ")</f>
        <v xml:space="preserve"> </v>
      </c>
      <c r="AI61" s="12" t="str">
        <f>IF(AND(B61="javelin 400", E61='club records end 2019'!$F$31, F61&gt;='club records end 2019'!$G$31), "CR", " ")</f>
        <v xml:space="preserve"> </v>
      </c>
      <c r="AJ61" s="12" t="str">
        <f>IF(AND(B61="javelin 600", E61='club records end 2019'!$F$32, F61&gt;='club records end 2019'!$G$32), "CR", " ")</f>
        <v xml:space="preserve"> </v>
      </c>
      <c r="AK61" s="12" t="str">
        <f>IF(AND(B61="javelin 700", E61='club records end 2019'!$F$33, F61&gt;='club records end 2019'!$G$33), "CR", " ")</f>
        <v xml:space="preserve"> </v>
      </c>
      <c r="AL61" s="12" t="str">
        <f>IF(AND(B61="javelin 800", OR(AND(E61='club records end 2019'!$F$34, F61&gt;='club records end 2019'!$G$34), AND(E61='club records end 2019'!$F$35, F61&gt;='club records end 2019'!$G$35))), "CR", " ")</f>
        <v xml:space="preserve"> </v>
      </c>
      <c r="AM61" s="12" t="str">
        <f>IF(AND(B61="shot 3", E61='club records end 2019'!$F$36, F61&gt;='club records end 2019'!$G$36), "CR", " ")</f>
        <v xml:space="preserve"> </v>
      </c>
      <c r="AN61" s="12" t="str">
        <f>IF(AND(B61="shot 4", E61='club records end 2019'!$F$37, F61&gt;='club records end 2019'!$G$37), "CR", " ")</f>
        <v xml:space="preserve"> </v>
      </c>
      <c r="AO61" s="12" t="str">
        <f>IF(AND(B61="shot 5", E61='club records end 2019'!$F$38, F61&gt;='club records end 2019'!$G$38), "CR", " ")</f>
        <v xml:space="preserve"> </v>
      </c>
      <c r="AP61" s="12" t="str">
        <f>IF(AND(B61="shot 6", E61='club records end 2019'!$F$39, F61&gt;='club records end 2019'!$G$39), "CR", " ")</f>
        <v xml:space="preserve"> </v>
      </c>
      <c r="AQ61" s="12" t="str">
        <f>IF(AND(B61="shot 7.26", E61='club records end 2019'!$F$40, F61&gt;='club records end 2019'!$G$40), "CR", " ")</f>
        <v xml:space="preserve"> </v>
      </c>
      <c r="AR61" s="12" t="str">
        <f>IF(AND(B61="60H",OR(AND(E61='club records end 2019'!$J$1,F61&lt;='club records end 2019'!$K$1),AND(E61='club records end 2019'!$J$2,F61&lt;='club records end 2019'!$K$2),AND(E61='club records end 2019'!$J$3,F61&lt;='club records end 2019'!$K$3),AND(E61='club records end 2019'!$J$4,F61&lt;='club records end 2019'!$K$4),AND(E61='club records end 2019'!$J$5,F61&lt;='club records end 2019'!$K$5))),"CR"," ")</f>
        <v xml:space="preserve"> </v>
      </c>
      <c r="AS61" s="12" t="str">
        <f>IF(AND(B61="75H", AND(E61='club records end 2019'!$J$6, F61&lt;='club records end 2019'!$K$6)), "CR", " ")</f>
        <v xml:space="preserve"> </v>
      </c>
      <c r="AT61" s="12" t="str">
        <f>IF(AND(B61="80H", AND(E61='club records end 2019'!$J$7, F61&lt;='club records end 2019'!$K$7)), "CR", " ")</f>
        <v xml:space="preserve"> </v>
      </c>
      <c r="AU61" s="12" t="str">
        <f>IF(AND(B61="100H", AND(E61='club records end 2019'!$J$8, F61&lt;='club records end 2019'!$K$8)), "CR", " ")</f>
        <v xml:space="preserve"> </v>
      </c>
      <c r="AV61" s="12" t="str">
        <f>IF(AND(B61="110H", OR(AND(E61='club records end 2019'!$J$9, F61&lt;='club records end 2019'!$K$9), AND(E61='club records end 2019'!$J$10, F61&lt;='club records end 2019'!$K$10))), "CR", " ")</f>
        <v xml:space="preserve"> </v>
      </c>
      <c r="AW61" s="12" t="str">
        <f>IF(AND(B61="400H", OR(AND(E61='club records end 2019'!$J$11, F61&lt;='club records end 2019'!$K$11), AND(E61='club records end 2019'!$J$12, F61&lt;='club records end 2019'!$K$12), AND(E61='club records end 2019'!$J$13, F61&lt;='club records end 2019'!$K$13), AND(E61='club records end 2019'!$J$14, F61&lt;='club records end 2019'!$K$14))), "CR", " ")</f>
        <v xml:space="preserve"> </v>
      </c>
      <c r="AX61" s="12" t="str">
        <f>IF(AND(B61="1500SC", AND(E61='club records end 2019'!$J$15, F61&lt;='club records end 2019'!$K$15)), "CR", " ")</f>
        <v xml:space="preserve"> </v>
      </c>
      <c r="AY61" s="12" t="str">
        <f>IF(AND(B61="2000SC", OR(AND(E61='club records end 2019'!$J$17, F61&lt;='club records end 2019'!$K$17), AND(E61='club records end 2019'!$J$18, F61&lt;='club records end 2019'!$K$18))), "CR", " ")</f>
        <v xml:space="preserve"> </v>
      </c>
      <c r="AZ61" s="12" t="str">
        <f>IF(AND(B61="3000SC", OR(AND(E61='club records end 2019'!$J$20, F61&lt;='club records end 2019'!$K$20), AND(E61='club records end 2019'!$J$21, F61&lt;='club records end 2019'!$K$21))), "CR", " ")</f>
        <v xml:space="preserve"> </v>
      </c>
      <c r="BA61" s="13" t="str">
        <f>IF(AND(B61="4x100", OR(AND(E61='club records end 2019'!$N$1, F61&lt;='club records end 2019'!$O$1), AND(E61='club records end 2019'!$N$2, F61&lt;='club records end 2019'!$O$2), AND(E61='club records end 2019'!$N$3, F61&lt;='club records end 2019'!$O$3), AND(E61='club records end 2019'!$N$4, F61&lt;='club records end 2019'!$O$4), AND(E61='club records end 2019'!$N$5, F61&lt;='club records end 2019'!$O$5))), "CR", " ")</f>
        <v xml:space="preserve"> </v>
      </c>
      <c r="BB61" s="13" t="str">
        <f>IF(AND(B61="4x200", OR(AND(E61='club records end 2019'!$N$6, F61&lt;='club records end 2019'!$O$6), AND(E61='club records end 2019'!$N$7, F61&lt;='club records end 2019'!$O$7), AND(E61='club records end 2019'!$N$8, F61&lt;='club records end 2019'!$O$8), AND(E61='club records end 2019'!$N$9, F61&lt;='club records end 2019'!$O$9), AND(E61='club records end 2019'!$N$10, F61&lt;='club records end 2019'!$O$10))), "CR", " ")</f>
        <v xml:space="preserve"> </v>
      </c>
      <c r="BC61" s="13" t="str">
        <f>IF(AND(B61="4x300", AND(E61='club records end 2019'!$N$11, F61&lt;='club records end 2019'!$O$11)), "CR", " ")</f>
        <v xml:space="preserve"> </v>
      </c>
      <c r="BD61" s="13" t="str">
        <f>IF(AND(B61="4x400", OR(AND(E61='club records end 2019'!$N$12, F61&lt;='club records end 2019'!$O$12), AND(E61='club records end 2019'!$N$13, F61&lt;='club records end 2019'!$O$13), AND(E61='club records end 2019'!$N$14, F61&lt;='club records end 2019'!$O$14), AND(E61='club records end 2019'!$N$15, F61&lt;='club records end 2019'!$O$15))), "CR", " ")</f>
        <v xml:space="preserve"> </v>
      </c>
      <c r="BE61" s="13" t="str">
        <f>IF(AND(B61="3x800", OR(AND(E61='club records end 2019'!$N$16, F61&lt;='club records end 2019'!$O$16), AND(E61='club records end 2019'!$N$17, F61&lt;='club records end 2019'!$O$17), AND(E61='club records end 2019'!$N$18, F61&lt;='club records end 2019'!$O$18))), "CR", " ")</f>
        <v xml:space="preserve"> </v>
      </c>
      <c r="BF61" s="13" t="str">
        <f>IF(AND(B61="pentathlon", OR(AND(E61='club records end 2019'!$N$21, F61&gt;='club records end 2019'!$O$21), AND(E61='club records end 2019'!$N$22, F61&gt;='club records end 2019'!$O$22),AND(E61='club records end 2019'!$N$23, F61&gt;='club records end 2019'!$O$23),AND(E61='club records end 2019'!$N$24, F61&gt;='club records end 2019'!$O$24))), "CR", " ")</f>
        <v xml:space="preserve"> </v>
      </c>
      <c r="BG61" s="13" t="str">
        <f>IF(AND(B61="heptathlon", OR(AND(E61='club records end 2019'!$N$26, F61&gt;='club records end 2019'!$O$26), AND(E61='club records end 2019'!$N$27, F61&gt;='club records end 2019'!$O$27))), "CR", " ")</f>
        <v xml:space="preserve"> </v>
      </c>
      <c r="BH61" s="13" t="str">
        <f>IF(AND(B61="decathlon", OR(AND(E61='club records end 2019'!$N$29, F61&gt;='club records end 2019'!$O$29), AND(E61='club records end 2019'!$N$30, F61&gt;='club records end 2019'!$O$30),AND(E61='club records end 2019'!$N$31, F61&gt;='club records end 2019'!$O$31))), "CR", " ")</f>
        <v xml:space="preserve"> </v>
      </c>
    </row>
    <row r="62" spans="1:60" ht="14.5" hidden="1" x14ac:dyDescent="0.35">
      <c r="A62" s="1" t="s">
        <v>333</v>
      </c>
      <c r="B62" s="2" t="s">
        <v>4</v>
      </c>
      <c r="C62" s="1" t="s">
        <v>111</v>
      </c>
      <c r="D62" s="1" t="s">
        <v>112</v>
      </c>
      <c r="E62" s="17" t="s">
        <v>10</v>
      </c>
      <c r="J62" s="13" t="str">
        <f t="shared" si="6"/>
        <v>***CLUB RECORD***</v>
      </c>
      <c r="K62" s="13" t="str">
        <f>IF(AND(B62=100, OR(AND(E62='club records end 2019'!$B$6, F62&lt;='club records end 2019'!$C$6), AND(E62='club records end 2019'!$B$7, F62&lt;='club records end 2019'!$C$7), AND(E62='club records end 2019'!$B$8, F62&lt;='club records end 2019'!$C$8), AND(E62='club records end 2019'!$B$9, F62&lt;='club records end 2019'!$C$9), AND(E62='club records end 2019'!$B$10, F62&lt;='club records end 2019'!$C$10))), "CR", " ")</f>
        <v xml:space="preserve"> </v>
      </c>
      <c r="L62" s="13" t="str">
        <f>IF(AND(B62=200, OR(AND(E62='club records end 2019'!$B$11, F62&lt;='club records end 2019'!$C$11), AND(E62='club records end 2019'!$B$12, F62&lt;='club records end 2019'!$C$12), AND(E62='club records end 2019'!$B$13, F62&lt;='club records end 2019'!$C$13), AND(E62='club records end 2019'!$B$14, F62&lt;='club records end 2019'!$C$14), AND(E62='club records end 2019'!$B$15, F62&lt;='club records end 2019'!$C$15))), "CR", " ")</f>
        <v xml:space="preserve"> </v>
      </c>
      <c r="M62" s="13" t="str">
        <f>IF(AND(B62=300, OR(AND(E62='club records end 2019'!$B$16, F62&lt;='club records end 2019'!$C$16), AND(E62='club records end 2019'!$B$17, F62&lt;='club records end 2019'!$C$17))), "CR", " ")</f>
        <v xml:space="preserve"> </v>
      </c>
      <c r="N62" s="13" t="str">
        <f>IF(AND(B62=400, OR(AND(E62='club records end 2019'!$B$18, F62&lt;='club records end 2019'!$C$18), AND(E62='club records end 2019'!$B$19, F62&lt;='club records end 2019'!$C$19), AND(E62='club records end 2019'!$B$20, F62&lt;='club records end 2019'!$C$20), AND(E62='club records end 2019'!$B$21, F62&lt;='club records end 2019'!$C$21))), "CR", " ")</f>
        <v xml:space="preserve"> </v>
      </c>
      <c r="O62" s="13" t="str">
        <f>IF(AND(B62=800, OR(AND(E62='club records end 2019'!$B$22, F62&lt;='club records end 2019'!$C$22), AND(E62='club records end 2019'!$B$23, F62&lt;='club records end 2019'!$C$23), AND(E62='club records end 2019'!$B$24, F62&lt;='club records end 2019'!$C$24), AND(E62='club records end 2019'!$B$25, F62&lt;='club records end 2019'!$C$25), AND(E62='club records end 2019'!$B$26, F62&lt;='club records end 2019'!$C$26))), "CR", " ")</f>
        <v xml:space="preserve"> </v>
      </c>
      <c r="P62" s="13" t="str">
        <f>IF(AND(B62=1000, OR(AND(E62='club records end 2019'!$B$27, F62&lt;='club records end 2019'!$C$27), AND(E62='club records end 2019'!$B$28, F62&lt;='club records end 2019'!$C$28))), "CR", " ")</f>
        <v xml:space="preserve"> </v>
      </c>
      <c r="Q62" s="13" t="str">
        <f>IF(AND(B62=1500, OR(AND(E62='club records end 2019'!$B$29, F62&lt;='club records end 2019'!$C$29), AND(E62='club records end 2019'!$B$30, F62&lt;='club records end 2019'!$C$30), AND(E62='club records end 2019'!$B$31, F62&lt;='club records end 2019'!$C$31), AND(E62='club records end 2019'!$B$32, F62&lt;='club records end 2019'!$C$32), AND(E62='club records end 2019'!$B$33, F62&lt;='club records end 2019'!$C$33))), "CR", " ")</f>
        <v xml:space="preserve"> </v>
      </c>
      <c r="R62" s="13" t="str">
        <f>IF(AND(B62="1600 (Mile)",OR(AND(E62='club records end 2019'!$B$34,F62&lt;='club records end 2019'!$C$34),AND(E62='club records end 2019'!$B$35,F62&lt;='club records end 2019'!$C$35),AND(E62='club records end 2019'!$B$36,F62&lt;='club records end 2019'!$C$36),AND(E62='club records end 2019'!$B$37,F62&lt;='club records end 2019'!$C$37))),"CR"," ")</f>
        <v xml:space="preserve"> </v>
      </c>
      <c r="S62" s="13" t="str">
        <f>IF(AND(B62=3000, OR(AND(E62='club records end 2019'!$B$38, F62&lt;='club records end 2019'!$C$38), AND(E62='club records end 2019'!$B$39, F62&lt;='club records end 2019'!$C$39), AND(E62='club records end 2019'!$B$40, F62&lt;='club records end 2019'!$C$40), AND(E62='club records end 2019'!$B$41, F62&lt;='club records end 2019'!$C$41))), "CR", " ")</f>
        <v xml:space="preserve"> </v>
      </c>
      <c r="T62" s="13" t="str">
        <f>IF(AND(B62=5000, OR(AND(E62='club records end 2019'!$B$42, F62&lt;='club records end 2019'!$C$42), AND(E62='club records end 2019'!$B$43, F62&lt;='club records end 2019'!$C$43))), "CR", " ")</f>
        <v xml:space="preserve"> </v>
      </c>
      <c r="U62" s="12" t="str">
        <f>IF(AND(B62=10000, OR(AND(E62='club records end 2019'!$B$44, F62&lt;='club records end 2019'!$C$44), AND(E62='club records end 2019'!$B$45, F62&lt;='club records end 2019'!$C$45))), "CR", " ")</f>
        <v xml:space="preserve"> </v>
      </c>
      <c r="V62" s="12" t="str">
        <f>IF(AND(B62="high jump", OR(AND(E62='club records end 2019'!$F$1, F62&gt;='club records end 2019'!$G$1), AND(E62='club records end 2019'!$F$2, F62&gt;='club records end 2019'!$G$2), AND(E62='club records end 2019'!$F$3, F62&gt;='club records end 2019'!$G$3), AND(E62='club records end 2019'!$F$4, F62&gt;='club records end 2019'!$G$4), AND(E62='club records end 2019'!$F$5, F62&gt;='club records end 2019'!$G$5))), "CR", " ")</f>
        <v xml:space="preserve"> </v>
      </c>
      <c r="W62" s="12" t="str">
        <f>IF(AND(B62="long jump", OR(AND(E62='club records end 2019'!$F$6, F62&gt;='club records end 2019'!$G$6), AND(E62='club records end 2019'!$F$7, F62&gt;='club records end 2019'!$G$7), AND(E62='club records end 2019'!$F$8, F62&gt;='club records end 2019'!$G$8), AND(E62='club records end 2019'!$F$9, F62&gt;='club records end 2019'!$G$9), AND(E62='club records end 2019'!$F$10, F62&gt;='club records end 2019'!$G$10))), "CR", " ")</f>
        <v xml:space="preserve"> </v>
      </c>
      <c r="X62" s="12" t="str">
        <f>IF(AND(B62="triple jump", OR(AND(E62='club records end 2019'!$F$11, F62&gt;='club records end 2019'!$G$11), AND(E62='club records end 2019'!$F$12, F62&gt;='club records end 2019'!$G$12), AND(E62='club records end 2019'!$F$13, F62&gt;='club records end 2019'!$G$13), AND(E62='club records end 2019'!$F$14, F62&gt;='club records end 2019'!$H$14), AND(E62='club records end 2019'!$F$15, F62&gt;='club records end 2019'!$G$15))), "CR", " ")</f>
        <v xml:space="preserve"> </v>
      </c>
      <c r="Y62" s="12" t="str">
        <f>IF(AND(B62="pole vault", OR(AND(E62='club records end 2019'!$F$16, F62&gt;='club records end 2019'!$G$16), AND(E62='club records end 2019'!$F$17, F62&gt;='club records end 2019'!$G$17), AND(E62='club records end 2019'!$F$18, F62&gt;='club records end 2019'!$G$18), AND(E62='club records end 2019'!$F$19, F62&gt;='club records end 2019'!$G$19), AND(E62='club records end 2019'!$F$20, F62&gt;='club records end 2019'!$G$20))), "CR", " ")</f>
        <v xml:space="preserve"> </v>
      </c>
      <c r="Z62" s="12" t="str">
        <f>IF(AND(B62="discus 1", E62='club records end 2019'!$F$21, F62&gt;='club records end 2019'!$G$21), "CR", " ")</f>
        <v xml:space="preserve"> </v>
      </c>
      <c r="AA62" s="12" t="str">
        <f>IF(AND(B62="discus 1.25", E62='club records end 2019'!$F$22, F62&gt;='club records end 2019'!$G$22), "CR", " ")</f>
        <v xml:space="preserve"> </v>
      </c>
      <c r="AB62" s="12" t="str">
        <f>IF(AND(B62="discus 1.5", E62='club records end 2019'!$F$23, F62&gt;='club records end 2019'!$G$23), "CR", " ")</f>
        <v xml:space="preserve"> </v>
      </c>
      <c r="AC62" s="12" t="str">
        <f>IF(AND(B62="discus 1.75", E62='club records end 2019'!$F$24, F62&gt;='club records end 2019'!$G$24), "CR", " ")</f>
        <v xml:space="preserve"> </v>
      </c>
      <c r="AD62" s="12" t="str">
        <f>IF(AND(B62="discus 2", E62='club records end 2019'!$F$25, F62&gt;='club records end 2019'!$G$25), "CR", " ")</f>
        <v xml:space="preserve"> </v>
      </c>
      <c r="AE62" s="12" t="str">
        <f>IF(AND(B62="hammer 4", E62='club records end 2019'!$F$27, F62&gt;='club records end 2019'!$G$27), "CR", " ")</f>
        <v xml:space="preserve"> </v>
      </c>
      <c r="AF62" s="12" t="str">
        <f>IF(AND(B62="hammer 5", E62='club records end 2019'!$F$28, F62&gt;='club records end 2019'!$G$28), "CR", " ")</f>
        <v xml:space="preserve"> </v>
      </c>
      <c r="AG62" s="12" t="str">
        <f>IF(AND(B62="hammer 6", E62='club records end 2019'!$F$29, F62&gt;='club records end 2019'!$G$29), "CR", " ")</f>
        <v xml:space="preserve"> </v>
      </c>
      <c r="AH62" s="12" t="str">
        <f>IF(AND(B62="hammer 7.26", E62='club records end 2019'!$F$30, F62&gt;='club records end 2019'!$G$30), "CR", " ")</f>
        <v xml:space="preserve"> </v>
      </c>
      <c r="AI62" s="12" t="str">
        <f>IF(AND(B62="javelin 400", E62='club records end 2019'!$F$31, F62&gt;='club records end 2019'!$G$31), "CR", " ")</f>
        <v xml:space="preserve"> </v>
      </c>
      <c r="AJ62" s="12" t="str">
        <f>IF(AND(B62="javelin 600", E62='club records end 2019'!$F$32, F62&gt;='club records end 2019'!$G$32), "CR", " ")</f>
        <v xml:space="preserve"> </v>
      </c>
      <c r="AK62" s="12" t="str">
        <f>IF(AND(B62="javelin 700", E62='club records end 2019'!$F$33, F62&gt;='club records end 2019'!$G$33), "CR", " ")</f>
        <v xml:space="preserve"> </v>
      </c>
      <c r="AL62" s="12" t="str">
        <f>IF(AND(B62="javelin 800", OR(AND(E62='club records end 2019'!$F$34, F62&gt;='club records end 2019'!$G$34), AND(E62='club records end 2019'!$F$35, F62&gt;='club records end 2019'!$G$35))), "CR", " ")</f>
        <v xml:space="preserve"> </v>
      </c>
      <c r="AM62" s="12" t="str">
        <f>IF(AND(B62="shot 3", E62='club records end 2019'!$F$36, F62&gt;='club records end 2019'!$G$36), "CR", " ")</f>
        <v xml:space="preserve"> </v>
      </c>
      <c r="AN62" s="12" t="str">
        <f>IF(AND(B62="shot 4", E62='club records end 2019'!$F$37, F62&gt;='club records end 2019'!$G$37), "CR", " ")</f>
        <v xml:space="preserve"> </v>
      </c>
      <c r="AO62" s="12" t="str">
        <f>IF(AND(B62="shot 5", E62='club records end 2019'!$F$38, F62&gt;='club records end 2019'!$G$38), "CR", " ")</f>
        <v xml:space="preserve"> </v>
      </c>
      <c r="AP62" s="12" t="str">
        <f>IF(AND(B62="shot 6", E62='club records end 2019'!$F$39, F62&gt;='club records end 2019'!$G$39), "CR", " ")</f>
        <v xml:space="preserve"> </v>
      </c>
      <c r="AQ62" s="12" t="str">
        <f>IF(AND(B62="shot 7.26", E62='club records end 2019'!$F$40, F62&gt;='club records end 2019'!$G$40), "CR", " ")</f>
        <v xml:space="preserve"> </v>
      </c>
      <c r="AR62" s="12" t="str">
        <f>IF(AND(B62="60H",OR(AND(E62='club records end 2019'!$J$1,F62&lt;='club records end 2019'!$K$1),AND(E62='club records end 2019'!$J$2,F62&lt;='club records end 2019'!$K$2),AND(E62='club records end 2019'!$J$3,F62&lt;='club records end 2019'!$K$3),AND(E62='club records end 2019'!$J$4,F62&lt;='club records end 2019'!$K$4),AND(E62='club records end 2019'!$J$5,F62&lt;='club records end 2019'!$K$5))),"CR"," ")</f>
        <v xml:space="preserve"> </v>
      </c>
      <c r="AS62" s="12" t="str">
        <f>IF(AND(B62="75H", AND(E62='club records end 2019'!$J$6, F62&lt;='club records end 2019'!$K$6)), "CR", " ")</f>
        <v xml:space="preserve"> </v>
      </c>
      <c r="AT62" s="12" t="str">
        <f>IF(AND(B62="80H", AND(E62='club records end 2019'!$J$7, F62&lt;='club records end 2019'!$K$7)), "CR", " ")</f>
        <v xml:space="preserve"> </v>
      </c>
      <c r="AU62" s="12" t="str">
        <f>IF(AND(B62="100H", AND(E62='club records end 2019'!$J$8, F62&lt;='club records end 2019'!$K$8)), "CR", " ")</f>
        <v xml:space="preserve"> </v>
      </c>
      <c r="AV62" s="12" t="str">
        <f>IF(AND(B62="110H", OR(AND(E62='club records end 2019'!$J$9, F62&lt;='club records end 2019'!$K$9), AND(E62='club records end 2019'!$J$10, F62&lt;='club records end 2019'!$K$10))), "CR", " ")</f>
        <v xml:space="preserve"> </v>
      </c>
      <c r="AW62" s="12" t="str">
        <f>IF(AND(B62="400H", OR(AND(E62='club records end 2019'!$J$11, F62&lt;='club records end 2019'!$K$11), AND(E62='club records end 2019'!$J$12, F62&lt;='club records end 2019'!$K$12), AND(E62='club records end 2019'!$J$13, F62&lt;='club records end 2019'!$K$13), AND(E62='club records end 2019'!$J$14, F62&lt;='club records end 2019'!$K$14))), "CR", " ")</f>
        <v>CR</v>
      </c>
      <c r="AX62" s="12" t="str">
        <f>IF(AND(B62="1500SC", AND(E62='club records end 2019'!$J$15, F62&lt;='club records end 2019'!$K$15)), "CR", " ")</f>
        <v xml:space="preserve"> </v>
      </c>
      <c r="AY62" s="12" t="str">
        <f>IF(AND(B62="2000SC", OR(AND(E62='club records end 2019'!$J$17, F62&lt;='club records end 2019'!$K$17), AND(E62='club records end 2019'!$J$18, F62&lt;='club records end 2019'!$K$18))), "CR", " ")</f>
        <v xml:space="preserve"> </v>
      </c>
      <c r="AZ62" s="12" t="str">
        <f>IF(AND(B62="3000SC", OR(AND(E62='club records end 2019'!$J$20, F62&lt;='club records end 2019'!$K$20), AND(E62='club records end 2019'!$J$21, F62&lt;='club records end 2019'!$K$21))), "CR", " ")</f>
        <v xml:space="preserve"> </v>
      </c>
      <c r="BA62" s="13" t="str">
        <f>IF(AND(B62="4x100", OR(AND(E62='club records end 2019'!$N$1, F62&lt;='club records end 2019'!$O$1), AND(E62='club records end 2019'!$N$2, F62&lt;='club records end 2019'!$O$2), AND(E62='club records end 2019'!$N$3, F62&lt;='club records end 2019'!$O$3), AND(E62='club records end 2019'!$N$4, F62&lt;='club records end 2019'!$O$4), AND(E62='club records end 2019'!$N$5, F62&lt;='club records end 2019'!$O$5))), "CR", " ")</f>
        <v xml:space="preserve"> </v>
      </c>
      <c r="BB62" s="13" t="str">
        <f>IF(AND(B62="4x200", OR(AND(E62='club records end 2019'!$N$6, F62&lt;='club records end 2019'!$O$6), AND(E62='club records end 2019'!$N$7, F62&lt;='club records end 2019'!$O$7), AND(E62='club records end 2019'!$N$8, F62&lt;='club records end 2019'!$O$8), AND(E62='club records end 2019'!$N$9, F62&lt;='club records end 2019'!$O$9), AND(E62='club records end 2019'!$N$10, F62&lt;='club records end 2019'!$O$10))), "CR", " ")</f>
        <v xml:space="preserve"> </v>
      </c>
      <c r="BC62" s="13" t="str">
        <f>IF(AND(B62="4x300", AND(E62='club records end 2019'!$N$11, F62&lt;='club records end 2019'!$O$11)), "CR", " ")</f>
        <v xml:space="preserve"> </v>
      </c>
      <c r="BD62" s="13" t="str">
        <f>IF(AND(B62="4x400", OR(AND(E62='club records end 2019'!$N$12, F62&lt;='club records end 2019'!$O$12), AND(E62='club records end 2019'!$N$13, F62&lt;='club records end 2019'!$O$13), AND(E62='club records end 2019'!$N$14, F62&lt;='club records end 2019'!$O$14), AND(E62='club records end 2019'!$N$15, F62&lt;='club records end 2019'!$O$15))), "CR", " ")</f>
        <v xml:space="preserve"> </v>
      </c>
      <c r="BE62" s="13" t="str">
        <f>IF(AND(B62="3x800", OR(AND(E62='club records end 2019'!$N$16, F62&lt;='club records end 2019'!$O$16), AND(E62='club records end 2019'!$N$17, F62&lt;='club records end 2019'!$O$17), AND(E62='club records end 2019'!$N$18, F62&lt;='club records end 2019'!$O$18))), "CR", " ")</f>
        <v xml:space="preserve"> </v>
      </c>
      <c r="BF62" s="13" t="str">
        <f>IF(AND(B62="pentathlon", OR(AND(E62='club records end 2019'!$N$21, F62&gt;='club records end 2019'!$O$21), AND(E62='club records end 2019'!$N$22, F62&gt;='club records end 2019'!$O$22),AND(E62='club records end 2019'!$N$23, F62&gt;='club records end 2019'!$O$23),AND(E62='club records end 2019'!$N$24, F62&gt;='club records end 2019'!$O$24))), "CR", " ")</f>
        <v xml:space="preserve"> </v>
      </c>
      <c r="BG62" s="13" t="str">
        <f>IF(AND(B62="heptathlon", OR(AND(E62='club records end 2019'!$N$26, F62&gt;='club records end 2019'!$O$26), AND(E62='club records end 2019'!$N$27, F62&gt;='club records end 2019'!$O$27))), "CR", " ")</f>
        <v xml:space="preserve"> </v>
      </c>
      <c r="BH62" s="13" t="str">
        <f>IF(AND(B62="decathlon", OR(AND(E62='club records end 2019'!$N$29, F62&gt;='club records end 2019'!$O$29), AND(E62='club records end 2019'!$N$30, F62&gt;='club records end 2019'!$O$30),AND(E62='club records end 2019'!$N$31, F62&gt;='club records end 2019'!$O$31))), "CR", " ")</f>
        <v xml:space="preserve"> </v>
      </c>
    </row>
    <row r="63" spans="1:60" ht="14.5" hidden="1" x14ac:dyDescent="0.35">
      <c r="A63" s="1" t="str">
        <f>E63</f>
        <v>U20</v>
      </c>
      <c r="B63" s="2" t="s">
        <v>8</v>
      </c>
      <c r="C63" s="1" t="s">
        <v>58</v>
      </c>
      <c r="D63" s="1" t="s">
        <v>59</v>
      </c>
      <c r="E63" s="17" t="s">
        <v>12</v>
      </c>
      <c r="J63" s="13" t="str">
        <f t="shared" si="6"/>
        <v/>
      </c>
      <c r="K63" s="13" t="str">
        <f>IF(AND(B63=100, OR(AND(E63='club records end 2019'!$B$6, F63&lt;='club records end 2019'!$C$6), AND(E63='club records end 2019'!$B$7, F63&lt;='club records end 2019'!$C$7), AND(E63='club records end 2019'!$B$8, F63&lt;='club records end 2019'!$C$8), AND(E63='club records end 2019'!$B$9, F63&lt;='club records end 2019'!$C$9), AND(E63='club records end 2019'!$B$10, F63&lt;='club records end 2019'!$C$10))), "CR", " ")</f>
        <v xml:space="preserve"> </v>
      </c>
      <c r="L63" s="13" t="str">
        <f>IF(AND(B63=200, OR(AND(E63='club records end 2019'!$B$11, F63&lt;='club records end 2019'!$C$11), AND(E63='club records end 2019'!$B$12, F63&lt;='club records end 2019'!$C$12), AND(E63='club records end 2019'!$B$13, F63&lt;='club records end 2019'!$C$13), AND(E63='club records end 2019'!$B$14, F63&lt;='club records end 2019'!$C$14), AND(E63='club records end 2019'!$B$15, F63&lt;='club records end 2019'!$C$15))), "CR", " ")</f>
        <v xml:space="preserve"> </v>
      </c>
      <c r="M63" s="13" t="str">
        <f>IF(AND(B63=300, OR(AND(E63='club records end 2019'!$B$16, F63&lt;='club records end 2019'!$C$16), AND(E63='club records end 2019'!$B$17, F63&lt;='club records end 2019'!$C$17))), "CR", " ")</f>
        <v xml:space="preserve"> </v>
      </c>
      <c r="N63" s="13" t="str">
        <f>IF(AND(B63=400, OR(AND(E63='club records end 2019'!$B$18, F63&lt;='club records end 2019'!$C$18), AND(E63='club records end 2019'!$B$19, F63&lt;='club records end 2019'!$C$19), AND(E63='club records end 2019'!$B$20, F63&lt;='club records end 2019'!$C$20), AND(E63='club records end 2019'!$B$21, F63&lt;='club records end 2019'!$C$21))), "CR", " ")</f>
        <v xml:space="preserve"> </v>
      </c>
      <c r="O63" s="13" t="str">
        <f>IF(AND(B63=800, OR(AND(E63='club records end 2019'!$B$22, F63&lt;='club records end 2019'!$C$22), AND(E63='club records end 2019'!$B$23, F63&lt;='club records end 2019'!$C$23), AND(E63='club records end 2019'!$B$24, F63&lt;='club records end 2019'!$C$24), AND(E63='club records end 2019'!$B$25, F63&lt;='club records end 2019'!$C$25), AND(E63='club records end 2019'!$B$26, F63&lt;='club records end 2019'!$C$26))), "CR", " ")</f>
        <v xml:space="preserve"> </v>
      </c>
      <c r="P63" s="13" t="str">
        <f>IF(AND(B63=1000, OR(AND(E63='club records end 2019'!$B$27, F63&lt;='club records end 2019'!$C$27), AND(E63='club records end 2019'!$B$28, F63&lt;='club records end 2019'!$C$28))), "CR", " ")</f>
        <v xml:space="preserve"> </v>
      </c>
      <c r="Q63" s="13" t="str">
        <f>IF(AND(B63=1500, OR(AND(E63='club records end 2019'!$B$29, F63&lt;='club records end 2019'!$C$29), AND(E63='club records end 2019'!$B$30, F63&lt;='club records end 2019'!$C$30), AND(E63='club records end 2019'!$B$31, F63&lt;='club records end 2019'!$C$31), AND(E63='club records end 2019'!$B$32, F63&lt;='club records end 2019'!$C$32), AND(E63='club records end 2019'!$B$33, F63&lt;='club records end 2019'!$C$33))), "CR", " ")</f>
        <v xml:space="preserve"> </v>
      </c>
      <c r="R63" s="13" t="str">
        <f>IF(AND(B63="1600 (Mile)",OR(AND(E63='club records end 2019'!$B$34,F63&lt;='club records end 2019'!$C$34),AND(E63='club records end 2019'!$B$35,F63&lt;='club records end 2019'!$C$35),AND(E63='club records end 2019'!$B$36,F63&lt;='club records end 2019'!$C$36),AND(E63='club records end 2019'!$B$37,F63&lt;='club records end 2019'!$C$37))),"CR"," ")</f>
        <v xml:space="preserve"> </v>
      </c>
      <c r="S63" s="13" t="str">
        <f>IF(AND(B63=3000, OR(AND(E63='club records end 2019'!$B$38, F63&lt;='club records end 2019'!$C$38), AND(E63='club records end 2019'!$B$39, F63&lt;='club records end 2019'!$C$39), AND(E63='club records end 2019'!$B$40, F63&lt;='club records end 2019'!$C$40), AND(E63='club records end 2019'!$B$41, F63&lt;='club records end 2019'!$C$41))), "CR", " ")</f>
        <v xml:space="preserve"> </v>
      </c>
      <c r="T63" s="13" t="str">
        <f>IF(AND(B63=5000, OR(AND(E63='club records end 2019'!$B$42, F63&lt;='club records end 2019'!$C$42), AND(E63='club records end 2019'!$B$43, F63&lt;='club records end 2019'!$C$43))), "CR", " ")</f>
        <v xml:space="preserve"> </v>
      </c>
      <c r="U63" s="12" t="str">
        <f>IF(AND(B63=10000, OR(AND(E63='club records end 2019'!$B$44, F63&lt;='club records end 2019'!$C$44), AND(E63='club records end 2019'!$B$45, F63&lt;='club records end 2019'!$C$45))), "CR", " ")</f>
        <v xml:space="preserve"> </v>
      </c>
      <c r="V63" s="12" t="str">
        <f>IF(AND(B63="high jump", OR(AND(E63='club records end 2019'!$F$1, F63&gt;='club records end 2019'!$G$1), AND(E63='club records end 2019'!$F$2, F63&gt;='club records end 2019'!$G$2), AND(E63='club records end 2019'!$F$3, F63&gt;='club records end 2019'!$G$3), AND(E63='club records end 2019'!$F$4, F63&gt;='club records end 2019'!$G$4), AND(E63='club records end 2019'!$F$5, F63&gt;='club records end 2019'!$G$5))), "CR", " ")</f>
        <v xml:space="preserve"> </v>
      </c>
      <c r="W63" s="12" t="str">
        <f>IF(AND(B63="long jump", OR(AND(E63='club records end 2019'!$F$6, F63&gt;='club records end 2019'!$G$6), AND(E63='club records end 2019'!$F$7, F63&gt;='club records end 2019'!$G$7), AND(E63='club records end 2019'!$F$8, F63&gt;='club records end 2019'!$G$8), AND(E63='club records end 2019'!$F$9, F63&gt;='club records end 2019'!$G$9), AND(E63='club records end 2019'!$F$10, F63&gt;='club records end 2019'!$G$10))), "CR", " ")</f>
        <v xml:space="preserve"> </v>
      </c>
      <c r="X63" s="12" t="str">
        <f>IF(AND(B63="triple jump", OR(AND(E63='club records end 2019'!$F$11, F63&gt;='club records end 2019'!$G$11), AND(E63='club records end 2019'!$F$12, F63&gt;='club records end 2019'!$G$12), AND(E63='club records end 2019'!$F$13, F63&gt;='club records end 2019'!$G$13), AND(E63='club records end 2019'!$F$14, F63&gt;='club records end 2019'!$H$14), AND(E63='club records end 2019'!$F$15, F63&gt;='club records end 2019'!$G$15))), "CR", " ")</f>
        <v xml:space="preserve"> </v>
      </c>
      <c r="Y63" s="12" t="str">
        <f>IF(AND(B63="pole vault", OR(AND(E63='club records end 2019'!$F$16, F63&gt;='club records end 2019'!$G$16), AND(E63='club records end 2019'!$F$17, F63&gt;='club records end 2019'!$G$17), AND(E63='club records end 2019'!$F$18, F63&gt;='club records end 2019'!$G$18), AND(E63='club records end 2019'!$F$19, F63&gt;='club records end 2019'!$G$19), AND(E63='club records end 2019'!$F$20, F63&gt;='club records end 2019'!$G$20))), "CR", " ")</f>
        <v xml:space="preserve"> </v>
      </c>
      <c r="Z63" s="12" t="str">
        <f>IF(AND(B63="discus 1", E63='club records end 2019'!$F$21, F63&gt;='club records end 2019'!$G$21), "CR", " ")</f>
        <v xml:space="preserve"> </v>
      </c>
      <c r="AA63" s="12" t="str">
        <f>IF(AND(B63="discus 1.25", E63='club records end 2019'!$F$22, F63&gt;='club records end 2019'!$G$22), "CR", " ")</f>
        <v xml:space="preserve"> </v>
      </c>
      <c r="AB63" s="12" t="str">
        <f>IF(AND(B63="discus 1.5", E63='club records end 2019'!$F$23, F63&gt;='club records end 2019'!$G$23), "CR", " ")</f>
        <v xml:space="preserve"> </v>
      </c>
      <c r="AC63" s="12" t="str">
        <f>IF(AND(B63="discus 1.75", E63='club records end 2019'!$F$24, F63&gt;='club records end 2019'!$G$24), "CR", " ")</f>
        <v xml:space="preserve"> </v>
      </c>
      <c r="AD63" s="12" t="str">
        <f>IF(AND(B63="discus 2", E63='club records end 2019'!$F$25, F63&gt;='club records end 2019'!$G$25), "CR", " ")</f>
        <v xml:space="preserve"> </v>
      </c>
      <c r="AE63" s="12" t="str">
        <f>IF(AND(B63="hammer 4", E63='club records end 2019'!$F$27, F63&gt;='club records end 2019'!$G$27), "CR", " ")</f>
        <v xml:space="preserve"> </v>
      </c>
      <c r="AF63" s="12" t="str">
        <f>IF(AND(B63="hammer 5", E63='club records end 2019'!$F$28, F63&gt;='club records end 2019'!$G$28), "CR", " ")</f>
        <v xml:space="preserve"> </v>
      </c>
      <c r="AG63" s="12" t="str">
        <f>IF(AND(B63="hammer 6", E63='club records end 2019'!$F$29, F63&gt;='club records end 2019'!$G$29), "CR", " ")</f>
        <v xml:space="preserve"> </v>
      </c>
      <c r="AH63" s="12" t="str">
        <f>IF(AND(B63="hammer 7.26", E63='club records end 2019'!$F$30, F63&gt;='club records end 2019'!$G$30), "CR", " ")</f>
        <v xml:space="preserve"> </v>
      </c>
      <c r="AI63" s="12" t="str">
        <f>IF(AND(B63="javelin 400", E63='club records end 2019'!$F$31, F63&gt;='club records end 2019'!$G$31), "CR", " ")</f>
        <v xml:space="preserve"> </v>
      </c>
      <c r="AJ63" s="12" t="str">
        <f>IF(AND(B63="javelin 600", E63='club records end 2019'!$F$32, F63&gt;='club records end 2019'!$G$32), "CR", " ")</f>
        <v xml:space="preserve"> </v>
      </c>
      <c r="AK63" s="12" t="str">
        <f>IF(AND(B63="javelin 700", E63='club records end 2019'!$F$33, F63&gt;='club records end 2019'!$G$33), "CR", " ")</f>
        <v xml:space="preserve"> </v>
      </c>
      <c r="AL63" s="12" t="str">
        <f>IF(AND(B63="javelin 800", OR(AND(E63='club records end 2019'!$F$34, F63&gt;='club records end 2019'!$G$34), AND(E63='club records end 2019'!$F$35, F63&gt;='club records end 2019'!$G$35))), "CR", " ")</f>
        <v xml:space="preserve"> </v>
      </c>
      <c r="AM63" s="12" t="str">
        <f>IF(AND(B63="shot 3", E63='club records end 2019'!$F$36, F63&gt;='club records end 2019'!$G$36), "CR", " ")</f>
        <v xml:space="preserve"> </v>
      </c>
      <c r="AN63" s="12" t="str">
        <f>IF(AND(B63="shot 4", E63='club records end 2019'!$F$37, F63&gt;='club records end 2019'!$G$37), "CR", " ")</f>
        <v xml:space="preserve"> </v>
      </c>
      <c r="AO63" s="12" t="str">
        <f>IF(AND(B63="shot 5", E63='club records end 2019'!$F$38, F63&gt;='club records end 2019'!$G$38), "CR", " ")</f>
        <v xml:space="preserve"> </v>
      </c>
      <c r="AP63" s="12" t="str">
        <f>IF(AND(B63="shot 6", E63='club records end 2019'!$F$39, F63&gt;='club records end 2019'!$G$39), "CR", " ")</f>
        <v xml:space="preserve"> </v>
      </c>
      <c r="AQ63" s="12" t="str">
        <f>IF(AND(B63="shot 7.26", E63='club records end 2019'!$F$40, F63&gt;='club records end 2019'!$G$40), "CR", " ")</f>
        <v xml:space="preserve"> </v>
      </c>
      <c r="AR63" s="12" t="str">
        <f>IF(AND(B63="60H",OR(AND(E63='club records end 2019'!$J$1,F63&lt;='club records end 2019'!$K$1),AND(E63='club records end 2019'!$J$2,F63&lt;='club records end 2019'!$K$2),AND(E63='club records end 2019'!$J$3,F63&lt;='club records end 2019'!$K$3),AND(E63='club records end 2019'!$J$4,F63&lt;='club records end 2019'!$K$4),AND(E63='club records end 2019'!$J$5,F63&lt;='club records end 2019'!$K$5))),"CR"," ")</f>
        <v xml:space="preserve"> </v>
      </c>
      <c r="AS63" s="12" t="str">
        <f>IF(AND(B63="75H", AND(E63='club records end 2019'!$J$6, F63&lt;='club records end 2019'!$K$6)), "CR", " ")</f>
        <v xml:space="preserve"> </v>
      </c>
      <c r="AT63" s="12" t="str">
        <f>IF(AND(B63="80H", AND(E63='club records end 2019'!$J$7, F63&lt;='club records end 2019'!$K$7)), "CR", " ")</f>
        <v xml:space="preserve"> </v>
      </c>
      <c r="AU63" s="12" t="str">
        <f>IF(AND(B63="100H", AND(E63='club records end 2019'!$J$8, F63&lt;='club records end 2019'!$K$8)), "CR", " ")</f>
        <v xml:space="preserve"> </v>
      </c>
      <c r="AV63" s="12" t="str">
        <f>IF(AND(B63="110H", OR(AND(E63='club records end 2019'!$J$9, F63&lt;='club records end 2019'!$K$9), AND(E63='club records end 2019'!$J$10, F63&lt;='club records end 2019'!$K$10))), "CR", " ")</f>
        <v xml:space="preserve"> </v>
      </c>
      <c r="AW63" s="12" t="str">
        <f>IF(AND(B63="400H", OR(AND(E63='club records end 2019'!$J$11, F63&lt;='club records end 2019'!$K$11), AND(E63='club records end 2019'!$J$12, F63&lt;='club records end 2019'!$K$12), AND(E63='club records end 2019'!$J$13, F63&lt;='club records end 2019'!$K$13), AND(E63='club records end 2019'!$J$14, F63&lt;='club records end 2019'!$K$14))), "CR", " ")</f>
        <v xml:space="preserve"> </v>
      </c>
      <c r="AX63" s="12" t="str">
        <f>IF(AND(B63="1500SC", AND(E63='club records end 2019'!$J$15, F63&lt;='club records end 2019'!$K$15)), "CR", " ")</f>
        <v xml:space="preserve"> </v>
      </c>
      <c r="AY63" s="12" t="str">
        <f>IF(AND(B63="2000SC", OR(AND(E63='club records end 2019'!$J$17, F63&lt;='club records end 2019'!$K$17), AND(E63='club records end 2019'!$J$18, F63&lt;='club records end 2019'!$K$18))), "CR", " ")</f>
        <v xml:space="preserve"> </v>
      </c>
      <c r="AZ63" s="12" t="str">
        <f>IF(AND(B63="3000SC", OR(AND(E63='club records end 2019'!$J$20, F63&lt;='club records end 2019'!$K$20), AND(E63='club records end 2019'!$J$21, F63&lt;='club records end 2019'!$K$21))), "CR", " ")</f>
        <v xml:space="preserve"> </v>
      </c>
      <c r="BA63" s="13" t="str">
        <f>IF(AND(B63="4x100", OR(AND(E63='club records end 2019'!$N$1, F63&lt;='club records end 2019'!$O$1), AND(E63='club records end 2019'!$N$2, F63&lt;='club records end 2019'!$O$2), AND(E63='club records end 2019'!$N$3, F63&lt;='club records end 2019'!$O$3), AND(E63='club records end 2019'!$N$4, F63&lt;='club records end 2019'!$O$4), AND(E63='club records end 2019'!$N$5, F63&lt;='club records end 2019'!$O$5))), "CR", " ")</f>
        <v xml:space="preserve"> </v>
      </c>
      <c r="BB63" s="13" t="str">
        <f>IF(AND(B63="4x200", OR(AND(E63='club records end 2019'!$N$6, F63&lt;='club records end 2019'!$O$6), AND(E63='club records end 2019'!$N$7, F63&lt;='club records end 2019'!$O$7), AND(E63='club records end 2019'!$N$8, F63&lt;='club records end 2019'!$O$8), AND(E63='club records end 2019'!$N$9, F63&lt;='club records end 2019'!$O$9), AND(E63='club records end 2019'!$N$10, F63&lt;='club records end 2019'!$O$10))), "CR", " ")</f>
        <v xml:space="preserve"> </v>
      </c>
      <c r="BC63" s="13" t="str">
        <f>IF(AND(B63="4x300", AND(E63='club records end 2019'!$N$11, F63&lt;='club records end 2019'!$O$11)), "CR", " ")</f>
        <v xml:space="preserve"> </v>
      </c>
      <c r="BD63" s="13" t="str">
        <f>IF(AND(B63="4x400", OR(AND(E63='club records end 2019'!$N$12, F63&lt;='club records end 2019'!$O$12), AND(E63='club records end 2019'!$N$13, F63&lt;='club records end 2019'!$O$13), AND(E63='club records end 2019'!$N$14, F63&lt;='club records end 2019'!$O$14), AND(E63='club records end 2019'!$N$15, F63&lt;='club records end 2019'!$O$15))), "CR", " ")</f>
        <v xml:space="preserve"> </v>
      </c>
      <c r="BE63" s="13" t="str">
        <f>IF(AND(B63="3x800", OR(AND(E63='club records end 2019'!$N$16, F63&lt;='club records end 2019'!$O$16), AND(E63='club records end 2019'!$N$17, F63&lt;='club records end 2019'!$O$17), AND(E63='club records end 2019'!$N$18, F63&lt;='club records end 2019'!$O$18))), "CR", " ")</f>
        <v xml:space="preserve"> </v>
      </c>
      <c r="BF63" s="13" t="str">
        <f>IF(AND(B63="pentathlon", OR(AND(E63='club records end 2019'!$N$21, F63&gt;='club records end 2019'!$O$21), AND(E63='club records end 2019'!$N$22, F63&gt;='club records end 2019'!$O$22),AND(E63='club records end 2019'!$N$23, F63&gt;='club records end 2019'!$O$23),AND(E63='club records end 2019'!$N$24, F63&gt;='club records end 2019'!$O$24))), "CR", " ")</f>
        <v xml:space="preserve"> </v>
      </c>
      <c r="BG63" s="13" t="str">
        <f>IF(AND(B63="heptathlon", OR(AND(E63='club records end 2019'!$N$26, F63&gt;='club records end 2019'!$O$26), AND(E63='club records end 2019'!$N$27, F63&gt;='club records end 2019'!$O$27))), "CR", " ")</f>
        <v xml:space="preserve"> </v>
      </c>
      <c r="BH63" s="13" t="str">
        <f>IF(AND(B63="decathlon", OR(AND(E63='club records end 2019'!$N$29, F63&gt;='club records end 2019'!$O$29), AND(E63='club records end 2019'!$N$30, F63&gt;='club records end 2019'!$O$30),AND(E63='club records end 2019'!$N$31, F63&gt;='club records end 2019'!$O$31))), "CR", " ")</f>
        <v xml:space="preserve"> </v>
      </c>
    </row>
    <row r="64" spans="1:60" ht="14.5" hidden="1" x14ac:dyDescent="0.35">
      <c r="A64" s="29" t="str">
        <f>IF(OR(E64="Sen", E64="V35", E64="V40", E64="V45", E64="V50", E64="V55", E64="V60", E64="V65", E64="V70", E64="V75"), "V", E64)</f>
        <v>U13</v>
      </c>
      <c r="B64" s="2">
        <v>800</v>
      </c>
      <c r="C64" s="1" t="s">
        <v>104</v>
      </c>
      <c r="D64" s="1" t="s">
        <v>105</v>
      </c>
      <c r="E64" s="29" t="s">
        <v>13</v>
      </c>
      <c r="J64" s="13" t="str">
        <f t="shared" si="6"/>
        <v>***CLUB RECORD***</v>
      </c>
      <c r="K64" s="13" t="str">
        <f>IF(AND(B64=100, OR(AND(E64='club records end 2019'!$B$6, F64&lt;='club records end 2019'!$C$6), AND(E64='club records end 2019'!$B$7, F64&lt;='club records end 2019'!$C$7), AND(E64='club records end 2019'!$B$8, F64&lt;='club records end 2019'!$C$8), AND(E64='club records end 2019'!$B$9, F64&lt;='club records end 2019'!$C$9), AND(E64='club records end 2019'!$B$10, F64&lt;='club records end 2019'!$C$10))), "CR", " ")</f>
        <v xml:space="preserve"> </v>
      </c>
      <c r="L64" s="13" t="str">
        <f>IF(AND(B64=200, OR(AND(E64='club records end 2019'!$B$11, F64&lt;='club records end 2019'!$C$11), AND(E64='club records end 2019'!$B$12, F64&lt;='club records end 2019'!$C$12), AND(E64='club records end 2019'!$B$13, F64&lt;='club records end 2019'!$C$13), AND(E64='club records end 2019'!$B$14, F64&lt;='club records end 2019'!$C$14), AND(E64='club records end 2019'!$B$15, F64&lt;='club records end 2019'!$C$15))), "CR", " ")</f>
        <v xml:space="preserve"> </v>
      </c>
      <c r="M64" s="13" t="str">
        <f>IF(AND(B64=300, OR(AND(E64='club records end 2019'!$B$16, F64&lt;='club records end 2019'!$C$16), AND(E64='club records end 2019'!$B$17, F64&lt;='club records end 2019'!$C$17))), "CR", " ")</f>
        <v xml:space="preserve"> </v>
      </c>
      <c r="N64" s="13" t="str">
        <f>IF(AND(B64=400, OR(AND(E64='club records end 2019'!$B$18, F64&lt;='club records end 2019'!$C$18), AND(E64='club records end 2019'!$B$19, F64&lt;='club records end 2019'!$C$19), AND(E64='club records end 2019'!$B$20, F64&lt;='club records end 2019'!$C$20), AND(E64='club records end 2019'!$B$21, F64&lt;='club records end 2019'!$C$21))), "CR", " ")</f>
        <v xml:space="preserve"> </v>
      </c>
      <c r="O64" s="13" t="str">
        <f>IF(AND(B64=800, OR(AND(E64='club records end 2019'!$B$22, F64&lt;='club records end 2019'!$C$22), AND(E64='club records end 2019'!$B$23, F64&lt;='club records end 2019'!$C$23), AND(E64='club records end 2019'!$B$24, F64&lt;='club records end 2019'!$C$24), AND(E64='club records end 2019'!$B$25, F64&lt;='club records end 2019'!$C$25), AND(E64='club records end 2019'!$B$26, F64&lt;='club records end 2019'!$C$26))), "CR", " ")</f>
        <v>CR</v>
      </c>
      <c r="P64" s="13" t="str">
        <f>IF(AND(B64=1000, OR(AND(E64='club records end 2019'!$B$27, F64&lt;='club records end 2019'!$C$27), AND(E64='club records end 2019'!$B$28, F64&lt;='club records end 2019'!$C$28))), "CR", " ")</f>
        <v xml:space="preserve"> </v>
      </c>
      <c r="Q64" s="13" t="str">
        <f>IF(AND(B64=1500, OR(AND(E64='club records end 2019'!$B$29, F64&lt;='club records end 2019'!$C$29), AND(E64='club records end 2019'!$B$30, F64&lt;='club records end 2019'!$C$30), AND(E64='club records end 2019'!$B$31, F64&lt;='club records end 2019'!$C$31), AND(E64='club records end 2019'!$B$32, F64&lt;='club records end 2019'!$C$32), AND(E64='club records end 2019'!$B$33, F64&lt;='club records end 2019'!$C$33))), "CR", " ")</f>
        <v xml:space="preserve"> </v>
      </c>
      <c r="R64" s="13" t="str">
        <f>IF(AND(B64="1600 (Mile)",OR(AND(E64='club records end 2019'!$B$34,F64&lt;='club records end 2019'!$C$34),AND(E64='club records end 2019'!$B$35,F64&lt;='club records end 2019'!$C$35),AND(E64='club records end 2019'!$B$36,F64&lt;='club records end 2019'!$C$36),AND(E64='club records end 2019'!$B$37,F64&lt;='club records end 2019'!$C$37))),"CR"," ")</f>
        <v xml:space="preserve"> </v>
      </c>
      <c r="S64" s="13" t="str">
        <f>IF(AND(B64=3000, OR(AND(E64='club records end 2019'!$B$38, F64&lt;='club records end 2019'!$C$38), AND(E64='club records end 2019'!$B$39, F64&lt;='club records end 2019'!$C$39), AND(E64='club records end 2019'!$B$40, F64&lt;='club records end 2019'!$C$40), AND(E64='club records end 2019'!$B$41, F64&lt;='club records end 2019'!$C$41))), "CR", " ")</f>
        <v xml:space="preserve"> </v>
      </c>
      <c r="T64" s="13" t="str">
        <f>IF(AND(B64=5000, OR(AND(E64='club records end 2019'!$B$42, F64&lt;='club records end 2019'!$C$42), AND(E64='club records end 2019'!$B$43, F64&lt;='club records end 2019'!$C$43))), "CR", " ")</f>
        <v xml:space="preserve"> </v>
      </c>
      <c r="U64" s="12" t="str">
        <f>IF(AND(B64=10000, OR(AND(E64='club records end 2019'!$B$44, F64&lt;='club records end 2019'!$C$44), AND(E64='club records end 2019'!$B$45, F64&lt;='club records end 2019'!$C$45))), "CR", " ")</f>
        <v xml:space="preserve"> </v>
      </c>
      <c r="V64" s="12" t="str">
        <f>IF(AND(B64="high jump", OR(AND(E64='club records end 2019'!$F$1, F64&gt;='club records end 2019'!$G$1), AND(E64='club records end 2019'!$F$2, F64&gt;='club records end 2019'!$G$2), AND(E64='club records end 2019'!$F$3, F64&gt;='club records end 2019'!$G$3), AND(E64='club records end 2019'!$F$4, F64&gt;='club records end 2019'!$G$4), AND(E64='club records end 2019'!$F$5, F64&gt;='club records end 2019'!$G$5))), "CR", " ")</f>
        <v xml:space="preserve"> </v>
      </c>
      <c r="W64" s="12" t="str">
        <f>IF(AND(B64="long jump", OR(AND(E64='club records end 2019'!$F$6, F64&gt;='club records end 2019'!$G$6), AND(E64='club records end 2019'!$F$7, F64&gt;='club records end 2019'!$G$7), AND(E64='club records end 2019'!$F$8, F64&gt;='club records end 2019'!$G$8), AND(E64='club records end 2019'!$F$9, F64&gt;='club records end 2019'!$G$9), AND(E64='club records end 2019'!$F$10, F64&gt;='club records end 2019'!$G$10))), "CR", " ")</f>
        <v xml:space="preserve"> </v>
      </c>
      <c r="X64" s="12" t="str">
        <f>IF(AND(B64="triple jump", OR(AND(E64='club records end 2019'!$F$11, F64&gt;='club records end 2019'!$G$11), AND(E64='club records end 2019'!$F$12, F64&gt;='club records end 2019'!$G$12), AND(E64='club records end 2019'!$F$13, F64&gt;='club records end 2019'!$G$13), AND(E64='club records end 2019'!$F$14, F64&gt;='club records end 2019'!$H$14), AND(E64='club records end 2019'!$F$15, F64&gt;='club records end 2019'!$G$15))), "CR", " ")</f>
        <v xml:space="preserve"> </v>
      </c>
      <c r="Y64" s="12" t="str">
        <f>IF(AND(B64="pole vault", OR(AND(E64='club records end 2019'!$F$16, F64&gt;='club records end 2019'!$G$16), AND(E64='club records end 2019'!$F$17, F64&gt;='club records end 2019'!$G$17), AND(E64='club records end 2019'!$F$18, F64&gt;='club records end 2019'!$G$18), AND(E64='club records end 2019'!$F$19, F64&gt;='club records end 2019'!$G$19), AND(E64='club records end 2019'!$F$20, F64&gt;='club records end 2019'!$G$20))), "CR", " ")</f>
        <v xml:space="preserve"> </v>
      </c>
      <c r="Z64" s="12" t="str">
        <f>IF(AND(B64="discus 1", E64='club records end 2019'!$F$21, F64&gt;='club records end 2019'!$G$21), "CR", " ")</f>
        <v xml:space="preserve"> </v>
      </c>
      <c r="AA64" s="12" t="str">
        <f>IF(AND(B64="discus 1.25", E64='club records end 2019'!$F$22, F64&gt;='club records end 2019'!$G$22), "CR", " ")</f>
        <v xml:space="preserve"> </v>
      </c>
      <c r="AB64" s="12" t="str">
        <f>IF(AND(B64="discus 1.5", E64='club records end 2019'!$F$23, F64&gt;='club records end 2019'!$G$23), "CR", " ")</f>
        <v xml:space="preserve"> </v>
      </c>
      <c r="AC64" s="12" t="str">
        <f>IF(AND(B64="discus 1.75", E64='club records end 2019'!$F$24, F64&gt;='club records end 2019'!$G$24), "CR", " ")</f>
        <v xml:space="preserve"> </v>
      </c>
      <c r="AD64" s="12" t="str">
        <f>IF(AND(B64="discus 2", E64='club records end 2019'!$F$25, F64&gt;='club records end 2019'!$G$25), "CR", " ")</f>
        <v xml:space="preserve"> </v>
      </c>
      <c r="AE64" s="12" t="str">
        <f>IF(AND(B64="hammer 4", E64='club records end 2019'!$F$27, F64&gt;='club records end 2019'!$G$27), "CR", " ")</f>
        <v xml:space="preserve"> </v>
      </c>
      <c r="AF64" s="12" t="str">
        <f>IF(AND(B64="hammer 5", E64='club records end 2019'!$F$28, F64&gt;='club records end 2019'!$G$28), "CR", " ")</f>
        <v xml:space="preserve"> </v>
      </c>
      <c r="AG64" s="12" t="str">
        <f>IF(AND(B64="hammer 6", E64='club records end 2019'!$F$29, F64&gt;='club records end 2019'!$G$29), "CR", " ")</f>
        <v xml:space="preserve"> </v>
      </c>
      <c r="AH64" s="12" t="str">
        <f>IF(AND(B64="hammer 7.26", E64='club records end 2019'!$F$30, F64&gt;='club records end 2019'!$G$30), "CR", " ")</f>
        <v xml:space="preserve"> </v>
      </c>
      <c r="AI64" s="12" t="str">
        <f>IF(AND(B64="javelin 400", E64='club records end 2019'!$F$31, F64&gt;='club records end 2019'!$G$31), "CR", " ")</f>
        <v xml:space="preserve"> </v>
      </c>
      <c r="AJ64" s="12" t="str">
        <f>IF(AND(B64="javelin 600", E64='club records end 2019'!$F$32, F64&gt;='club records end 2019'!$G$32), "CR", " ")</f>
        <v xml:space="preserve"> </v>
      </c>
      <c r="AK64" s="12" t="str">
        <f>IF(AND(B64="javelin 700", E64='club records end 2019'!$F$33, F64&gt;='club records end 2019'!$G$33), "CR", " ")</f>
        <v xml:space="preserve"> </v>
      </c>
      <c r="AL64" s="12" t="str">
        <f>IF(AND(B64="javelin 800", OR(AND(E64='club records end 2019'!$F$34, F64&gt;='club records end 2019'!$G$34), AND(E64='club records end 2019'!$F$35, F64&gt;='club records end 2019'!$G$35))), "CR", " ")</f>
        <v xml:space="preserve"> </v>
      </c>
      <c r="AM64" s="12" t="str">
        <f>IF(AND(B64="shot 3", E64='club records end 2019'!$F$36, F64&gt;='club records end 2019'!$G$36), "CR", " ")</f>
        <v xml:space="preserve"> </v>
      </c>
      <c r="AN64" s="12" t="str">
        <f>IF(AND(B64="shot 4", E64='club records end 2019'!$F$37, F64&gt;='club records end 2019'!$G$37), "CR", " ")</f>
        <v xml:space="preserve"> </v>
      </c>
      <c r="AO64" s="12" t="str">
        <f>IF(AND(B64="shot 5", E64='club records end 2019'!$F$38, F64&gt;='club records end 2019'!$G$38), "CR", " ")</f>
        <v xml:space="preserve"> </v>
      </c>
      <c r="AP64" s="12" t="str">
        <f>IF(AND(B64="shot 6", E64='club records end 2019'!$F$39, F64&gt;='club records end 2019'!$G$39), "CR", " ")</f>
        <v xml:space="preserve"> </v>
      </c>
      <c r="AQ64" s="12" t="str">
        <f>IF(AND(B64="shot 7.26", E64='club records end 2019'!$F$40, F64&gt;='club records end 2019'!$G$40), "CR", " ")</f>
        <v xml:space="preserve"> </v>
      </c>
      <c r="AR64" s="12" t="str">
        <f>IF(AND(B64="60H",OR(AND(E64='club records end 2019'!$J$1,F64&lt;='club records end 2019'!$K$1),AND(E64='club records end 2019'!$J$2,F64&lt;='club records end 2019'!$K$2),AND(E64='club records end 2019'!$J$3,F64&lt;='club records end 2019'!$K$3),AND(E64='club records end 2019'!$J$4,F64&lt;='club records end 2019'!$K$4),AND(E64='club records end 2019'!$J$5,F64&lt;='club records end 2019'!$K$5))),"CR"," ")</f>
        <v xml:space="preserve"> </v>
      </c>
      <c r="AS64" s="12" t="str">
        <f>IF(AND(B64="75H", AND(E64='club records end 2019'!$J$6, F64&lt;='club records end 2019'!$K$6)), "CR", " ")</f>
        <v xml:space="preserve"> </v>
      </c>
      <c r="AT64" s="12" t="str">
        <f>IF(AND(B64="80H", AND(E64='club records end 2019'!$J$7, F64&lt;='club records end 2019'!$K$7)), "CR", " ")</f>
        <v xml:space="preserve"> </v>
      </c>
      <c r="AU64" s="12" t="str">
        <f>IF(AND(B64="100H", AND(E64='club records end 2019'!$J$8, F64&lt;='club records end 2019'!$K$8)), "CR", " ")</f>
        <v xml:space="preserve"> </v>
      </c>
      <c r="AV64" s="12" t="str">
        <f>IF(AND(B64="110H", OR(AND(E64='club records end 2019'!$J$9, F64&lt;='club records end 2019'!$K$9), AND(E64='club records end 2019'!$J$10, F64&lt;='club records end 2019'!$K$10))), "CR", " ")</f>
        <v xml:space="preserve"> </v>
      </c>
      <c r="AW64" s="12" t="str">
        <f>IF(AND(B64="400H", OR(AND(E64='club records end 2019'!$J$11, F64&lt;='club records end 2019'!$K$11), AND(E64='club records end 2019'!$J$12, F64&lt;='club records end 2019'!$K$12), AND(E64='club records end 2019'!$J$13, F64&lt;='club records end 2019'!$K$13), AND(E64='club records end 2019'!$J$14, F64&lt;='club records end 2019'!$K$14))), "CR", " ")</f>
        <v xml:space="preserve"> </v>
      </c>
      <c r="AX64" s="12" t="str">
        <f>IF(AND(B64="1500SC", AND(E64='club records end 2019'!$J$15, F64&lt;='club records end 2019'!$K$15)), "CR", " ")</f>
        <v xml:space="preserve"> </v>
      </c>
      <c r="AY64" s="12" t="str">
        <f>IF(AND(B64="2000SC", OR(AND(E64='club records end 2019'!$J$17, F64&lt;='club records end 2019'!$K$17), AND(E64='club records end 2019'!$J$18, F64&lt;='club records end 2019'!$K$18))), "CR", " ")</f>
        <v xml:space="preserve"> </v>
      </c>
      <c r="AZ64" s="12" t="str">
        <f>IF(AND(B64="3000SC", OR(AND(E64='club records end 2019'!$J$20, F64&lt;='club records end 2019'!$K$20), AND(E64='club records end 2019'!$J$21, F64&lt;='club records end 2019'!$K$21))), "CR", " ")</f>
        <v xml:space="preserve"> </v>
      </c>
      <c r="BA64" s="13" t="str">
        <f>IF(AND(B64="4x100", OR(AND(E64='club records end 2019'!$N$1, F64&lt;='club records end 2019'!$O$1), AND(E64='club records end 2019'!$N$2, F64&lt;='club records end 2019'!$O$2), AND(E64='club records end 2019'!$N$3, F64&lt;='club records end 2019'!$O$3), AND(E64='club records end 2019'!$N$4, F64&lt;='club records end 2019'!$O$4), AND(E64='club records end 2019'!$N$5, F64&lt;='club records end 2019'!$O$5))), "CR", " ")</f>
        <v xml:space="preserve"> </v>
      </c>
      <c r="BB64" s="13" t="str">
        <f>IF(AND(B64="4x200", OR(AND(E64='club records end 2019'!$N$6, F64&lt;='club records end 2019'!$O$6), AND(E64='club records end 2019'!$N$7, F64&lt;='club records end 2019'!$O$7), AND(E64='club records end 2019'!$N$8, F64&lt;='club records end 2019'!$O$8), AND(E64='club records end 2019'!$N$9, F64&lt;='club records end 2019'!$O$9), AND(E64='club records end 2019'!$N$10, F64&lt;='club records end 2019'!$O$10))), "CR", " ")</f>
        <v xml:space="preserve"> </v>
      </c>
      <c r="BC64" s="13" t="str">
        <f>IF(AND(B64="4x300", AND(E64='club records end 2019'!$N$11, F64&lt;='club records end 2019'!$O$11)), "CR", " ")</f>
        <v xml:space="preserve"> </v>
      </c>
      <c r="BD64" s="13" t="str">
        <f>IF(AND(B64="4x400", OR(AND(E64='club records end 2019'!$N$12, F64&lt;='club records end 2019'!$O$12), AND(E64='club records end 2019'!$N$13, F64&lt;='club records end 2019'!$O$13), AND(E64='club records end 2019'!$N$14, F64&lt;='club records end 2019'!$O$14), AND(E64='club records end 2019'!$N$15, F64&lt;='club records end 2019'!$O$15))), "CR", " ")</f>
        <v xml:space="preserve"> </v>
      </c>
      <c r="BE64" s="13" t="str">
        <f>IF(AND(B64="3x800", OR(AND(E64='club records end 2019'!$N$16, F64&lt;='club records end 2019'!$O$16), AND(E64='club records end 2019'!$N$17, F64&lt;='club records end 2019'!$O$17), AND(E64='club records end 2019'!$N$18, F64&lt;='club records end 2019'!$O$18))), "CR", " ")</f>
        <v xml:space="preserve"> </v>
      </c>
      <c r="BF64" s="13" t="str">
        <f>IF(AND(B64="pentathlon", OR(AND(E64='club records end 2019'!$N$21, F64&gt;='club records end 2019'!$O$21), AND(E64='club records end 2019'!$N$22, F64&gt;='club records end 2019'!$O$22),AND(E64='club records end 2019'!$N$23, F64&gt;='club records end 2019'!$O$23),AND(E64='club records end 2019'!$N$24, F64&gt;='club records end 2019'!$O$24))), "CR", " ")</f>
        <v xml:space="preserve"> </v>
      </c>
      <c r="BG64" s="13" t="str">
        <f>IF(AND(B64="heptathlon", OR(AND(E64='club records end 2019'!$N$26, F64&gt;='club records end 2019'!$O$26), AND(E64='club records end 2019'!$N$27, F64&gt;='club records end 2019'!$O$27))), "CR", " ")</f>
        <v xml:space="preserve"> </v>
      </c>
      <c r="BH64" s="13" t="str">
        <f>IF(AND(B64="decathlon", OR(AND(E64='club records end 2019'!$N$29, F64&gt;='club records end 2019'!$O$29), AND(E64='club records end 2019'!$N$30, F64&gt;='club records end 2019'!$O$30),AND(E64='club records end 2019'!$N$31, F64&gt;='club records end 2019'!$O$31))), "CR", " ")</f>
        <v xml:space="preserve"> </v>
      </c>
    </row>
    <row r="65" spans="1:62" ht="14.5" hidden="1" x14ac:dyDescent="0.35">
      <c r="A65" s="1" t="s">
        <v>333</v>
      </c>
      <c r="B65" s="2" t="s">
        <v>182</v>
      </c>
      <c r="C65" s="1" t="s">
        <v>56</v>
      </c>
      <c r="D65" s="1" t="s">
        <v>57</v>
      </c>
      <c r="E65" s="17" t="s">
        <v>10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3"/>
      <c r="BB65" s="13"/>
      <c r="BC65" s="13"/>
      <c r="BD65" s="13"/>
      <c r="BE65" s="13"/>
      <c r="BF65" s="13"/>
      <c r="BG65" s="13"/>
      <c r="BH65" s="13"/>
    </row>
    <row r="66" spans="1:62" ht="14.5" x14ac:dyDescent="0.35">
      <c r="A66" s="17" t="str">
        <f>IF(OR(E66="Sen", E66="V35", E66="V40", E66="V45", E66="V50", E66="V55", E66="V60", E66="V65", E66="V70", E66="V75"), "V", E66)</f>
        <v>U17</v>
      </c>
      <c r="B66" s="2">
        <v>800</v>
      </c>
      <c r="C66" s="1" t="s">
        <v>56</v>
      </c>
      <c r="D66" s="1" t="s">
        <v>285</v>
      </c>
      <c r="E66" s="17" t="s">
        <v>14</v>
      </c>
      <c r="F66" s="18" t="s">
        <v>376</v>
      </c>
      <c r="G66" s="25">
        <v>44066</v>
      </c>
      <c r="H66" s="1" t="s">
        <v>242</v>
      </c>
      <c r="J66" s="4" t="str">
        <f t="shared" ref="J66:J77" si="7">IF(OR(K66="CR", L66="CR", M66="CR", N66="CR", O66="CR", P66="CR", Q66="CR", R66="CR", S66="CR", T66="CR",U66="CR", V66="CR", W66="CR", X66="CR", Y66="CR", Z66="CR", AA66="CR", AB66="CR", AC66="CR", AD66="CR", AE66="CR", AF66="CR", AG66="CR", AH66="CR", AI66="CR", AJ66="CR", AK66="CR", AL66="CR", AM66="CR", AN66="CR", AO66="CR", AP66="CR", AQ66="CR", AR66="CR", AS66="CR", AT66="CR", AU66="CR", AV66="CR", AW66="CR", AX66="CR", AY66="CR", AZ66="CR", BA66="CR", BB66="CR", BC66="CR", BD66="CR", BE66="CR", BF66="CR", BG66="CR", BH66="CR"), "***CLUB RECORD***", "")</f>
        <v/>
      </c>
      <c r="K66" s="13" t="str">
        <f>IF(AND(B66=100, OR(AND(E66='club records end 2019'!$B$6, F66&lt;='club records end 2019'!$C$6), AND(E66='club records end 2019'!$B$7, F66&lt;='club records end 2019'!$C$7), AND(E66='club records end 2019'!$B$8, F66&lt;='club records end 2019'!$C$8), AND(E66='club records end 2019'!$B$9, F66&lt;='club records end 2019'!$C$9), AND(E66='club records end 2019'!$B$10, F66&lt;='club records end 2019'!$C$10))), "CR", " ")</f>
        <v xml:space="preserve"> </v>
      </c>
      <c r="L66" s="13" t="str">
        <f>IF(AND(B66=200, OR(AND(E66='club records end 2019'!$B$11, F66&lt;='club records end 2019'!$C$11), AND(E66='club records end 2019'!$B$12, F66&lt;='club records end 2019'!$C$12), AND(E66='club records end 2019'!$B$13, F66&lt;='club records end 2019'!$C$13), AND(E66='club records end 2019'!$B$14, F66&lt;='club records end 2019'!$C$14), AND(E66='club records end 2019'!$B$15, F66&lt;='club records end 2019'!$C$15))), "CR", " ")</f>
        <v xml:space="preserve"> </v>
      </c>
      <c r="M66" s="13" t="str">
        <f>IF(AND(B66=300, OR(AND(E66='club records end 2019'!$B$16, F66&lt;='club records end 2019'!$C$16), AND(E66='club records end 2019'!$B$17, F66&lt;='club records end 2019'!$C$17))), "CR", " ")</f>
        <v xml:space="preserve"> </v>
      </c>
      <c r="N66" s="13" t="str">
        <f>IF(AND(B66=400, OR(AND(E66='club records end 2019'!$B$18, F66&lt;='club records end 2019'!$C$18), AND(E66='club records end 2019'!$B$19, F66&lt;='club records end 2019'!$C$19), AND(E66='club records end 2019'!$B$20, F66&lt;='club records end 2019'!$C$20), AND(E66='club records end 2019'!$B$21, F66&lt;='club records end 2019'!$C$21))), "CR", " ")</f>
        <v xml:space="preserve"> </v>
      </c>
      <c r="O66" s="13" t="str">
        <f>IF(AND(B66=800, OR(AND(E66='club records end 2019'!$B$22, F66&lt;='club records end 2019'!$C$22), AND(E66='club records end 2019'!$B$23, F66&lt;='club records end 2019'!$C$23), AND(E66='club records end 2019'!$B$24, F66&lt;='club records end 2019'!$C$24), AND(E66='club records end 2019'!$B$25, F66&lt;='club records end 2019'!$C$25), AND(E66='club records end 2019'!$B$26, F66&lt;='club records end 2019'!$C$26))), "CR", " ")</f>
        <v xml:space="preserve"> </v>
      </c>
      <c r="P66" s="13" t="str">
        <f>IF(AND(B66=1000, OR(AND(E66='club records end 2019'!$B$27, F66&lt;='club records end 2019'!$C$27), AND(E66='club records end 2019'!$B$28, F66&lt;='club records end 2019'!$C$28))), "CR", " ")</f>
        <v xml:space="preserve"> </v>
      </c>
      <c r="Q66" s="13" t="str">
        <f>IF(AND(B66=1500, OR(AND(E66='club records end 2019'!$B$29, F66&lt;='club records end 2019'!$C$29), AND(E66='club records end 2019'!$B$30, F66&lt;='club records end 2019'!$C$30), AND(E66='club records end 2019'!$B$31, F66&lt;='club records end 2019'!$C$31), AND(E66='club records end 2019'!$B$32, F66&lt;='club records end 2019'!$C$32), AND(E66='club records end 2019'!$B$33, F66&lt;='club records end 2019'!$C$33))), "CR", " ")</f>
        <v xml:space="preserve"> </v>
      </c>
      <c r="R66" s="13" t="str">
        <f>IF(AND(B66="1600 (Mile)",OR(AND(E66='club records end 2019'!$B$34,F66&lt;='club records end 2019'!$C$34),AND(E66='club records end 2019'!$B$35,F66&lt;='club records end 2019'!$C$35),AND(E66='club records end 2019'!$B$36,F66&lt;='club records end 2019'!$C$36),AND(E66='club records end 2019'!$B$37,F66&lt;='club records end 2019'!$C$37))),"CR"," ")</f>
        <v xml:space="preserve"> </v>
      </c>
      <c r="S66" s="13" t="str">
        <f>IF(AND(B66=3000, OR(AND(E66='club records end 2019'!$B$38, F66&lt;='club records end 2019'!$C$38), AND(E66='club records end 2019'!$B$39, F66&lt;='club records end 2019'!$C$39), AND(E66='club records end 2019'!$B$40, F66&lt;='club records end 2019'!$C$40), AND(E66='club records end 2019'!$B$41, F66&lt;='club records end 2019'!$C$41))), "CR", " ")</f>
        <v xml:space="preserve"> </v>
      </c>
      <c r="T66" s="13" t="str">
        <f>IF(AND(B66=5000, OR(AND(E66='club records end 2019'!$B$42, F66&lt;='club records end 2019'!$C$42), AND(E66='club records end 2019'!$B$43, F66&lt;='club records end 2019'!$C$43))), "CR", " ")</f>
        <v xml:space="preserve"> </v>
      </c>
      <c r="U66" s="12" t="str">
        <f>IF(AND(B66=10000, OR(AND(E66='club records end 2019'!$B$44, F66&lt;='club records end 2019'!$C$44), AND(E66='club records end 2019'!$B$45, F66&lt;='club records end 2019'!$C$45))), "CR", " ")</f>
        <v xml:space="preserve"> </v>
      </c>
      <c r="V66" s="12" t="str">
        <f>IF(AND(B66="high jump", OR(AND(E66='club records end 2019'!$F$1, F66&gt;='club records end 2019'!$G$1), AND(E66='club records end 2019'!$F$2, F66&gt;='club records end 2019'!$G$2), AND(E66='club records end 2019'!$F$3, F66&gt;='club records end 2019'!$G$3), AND(E66='club records end 2019'!$F$4, F66&gt;='club records end 2019'!$G$4), AND(E66='club records end 2019'!$F$5, F66&gt;='club records end 2019'!$G$5))), "CR", " ")</f>
        <v xml:space="preserve"> </v>
      </c>
      <c r="W66" s="12" t="str">
        <f>IF(AND(B66="long jump", OR(AND(E66='club records end 2019'!$F$6, F66&gt;='club records end 2019'!$G$6), AND(E66='club records end 2019'!$F$7, F66&gt;='club records end 2019'!$G$7), AND(E66='club records end 2019'!$F$8, F66&gt;='club records end 2019'!$G$8), AND(E66='club records end 2019'!$F$9, F66&gt;='club records end 2019'!$G$9), AND(E66='club records end 2019'!$F$10, F66&gt;='club records end 2019'!$G$10))), "CR", " ")</f>
        <v xml:space="preserve"> </v>
      </c>
      <c r="X66" s="12" t="str">
        <f>IF(AND(B66="triple jump", OR(AND(E66='club records end 2019'!$F$11, F66&gt;='club records end 2019'!$G$11), AND(E66='club records end 2019'!$F$12, F66&gt;='club records end 2019'!$G$12), AND(E66='club records end 2019'!$F$13, F66&gt;='club records end 2019'!$G$13), AND(E66='club records end 2019'!$F$14, F66&gt;='club records end 2019'!$G$14), AND(E66='club records end 2019'!$F$15, F66&gt;='club records end 2019'!$G$15))), "CR", " ")</f>
        <v xml:space="preserve"> </v>
      </c>
      <c r="Y66" s="12" t="str">
        <f>IF(AND(B66="pole vault", OR(AND(E66='club records end 2019'!$F$16, F66&gt;='club records end 2019'!$G$16), AND(E66='club records end 2019'!$F$17, F66&gt;='club records end 2019'!$G$17), AND(E66='club records end 2019'!$F$18, F66&gt;='club records end 2019'!$G$18), AND(E66='club records end 2019'!$F$19, F66&gt;='club records end 2019'!$G$19), AND(E66='club records end 2019'!$F$20, F66&gt;='club records end 2019'!$G$20))), "CR", " ")</f>
        <v xml:space="preserve"> </v>
      </c>
      <c r="Z66" s="12" t="str">
        <f>IF(AND(B66="discus 1", E66='club records end 2019'!$F$21, F66&gt;='club records end 2019'!$G$21), "CR", " ")</f>
        <v xml:space="preserve"> </v>
      </c>
      <c r="AA66" s="12" t="str">
        <f>IF(AND(B66="discus 1.25", E66='club records end 2019'!$F$22, F66&gt;='club records end 2019'!$G$22), "CR", " ")</f>
        <v xml:space="preserve"> </v>
      </c>
      <c r="AB66" s="12" t="str">
        <f>IF(AND(B66="discus 1.5", E66='club records end 2019'!$F$23, F66&gt;='club records end 2019'!$G$23), "CR", " ")</f>
        <v xml:space="preserve"> </v>
      </c>
      <c r="AC66" s="12" t="str">
        <f>IF(AND(B66="discus 1.75", E66='club records end 2019'!$F$24, F66&gt;='club records end 2019'!$G$24), "CR", " ")</f>
        <v xml:space="preserve"> </v>
      </c>
      <c r="AD66" s="12" t="str">
        <f>IF(AND(B66="discus 2", E66='club records end 2019'!$F$25, F66&gt;='club records end 2019'!$G$25), "CR", " ")</f>
        <v xml:space="preserve"> </v>
      </c>
      <c r="AE66" s="12" t="str">
        <f>IF(AND(B66="hammer 4", E66='club records end 2019'!$F$27, F66&gt;='club records end 2019'!$G$27), "CR", " ")</f>
        <v xml:space="preserve"> </v>
      </c>
      <c r="AF66" s="12" t="str">
        <f>IF(AND(B66="hammer 5", E66='club records end 2019'!$F$28, F66&gt;='club records end 2019'!$G$28), "CR", " ")</f>
        <v xml:space="preserve"> </v>
      </c>
      <c r="AG66" s="12" t="str">
        <f>IF(AND(B66="hammer 6", E66='club records end 2019'!$F$29, F66&gt;='club records end 2019'!$G$29), "CR", " ")</f>
        <v xml:space="preserve"> </v>
      </c>
      <c r="AH66" s="12" t="str">
        <f>IF(AND(B66="hammer 7.26", E66='club records end 2019'!$F$30, F66&gt;='club records end 2019'!$G$30), "CR", " ")</f>
        <v xml:space="preserve"> </v>
      </c>
      <c r="AI66" s="12" t="str">
        <f>IF(AND(B66="javelin 400", E66='club records end 2019'!$F$31, F66&gt;='club records end 2019'!$G$31), "CR", " ")</f>
        <v xml:space="preserve"> </v>
      </c>
      <c r="AJ66" s="12" t="str">
        <f>IF(AND(B66="javelin 600", E66='club records end 2019'!$F$32, F66&gt;='club records end 2019'!$G$32), "CR", " ")</f>
        <v xml:space="preserve"> </v>
      </c>
      <c r="AK66" s="12" t="str">
        <f>IF(AND(B66="javelin 700", E66='club records end 2019'!$F$33, F66&gt;='club records end 2019'!$G$33), "CR", " ")</f>
        <v xml:space="preserve"> </v>
      </c>
      <c r="AL66" s="12" t="str">
        <f>IF(AND(B66="javelin 800", OR(AND(E66='club records end 2019'!$F$34, F66&gt;='club records end 2019'!$G$34), AND(E66='club records end 2019'!$F$35, F66&gt;='club records end 2019'!$G$35))), "CR", " ")</f>
        <v xml:space="preserve"> </v>
      </c>
      <c r="AM66" s="12" t="str">
        <f>IF(AND(B66="shot 3", E66='club records end 2019'!$F$36, F66&gt;='club records end 2019'!$G$36), "CR", " ")</f>
        <v xml:space="preserve"> </v>
      </c>
      <c r="AN66" s="12" t="str">
        <f>IF(AND(B66="shot 4", E66='club records end 2019'!$F$37, F66&gt;='club records end 2019'!$G$37), "CR", " ")</f>
        <v xml:space="preserve"> </v>
      </c>
      <c r="AO66" s="12" t="str">
        <f>IF(AND(B66="shot 5", E66='club records end 2019'!$F$38, F66&gt;='club records end 2019'!$G$38), "CR", " ")</f>
        <v xml:space="preserve"> </v>
      </c>
      <c r="AP66" s="12" t="str">
        <f>IF(AND(B66="shot 6", E66='club records end 2019'!$F$39, F66&gt;='club records end 2019'!$G$39), "CR", " ")</f>
        <v xml:space="preserve"> </v>
      </c>
      <c r="AQ66" s="12" t="str">
        <f>IF(AND(B66="shot 7.26", E66='club records end 2019'!$F$40, F66&gt;='club records end 2019'!$G$40), "CR", " ")</f>
        <v xml:space="preserve"> </v>
      </c>
      <c r="AR66" s="12" t="str">
        <f>IF(AND(B66="60H",OR(AND(E66='club records end 2019'!$J$1,F66&lt;='club records end 2019'!$K$1),AND(E66='club records end 2019'!$J$2,F66&lt;='club records end 2019'!$K$2),AND(E66='club records end 2019'!$J$3,F66&lt;='club records end 2019'!$K$3),AND(E66='club records end 2019'!$J$4,F66&lt;='club records end 2019'!$K$4),AND(E66='club records end 2019'!$J$5,F66&lt;='club records end 2019'!$K$5))),"CR"," ")</f>
        <v xml:space="preserve"> </v>
      </c>
      <c r="AS66" s="12" t="str">
        <f>IF(AND(B66="75H", AND(E66='club records end 2019'!$J$6, F66&lt;='club records end 2019'!$K$6)), "CR", " ")</f>
        <v xml:space="preserve"> </v>
      </c>
      <c r="AT66" s="12" t="str">
        <f>IF(AND(B66="80H", AND(E66='club records end 2019'!$J$7, F66&lt;='club records end 2019'!$K$7)), "CR", " ")</f>
        <v xml:space="preserve"> </v>
      </c>
      <c r="AU66" s="12" t="str">
        <f>IF(AND(B66="100H", AND(E66='club records end 2019'!$J$8, F66&lt;='club records end 2019'!$K$8)), "CR", " ")</f>
        <v xml:space="preserve"> </v>
      </c>
      <c r="AV66" s="12" t="str">
        <f>IF(AND(B66="110H", OR(AND(E66='club records end 2019'!$J$9, F66&lt;='club records end 2019'!$K$9), AND(E66='club records end 2019'!$J$10, F66&lt;='club records end 2019'!$K$10))), "CR", " ")</f>
        <v xml:space="preserve"> </v>
      </c>
      <c r="AW66" s="12" t="str">
        <f>IF(AND(B66="400H", OR(AND(E66='club records end 2019'!$J$11, F66&lt;='club records end 2019'!$K$11), AND(E66='club records end 2019'!$J$12, F66&lt;='club records end 2019'!$K$12), AND(E66='club records end 2019'!$J$13, F66&lt;='club records end 2019'!$K$13), AND(E66='club records end 2019'!$J$14, F66&lt;='club records end 2019'!$K$14))), "CR", " ")</f>
        <v xml:space="preserve"> </v>
      </c>
      <c r="AX66" s="12" t="str">
        <f>IF(AND(B66="1500SC", AND(E66='club records end 2019'!$J$15, F66&lt;='club records end 2019'!$K$15)), "CR", " ")</f>
        <v xml:space="preserve"> </v>
      </c>
      <c r="AY66" s="12" t="str">
        <f>IF(AND(B66="2000SC", OR(AND(E66='club records end 2019'!$J$17, F66&lt;='club records end 2019'!$K$17), AND(E66='club records end 2019'!$J$18, F66&lt;='club records end 2019'!$K$18))), "CR", " ")</f>
        <v xml:space="preserve"> </v>
      </c>
      <c r="AZ66" s="12" t="str">
        <f>IF(AND(B66="3000SC", OR(AND(E66='club records end 2019'!$J$20, F66&lt;='club records end 2019'!$K$20), AND(E66='club records end 2019'!$J$21, F66&lt;='club records end 2019'!$K$21))), "CR", " ")</f>
        <v xml:space="preserve"> </v>
      </c>
      <c r="BA66" s="13" t="str">
        <f>IF(AND(B66="4x100", OR(AND(E66='club records end 2019'!$N$1, F66&lt;='club records end 2019'!$O$1), AND(E66='club records end 2019'!$N$2, F66&lt;='club records end 2019'!$O$2), AND(E66='club records end 2019'!$N$3, F66&lt;='club records end 2019'!$O$3), AND(E66='club records end 2019'!$N$4, F66&lt;='club records end 2019'!$O$4), AND(E66='club records end 2019'!$N$5, F66&lt;='club records end 2019'!$O$5))), "CR", " ")</f>
        <v xml:space="preserve"> </v>
      </c>
      <c r="BB66" s="13" t="str">
        <f>IF(AND(B66="4x200", OR(AND(E66='club records end 2019'!$N$6, F66&lt;='club records end 2019'!$O$6), AND(E66='club records end 2019'!$N$7, F66&lt;='club records end 2019'!$O$7), AND(E66='club records end 2019'!$N$8, F66&lt;='club records end 2019'!$O$8), AND(E66='club records end 2019'!$N$9, F66&lt;='club records end 2019'!$O$9), AND(E66='club records end 2019'!$N$10, F66&lt;='club records end 2019'!$O$10))), "CR", " ")</f>
        <v xml:space="preserve"> </v>
      </c>
      <c r="BC66" s="13" t="str">
        <f>IF(AND(B66="4x300", AND(E66='club records end 2019'!$N$11, F66&lt;='club records end 2019'!$O$11)), "CR", " ")</f>
        <v xml:space="preserve"> </v>
      </c>
      <c r="BD66" s="13" t="str">
        <f>IF(AND(B66="4x400", OR(AND(E66='club records end 2019'!$N$12, F66&lt;='club records end 2019'!$O$12), AND(E66='club records end 2019'!$N$13, F66&lt;='club records end 2019'!$O$13), AND(E66='club records end 2019'!$N$14, F66&lt;='club records end 2019'!$O$14), AND(E66='club records end 2019'!$N$15, F66&lt;='club records end 2019'!$O$15))), "CR", " ")</f>
        <v xml:space="preserve"> </v>
      </c>
      <c r="BE66" s="13" t="str">
        <f>IF(AND(B66="3x800", OR(AND(E66='club records end 2019'!$N$16, F66&lt;='club records end 2019'!$O$16), AND(E66='club records end 2019'!$N$17, F66&lt;='club records end 2019'!$O$17), AND(E66='club records end 2019'!$N$18, F66&lt;='club records end 2019'!$O$18))), "CR", " ")</f>
        <v xml:space="preserve"> </v>
      </c>
      <c r="BF66" s="13" t="str">
        <f>IF(AND(B66="pentathlon", OR(AND(E66='club records end 2019'!$N$21, F66&gt;='club records end 2019'!$O$21), AND(E66='club records end 2019'!$N$22, F66&gt;='club records end 2019'!$O$22),AND(E66='club records end 2019'!$N$23, F66&gt;='club records end 2019'!$O$23),AND(E66='club records end 2019'!$N$24, F66&gt;='club records end 2019'!$O$24))), "CR", " ")</f>
        <v xml:space="preserve"> </v>
      </c>
      <c r="BG66" s="13" t="str">
        <f>IF(AND(B66="heptathlon", OR(AND(E66='club records end 2019'!$N$26, F66&gt;='club records end 2019'!$O$26), AND(E66='club records end 2019'!$N$27, F66&gt;='club records end 2019'!$O$27))), "CR", " ")</f>
        <v xml:space="preserve"> </v>
      </c>
      <c r="BH66" s="13" t="str">
        <f>IF(AND(B66="decathlon", OR(AND(E66='club records end 2019'!$N$29, F66&gt;='club records end 2019'!$O$29), AND(E66='club records end 2019'!$N$30, F66&gt;='club records end 2019'!$O$30),AND(E66='club records end 2019'!$N$31, F66&gt;='club records end 2019'!$O$31))), "CR", " ")</f>
        <v xml:space="preserve"> </v>
      </c>
    </row>
    <row r="67" spans="1:62" ht="14.5" x14ac:dyDescent="0.35">
      <c r="A67" s="1" t="s">
        <v>333</v>
      </c>
      <c r="B67" s="2">
        <v>800</v>
      </c>
      <c r="C67" s="1" t="s">
        <v>113</v>
      </c>
      <c r="D67" s="1" t="s">
        <v>114</v>
      </c>
      <c r="E67" s="17" t="s">
        <v>10</v>
      </c>
      <c r="F67" s="18" t="s">
        <v>377</v>
      </c>
      <c r="G67" s="25">
        <v>44065</v>
      </c>
      <c r="H67" s="1" t="s">
        <v>242</v>
      </c>
      <c r="J67" s="4" t="str">
        <f t="shared" si="7"/>
        <v/>
      </c>
      <c r="K67" s="13" t="str">
        <f>IF(AND(B67=100, OR(AND(E67='club records end 2019'!$B$6, F67&lt;='club records end 2019'!$C$6), AND(E67='club records end 2019'!$B$7, F67&lt;='club records end 2019'!$C$7), AND(E67='club records end 2019'!$B$8, F67&lt;='club records end 2019'!$C$8), AND(E67='club records end 2019'!$B$9, F67&lt;='club records end 2019'!$C$9), AND(E67='club records end 2019'!$B$10, F67&lt;='club records end 2019'!$C$10))), "CR", " ")</f>
        <v xml:space="preserve"> </v>
      </c>
      <c r="L67" s="13" t="str">
        <f>IF(AND(B67=200, OR(AND(E67='club records end 2019'!$B$11, F67&lt;='club records end 2019'!$C$11), AND(E67='club records end 2019'!$B$12, F67&lt;='club records end 2019'!$C$12), AND(E67='club records end 2019'!$B$13, F67&lt;='club records end 2019'!$C$13), AND(E67='club records end 2019'!$B$14, F67&lt;='club records end 2019'!$C$14), AND(E67='club records end 2019'!$B$15, F67&lt;='club records end 2019'!$C$15))), "CR", " ")</f>
        <v xml:space="preserve"> </v>
      </c>
      <c r="M67" s="13" t="str">
        <f>IF(AND(B67=300, OR(AND(E67='club records end 2019'!$B$16, F67&lt;='club records end 2019'!$C$16), AND(E67='club records end 2019'!$B$17, F67&lt;='club records end 2019'!$C$17))), "CR", " ")</f>
        <v xml:space="preserve"> </v>
      </c>
      <c r="N67" s="13" t="str">
        <f>IF(AND(B67=400, OR(AND(E67='club records end 2019'!$B$18, F67&lt;='club records end 2019'!$C$18), AND(E67='club records end 2019'!$B$19, F67&lt;='club records end 2019'!$C$19), AND(E67='club records end 2019'!$B$20, F67&lt;='club records end 2019'!$C$20), AND(E67='club records end 2019'!$B$21, F67&lt;='club records end 2019'!$C$21))), "CR", " ")</f>
        <v xml:space="preserve"> </v>
      </c>
      <c r="O67" s="13" t="str">
        <f>IF(AND(B67=800, OR(AND(E67='club records end 2019'!$B$22, F67&lt;='club records end 2019'!$C$22), AND(E67='club records end 2019'!$B$23, F67&lt;='club records end 2019'!$C$23), AND(E67='club records end 2019'!$B$24, F67&lt;='club records end 2019'!$C$24), AND(E67='club records end 2019'!$B$25, F67&lt;='club records end 2019'!$C$25), AND(E67='club records end 2019'!$B$26, F67&lt;='club records end 2019'!$C$26))), "CR", " ")</f>
        <v xml:space="preserve"> </v>
      </c>
      <c r="P67" s="13" t="str">
        <f>IF(AND(B67=1000, OR(AND(E67='club records end 2019'!$B$27, F67&lt;='club records end 2019'!$C$27), AND(E67='club records end 2019'!$B$28, F67&lt;='club records end 2019'!$C$28))), "CR", " ")</f>
        <v xml:space="preserve"> </v>
      </c>
      <c r="Q67" s="13" t="str">
        <f>IF(AND(B67=1500, OR(AND(E67='club records end 2019'!$B$29, F67&lt;='club records end 2019'!$C$29), AND(E67='club records end 2019'!$B$30, F67&lt;='club records end 2019'!$C$30), AND(E67='club records end 2019'!$B$31, F67&lt;='club records end 2019'!$C$31), AND(E67='club records end 2019'!$B$32, F67&lt;='club records end 2019'!$C$32), AND(E67='club records end 2019'!$B$33, F67&lt;='club records end 2019'!$C$33))), "CR", " ")</f>
        <v xml:space="preserve"> </v>
      </c>
      <c r="R67" s="13" t="str">
        <f>IF(AND(B67="1600 (Mile)",OR(AND(E67='club records end 2019'!$B$34,F67&lt;='club records end 2019'!$C$34),AND(E67='club records end 2019'!$B$35,F67&lt;='club records end 2019'!$C$35),AND(E67='club records end 2019'!$B$36,F67&lt;='club records end 2019'!$C$36),AND(E67='club records end 2019'!$B$37,F67&lt;='club records end 2019'!$C$37))),"CR"," ")</f>
        <v xml:space="preserve"> </v>
      </c>
      <c r="S67" s="13" t="str">
        <f>IF(AND(B67=3000, OR(AND(E67='club records end 2019'!$B$38, F67&lt;='club records end 2019'!$C$38), AND(E67='club records end 2019'!$B$39, F67&lt;='club records end 2019'!$C$39), AND(E67='club records end 2019'!$B$40, F67&lt;='club records end 2019'!$C$40), AND(E67='club records end 2019'!$B$41, F67&lt;='club records end 2019'!$C$41))), "CR", " ")</f>
        <v xml:space="preserve"> </v>
      </c>
      <c r="T67" s="13" t="str">
        <f>IF(AND(B67=5000, OR(AND(E67='club records end 2019'!$B$42, F67&lt;='club records end 2019'!$C$42), AND(E67='club records end 2019'!$B$43, F67&lt;='club records end 2019'!$C$43))), "CR", " ")</f>
        <v xml:space="preserve"> </v>
      </c>
      <c r="U67" s="12" t="str">
        <f>IF(AND(B67=10000, OR(AND(E67='club records end 2019'!$B$44, F67&lt;='club records end 2019'!$C$44), AND(E67='club records end 2019'!$B$45, F67&lt;='club records end 2019'!$C$45))), "CR", " ")</f>
        <v xml:space="preserve"> </v>
      </c>
      <c r="V67" s="12" t="str">
        <f>IF(AND(B67="high jump", OR(AND(E67='club records end 2019'!$F$1, F67&gt;='club records end 2019'!$G$1), AND(E67='club records end 2019'!$F$2, F67&gt;='club records end 2019'!$G$2), AND(E67='club records end 2019'!$F$3, F67&gt;='club records end 2019'!$G$3), AND(E67='club records end 2019'!$F$4, F67&gt;='club records end 2019'!$G$4), AND(E67='club records end 2019'!$F$5, F67&gt;='club records end 2019'!$G$5))), "CR", " ")</f>
        <v xml:space="preserve"> </v>
      </c>
      <c r="W67" s="12" t="str">
        <f>IF(AND(B67="long jump", OR(AND(E67='club records end 2019'!$F$6, F67&gt;='club records end 2019'!$G$6), AND(E67='club records end 2019'!$F$7, F67&gt;='club records end 2019'!$G$7), AND(E67='club records end 2019'!$F$8, F67&gt;='club records end 2019'!$G$8), AND(E67='club records end 2019'!$F$9, F67&gt;='club records end 2019'!$G$9), AND(E67='club records end 2019'!$F$10, F67&gt;='club records end 2019'!$G$10))), "CR", " ")</f>
        <v xml:space="preserve"> </v>
      </c>
      <c r="X67" s="12" t="str">
        <f>IF(AND(B67="triple jump", OR(AND(E67='club records end 2019'!$F$11, F67&gt;='club records end 2019'!$G$11), AND(E67='club records end 2019'!$F$12, F67&gt;='club records end 2019'!$G$12), AND(E67='club records end 2019'!$F$13, F67&gt;='club records end 2019'!$G$13), AND(E67='club records end 2019'!$F$14, F67&gt;='club records end 2019'!$G$14), AND(E67='club records end 2019'!$F$15, F67&gt;='club records end 2019'!$G$15))), "CR", " ")</f>
        <v xml:space="preserve"> </v>
      </c>
      <c r="Y67" s="12" t="str">
        <f>IF(AND(B67="pole vault", OR(AND(E67='club records end 2019'!$F$16, F67&gt;='club records end 2019'!$G$16), AND(E67='club records end 2019'!$F$17, F67&gt;='club records end 2019'!$G$17), AND(E67='club records end 2019'!$F$18, F67&gt;='club records end 2019'!$G$18), AND(E67='club records end 2019'!$F$19, F67&gt;='club records end 2019'!$G$19), AND(E67='club records end 2019'!$F$20, F67&gt;='club records end 2019'!$G$20))), "CR", " ")</f>
        <v xml:space="preserve"> </v>
      </c>
      <c r="Z67" s="12" t="str">
        <f>IF(AND(B67="discus 1", E67='club records end 2019'!$F$21, F67&gt;='club records end 2019'!$G$21), "CR", " ")</f>
        <v xml:space="preserve"> </v>
      </c>
      <c r="AA67" s="12" t="str">
        <f>IF(AND(B67="discus 1.25", E67='club records end 2019'!$F$22, F67&gt;='club records end 2019'!$G$22), "CR", " ")</f>
        <v xml:space="preserve"> </v>
      </c>
      <c r="AB67" s="12" t="str">
        <f>IF(AND(B67="discus 1.5", E67='club records end 2019'!$F$23, F67&gt;='club records end 2019'!$G$23), "CR", " ")</f>
        <v xml:space="preserve"> </v>
      </c>
      <c r="AC67" s="12" t="str">
        <f>IF(AND(B67="discus 1.75", E67='club records end 2019'!$F$24, F67&gt;='club records end 2019'!$G$24), "CR", " ")</f>
        <v xml:space="preserve"> </v>
      </c>
      <c r="AD67" s="12" t="str">
        <f>IF(AND(B67="discus 2", E67='club records end 2019'!$F$25, F67&gt;='club records end 2019'!$G$25), "CR", " ")</f>
        <v xml:space="preserve"> </v>
      </c>
      <c r="AE67" s="12" t="str">
        <f>IF(AND(B67="hammer 4", E67='club records end 2019'!$F$27, F67&gt;='club records end 2019'!$G$27), "CR", " ")</f>
        <v xml:space="preserve"> </v>
      </c>
      <c r="AF67" s="12" t="str">
        <f>IF(AND(B67="hammer 5", E67='club records end 2019'!$F$28, F67&gt;='club records end 2019'!$G$28), "CR", " ")</f>
        <v xml:space="preserve"> </v>
      </c>
      <c r="AG67" s="12" t="str">
        <f>IF(AND(B67="hammer 6", E67='club records end 2019'!$F$29, F67&gt;='club records end 2019'!$G$29), "CR", " ")</f>
        <v xml:space="preserve"> </v>
      </c>
      <c r="AH67" s="12" t="str">
        <f>IF(AND(B67="hammer 7.26", E67='club records end 2019'!$F$30, F67&gt;='club records end 2019'!$G$30), "CR", " ")</f>
        <v xml:space="preserve"> </v>
      </c>
      <c r="AI67" s="12" t="str">
        <f>IF(AND(B67="javelin 400", E67='club records end 2019'!$F$31, F67&gt;='club records end 2019'!$G$31), "CR", " ")</f>
        <v xml:space="preserve"> </v>
      </c>
      <c r="AJ67" s="12" t="str">
        <f>IF(AND(B67="javelin 600", E67='club records end 2019'!$F$32, F67&gt;='club records end 2019'!$G$32), "CR", " ")</f>
        <v xml:space="preserve"> </v>
      </c>
      <c r="AK67" s="12" t="str">
        <f>IF(AND(B67="javelin 700", E67='club records end 2019'!$F$33, F67&gt;='club records end 2019'!$G$33), "CR", " ")</f>
        <v xml:space="preserve"> </v>
      </c>
      <c r="AL67" s="12" t="str">
        <f>IF(AND(B67="javelin 800", OR(AND(E67='club records end 2019'!$F$34, F67&gt;='club records end 2019'!$G$34), AND(E67='club records end 2019'!$F$35, F67&gt;='club records end 2019'!$G$35))), "CR", " ")</f>
        <v xml:space="preserve"> </v>
      </c>
      <c r="AM67" s="12" t="str">
        <f>IF(AND(B67="shot 3", E67='club records end 2019'!$F$36, F67&gt;='club records end 2019'!$G$36), "CR", " ")</f>
        <v xml:space="preserve"> </v>
      </c>
      <c r="AN67" s="12" t="str">
        <f>IF(AND(B67="shot 4", E67='club records end 2019'!$F$37, F67&gt;='club records end 2019'!$G$37), "CR", " ")</f>
        <v xml:space="preserve"> </v>
      </c>
      <c r="AO67" s="12" t="str">
        <f>IF(AND(B67="shot 5", E67='club records end 2019'!$F$38, F67&gt;='club records end 2019'!$G$38), "CR", " ")</f>
        <v xml:space="preserve"> </v>
      </c>
      <c r="AP67" s="12" t="str">
        <f>IF(AND(B67="shot 6", E67='club records end 2019'!$F$39, F67&gt;='club records end 2019'!$G$39), "CR", " ")</f>
        <v xml:space="preserve"> </v>
      </c>
      <c r="AQ67" s="12" t="str">
        <f>IF(AND(B67="shot 7.26", E67='club records end 2019'!$F$40, F67&gt;='club records end 2019'!$G$40), "CR", " ")</f>
        <v xml:space="preserve"> </v>
      </c>
      <c r="AR67" s="12" t="str">
        <f>IF(AND(B67="60H",OR(AND(E67='club records end 2019'!$J$1,F67&lt;='club records end 2019'!$K$1),AND(E67='club records end 2019'!$J$2,F67&lt;='club records end 2019'!$K$2),AND(E67='club records end 2019'!$J$3,F67&lt;='club records end 2019'!$K$3),AND(E67='club records end 2019'!$J$4,F67&lt;='club records end 2019'!$K$4),AND(E67='club records end 2019'!$J$5,F67&lt;='club records end 2019'!$K$5))),"CR"," ")</f>
        <v xml:space="preserve"> </v>
      </c>
      <c r="AS67" s="12" t="str">
        <f>IF(AND(B67="75H", AND(E67='club records end 2019'!$J$6, F67&lt;='club records end 2019'!$K$6)), "CR", " ")</f>
        <v xml:space="preserve"> </v>
      </c>
      <c r="AT67" s="12" t="str">
        <f>IF(AND(B67="80H", AND(E67='club records end 2019'!$J$7, F67&lt;='club records end 2019'!$K$7)), "CR", " ")</f>
        <v xml:space="preserve"> </v>
      </c>
      <c r="AU67" s="12" t="str">
        <f>IF(AND(B67="100H", AND(E67='club records end 2019'!$J$8, F67&lt;='club records end 2019'!$K$8)), "CR", " ")</f>
        <v xml:space="preserve"> </v>
      </c>
      <c r="AV67" s="12" t="str">
        <f>IF(AND(B67="110H", OR(AND(E67='club records end 2019'!$J$9, F67&lt;='club records end 2019'!$K$9), AND(E67='club records end 2019'!$J$10, F67&lt;='club records end 2019'!$K$10))), "CR", " ")</f>
        <v xml:space="preserve"> </v>
      </c>
      <c r="AW67" s="12" t="str">
        <f>IF(AND(B67="400H", OR(AND(E67='club records end 2019'!$J$11, F67&lt;='club records end 2019'!$K$11), AND(E67='club records end 2019'!$J$12, F67&lt;='club records end 2019'!$K$12), AND(E67='club records end 2019'!$J$13, F67&lt;='club records end 2019'!$K$13), AND(E67='club records end 2019'!$J$14, F67&lt;='club records end 2019'!$K$14))), "CR", " ")</f>
        <v xml:space="preserve"> </v>
      </c>
      <c r="AX67" s="12" t="str">
        <f>IF(AND(B67="1500SC", AND(E67='club records end 2019'!$J$15, F67&lt;='club records end 2019'!$K$15)), "CR", " ")</f>
        <v xml:space="preserve"> </v>
      </c>
      <c r="AY67" s="12" t="str">
        <f>IF(AND(B67="2000SC", OR(AND(E67='club records end 2019'!$J$17, F67&lt;='club records end 2019'!$K$17), AND(E67='club records end 2019'!$J$18, F67&lt;='club records end 2019'!$K$18))), "CR", " ")</f>
        <v xml:space="preserve"> </v>
      </c>
      <c r="AZ67" s="12" t="str">
        <f>IF(AND(B67="3000SC", OR(AND(E67='club records end 2019'!$J$20, F67&lt;='club records end 2019'!$K$20), AND(E67='club records end 2019'!$J$21, F67&lt;='club records end 2019'!$K$21))), "CR", " ")</f>
        <v xml:space="preserve"> </v>
      </c>
      <c r="BA67" s="13" t="str">
        <f>IF(AND(B67="4x100", OR(AND(E67='club records end 2019'!$N$1, F67&lt;='club records end 2019'!$O$1), AND(E67='club records end 2019'!$N$2, F67&lt;='club records end 2019'!$O$2), AND(E67='club records end 2019'!$N$3, F67&lt;='club records end 2019'!$O$3), AND(E67='club records end 2019'!$N$4, F67&lt;='club records end 2019'!$O$4), AND(E67='club records end 2019'!$N$5, F67&lt;='club records end 2019'!$O$5))), "CR", " ")</f>
        <v xml:space="preserve"> </v>
      </c>
      <c r="BB67" s="13" t="str">
        <f>IF(AND(B67="4x200", OR(AND(E67='club records end 2019'!$N$6, F67&lt;='club records end 2019'!$O$6), AND(E67='club records end 2019'!$N$7, F67&lt;='club records end 2019'!$O$7), AND(E67='club records end 2019'!$N$8, F67&lt;='club records end 2019'!$O$8), AND(E67='club records end 2019'!$N$9, F67&lt;='club records end 2019'!$O$9), AND(E67='club records end 2019'!$N$10, F67&lt;='club records end 2019'!$O$10))), "CR", " ")</f>
        <v xml:space="preserve"> </v>
      </c>
      <c r="BC67" s="13" t="str">
        <f>IF(AND(B67="4x300", AND(E67='club records end 2019'!$N$11, F67&lt;='club records end 2019'!$O$11)), "CR", " ")</f>
        <v xml:space="preserve"> </v>
      </c>
      <c r="BD67" s="13" t="str">
        <f>IF(AND(B67="4x400", OR(AND(E67='club records end 2019'!$N$12, F67&lt;='club records end 2019'!$O$12), AND(E67='club records end 2019'!$N$13, F67&lt;='club records end 2019'!$O$13), AND(E67='club records end 2019'!$N$14, F67&lt;='club records end 2019'!$O$14), AND(E67='club records end 2019'!$N$15, F67&lt;='club records end 2019'!$O$15))), "CR", " ")</f>
        <v xml:space="preserve"> </v>
      </c>
      <c r="BE67" s="13" t="str">
        <f>IF(AND(B67="3x800", OR(AND(E67='club records end 2019'!$N$16, F67&lt;='club records end 2019'!$O$16), AND(E67='club records end 2019'!$N$17, F67&lt;='club records end 2019'!$O$17), AND(E67='club records end 2019'!$N$18, F67&lt;='club records end 2019'!$O$18))), "CR", " ")</f>
        <v xml:space="preserve"> </v>
      </c>
      <c r="BF67" s="13" t="str">
        <f>IF(AND(B67="pentathlon", OR(AND(E67='club records end 2019'!$N$21, F67&gt;='club records end 2019'!$O$21), AND(E67='club records end 2019'!$N$22, F67&gt;='club records end 2019'!$O$22),AND(E67='club records end 2019'!$N$23, F67&gt;='club records end 2019'!$O$23),AND(E67='club records end 2019'!$N$24, F67&gt;='club records end 2019'!$O$24))), "CR", " ")</f>
        <v xml:space="preserve"> </v>
      </c>
      <c r="BG67" s="13" t="str">
        <f>IF(AND(B67="heptathlon", OR(AND(E67='club records end 2019'!$N$26, F67&gt;='club records end 2019'!$O$26), AND(E67='club records end 2019'!$N$27, F67&gt;='club records end 2019'!$O$27))), "CR", " ")</f>
        <v xml:space="preserve"> </v>
      </c>
      <c r="BH67" s="13" t="str">
        <f>IF(AND(B67="decathlon", OR(AND(E67='club records end 2019'!$N$29, F67&gt;='club records end 2019'!$O$29), AND(E67='club records end 2019'!$N$30, F67&gt;='club records end 2019'!$O$30),AND(E67='club records end 2019'!$N$31, F67&gt;='club records end 2019'!$O$31))), "CR", " ")</f>
        <v xml:space="preserve"> </v>
      </c>
    </row>
    <row r="68" spans="1:62" ht="14.5" hidden="1" x14ac:dyDescent="0.35">
      <c r="A68" s="29" t="str">
        <f>IF(OR(E68="Sen", E68="V35", E68="V40", E68="V45", E68="V50", E68="V55", E68="V60", E68="V65", E68="V70", E68="V75"), "V", E68)</f>
        <v>U15</v>
      </c>
      <c r="B68" s="2" t="s">
        <v>7</v>
      </c>
      <c r="C68" s="1" t="s">
        <v>271</v>
      </c>
      <c r="D68" s="1" t="s">
        <v>317</v>
      </c>
      <c r="E68" s="29" t="s">
        <v>11</v>
      </c>
      <c r="J68" s="13" t="str">
        <f t="shared" si="7"/>
        <v/>
      </c>
      <c r="K68" s="13" t="str">
        <f>IF(AND(B68=100, OR(AND(E68='club records end 2019'!$B$6, F68&lt;='club records end 2019'!$C$6), AND(E68='club records end 2019'!$B$7, F68&lt;='club records end 2019'!$C$7), AND(E68='club records end 2019'!$B$8, F68&lt;='club records end 2019'!$C$8), AND(E68='club records end 2019'!$B$9, F68&lt;='club records end 2019'!$C$9), AND(E68='club records end 2019'!$B$10, F68&lt;='club records end 2019'!$C$10))), "CR", " ")</f>
        <v xml:space="preserve"> </v>
      </c>
      <c r="L68" s="13" t="str">
        <f>IF(AND(B68=200, OR(AND(E68='club records end 2019'!$B$11, F68&lt;='club records end 2019'!$C$11), AND(E68='club records end 2019'!$B$12, F68&lt;='club records end 2019'!$C$12), AND(E68='club records end 2019'!$B$13, F68&lt;='club records end 2019'!$C$13), AND(E68='club records end 2019'!$B$14, F68&lt;='club records end 2019'!$C$14), AND(E68='club records end 2019'!$B$15, F68&lt;='club records end 2019'!$C$15))), "CR", " ")</f>
        <v xml:space="preserve"> </v>
      </c>
      <c r="M68" s="13" t="str">
        <f>IF(AND(B68=300, OR(AND(E68='club records end 2019'!$B$16, F68&lt;='club records end 2019'!$C$16), AND(E68='club records end 2019'!$B$17, F68&lt;='club records end 2019'!$C$17))), "CR", " ")</f>
        <v xml:space="preserve"> </v>
      </c>
      <c r="N68" s="13" t="str">
        <f>IF(AND(B68=400, OR(AND(E68='club records end 2019'!$B$18, F68&lt;='club records end 2019'!$C$18), AND(E68='club records end 2019'!$B$19, F68&lt;='club records end 2019'!$C$19), AND(E68='club records end 2019'!$B$20, F68&lt;='club records end 2019'!$C$20), AND(E68='club records end 2019'!$B$21, F68&lt;='club records end 2019'!$C$21))), "CR", " ")</f>
        <v xml:space="preserve"> </v>
      </c>
      <c r="O68" s="13" t="str">
        <f>IF(AND(B68=800, OR(AND(E68='club records end 2019'!$B$22, F68&lt;='club records end 2019'!$C$22), AND(E68='club records end 2019'!$B$23, F68&lt;='club records end 2019'!$C$23), AND(E68='club records end 2019'!$B$24, F68&lt;='club records end 2019'!$C$24), AND(E68='club records end 2019'!$B$25, F68&lt;='club records end 2019'!$C$25), AND(E68='club records end 2019'!$B$26, F68&lt;='club records end 2019'!$C$26))), "CR", " ")</f>
        <v xml:space="preserve"> </v>
      </c>
      <c r="P68" s="13" t="str">
        <f>IF(AND(B68=1000, OR(AND(E68='club records end 2019'!$B$27, F68&lt;='club records end 2019'!$C$27), AND(E68='club records end 2019'!$B$28, F68&lt;='club records end 2019'!$C$28))), "CR", " ")</f>
        <v xml:space="preserve"> </v>
      </c>
      <c r="Q68" s="13" t="str">
        <f>IF(AND(B68=1500, OR(AND(E68='club records end 2019'!$B$29, F68&lt;='club records end 2019'!$C$29), AND(E68='club records end 2019'!$B$30, F68&lt;='club records end 2019'!$C$30), AND(E68='club records end 2019'!$B$31, F68&lt;='club records end 2019'!$C$31), AND(E68='club records end 2019'!$B$32, F68&lt;='club records end 2019'!$C$32), AND(E68='club records end 2019'!$B$33, F68&lt;='club records end 2019'!$C$33))), "CR", " ")</f>
        <v xml:space="preserve"> </v>
      </c>
      <c r="R68" s="13" t="str">
        <f>IF(AND(B68="1600 (Mile)",OR(AND(E68='club records end 2019'!$B$34,F68&lt;='club records end 2019'!$C$34),AND(E68='club records end 2019'!$B$35,F68&lt;='club records end 2019'!$C$35),AND(E68='club records end 2019'!$B$36,F68&lt;='club records end 2019'!$C$36),AND(E68='club records end 2019'!$B$37,F68&lt;='club records end 2019'!$C$37))),"CR"," ")</f>
        <v xml:space="preserve"> </v>
      </c>
      <c r="S68" s="13" t="str">
        <f>IF(AND(B68=3000, OR(AND(E68='club records end 2019'!$B$38, F68&lt;='club records end 2019'!$C$38), AND(E68='club records end 2019'!$B$39, F68&lt;='club records end 2019'!$C$39), AND(E68='club records end 2019'!$B$40, F68&lt;='club records end 2019'!$C$40), AND(E68='club records end 2019'!$B$41, F68&lt;='club records end 2019'!$C$41))), "CR", " ")</f>
        <v xml:space="preserve"> </v>
      </c>
      <c r="T68" s="13" t="str">
        <f>IF(AND(B68=5000, OR(AND(E68='club records end 2019'!$B$42, F68&lt;='club records end 2019'!$C$42), AND(E68='club records end 2019'!$B$43, F68&lt;='club records end 2019'!$C$43))), "CR", " ")</f>
        <v xml:space="preserve"> </v>
      </c>
      <c r="U68" s="12" t="str">
        <f>IF(AND(B68=10000, OR(AND(E68='club records end 2019'!$B$44, F68&lt;='club records end 2019'!$C$44), AND(E68='club records end 2019'!$B$45, F68&lt;='club records end 2019'!$C$45))), "CR", " ")</f>
        <v xml:space="preserve"> </v>
      </c>
      <c r="V68" s="12" t="str">
        <f>IF(AND(B68="high jump", OR(AND(E68='club records end 2019'!$F$1, F68&gt;='club records end 2019'!$G$1), AND(E68='club records end 2019'!$F$2, F68&gt;='club records end 2019'!$G$2), AND(E68='club records end 2019'!$F$3, F68&gt;='club records end 2019'!$G$3), AND(E68='club records end 2019'!$F$4, F68&gt;='club records end 2019'!$G$4), AND(E68='club records end 2019'!$F$5, F68&gt;='club records end 2019'!$G$5))), "CR", " ")</f>
        <v xml:space="preserve"> </v>
      </c>
      <c r="W68" s="12" t="str">
        <f>IF(AND(B68="long jump", OR(AND(E68='club records end 2019'!$F$6, F68&gt;='club records end 2019'!$G$6), AND(E68='club records end 2019'!$F$7, F68&gt;='club records end 2019'!$G$7), AND(E68='club records end 2019'!$F$8, F68&gt;='club records end 2019'!$G$8), AND(E68='club records end 2019'!$F$9, F68&gt;='club records end 2019'!$G$9), AND(E68='club records end 2019'!$F$10, F68&gt;='club records end 2019'!$G$10))), "CR", " ")</f>
        <v xml:space="preserve"> </v>
      </c>
      <c r="X68" s="12" t="str">
        <f>IF(AND(B68="triple jump", OR(AND(E68='club records end 2019'!$F$11, F68&gt;='club records end 2019'!$G$11), AND(E68='club records end 2019'!$F$12, F68&gt;='club records end 2019'!$G$12), AND(E68='club records end 2019'!$F$13, F68&gt;='club records end 2019'!$G$13), AND(E68='club records end 2019'!$F$14, F68&gt;='club records end 2019'!$H$14), AND(E68='club records end 2019'!$F$15, F68&gt;='club records end 2019'!$G$15))), "CR", " ")</f>
        <v xml:space="preserve"> </v>
      </c>
      <c r="Y68" s="12" t="str">
        <f>IF(AND(B68="pole vault", OR(AND(E68='club records end 2019'!$F$16, F68&gt;='club records end 2019'!$G$16), AND(E68='club records end 2019'!$F$17, F68&gt;='club records end 2019'!$G$17), AND(E68='club records end 2019'!$F$18, F68&gt;='club records end 2019'!$G$18), AND(E68='club records end 2019'!$F$19, F68&gt;='club records end 2019'!$G$19), AND(E68='club records end 2019'!$F$20, F68&gt;='club records end 2019'!$G$20))), "CR", " ")</f>
        <v xml:space="preserve"> </v>
      </c>
      <c r="Z68" s="12" t="str">
        <f>IF(AND(B68="discus 1", E68='club records end 2019'!$F$21, F68&gt;='club records end 2019'!$G$21), "CR", " ")</f>
        <v xml:space="preserve"> </v>
      </c>
      <c r="AA68" s="12" t="str">
        <f>IF(AND(B68="discus 1.25", E68='club records end 2019'!$F$22, F68&gt;='club records end 2019'!$G$22), "CR", " ")</f>
        <v xml:space="preserve"> </v>
      </c>
      <c r="AB68" s="12" t="str">
        <f>IF(AND(B68="discus 1.5", E68='club records end 2019'!$F$23, F68&gt;='club records end 2019'!$G$23), "CR", " ")</f>
        <v xml:space="preserve"> </v>
      </c>
      <c r="AC68" s="12" t="str">
        <f>IF(AND(B68="discus 1.75", E68='club records end 2019'!$F$24, F68&gt;='club records end 2019'!$G$24), "CR", " ")</f>
        <v xml:space="preserve"> </v>
      </c>
      <c r="AD68" s="12" t="str">
        <f>IF(AND(B68="discus 2", E68='club records end 2019'!$F$25, F68&gt;='club records end 2019'!$G$25), "CR", " ")</f>
        <v xml:space="preserve"> </v>
      </c>
      <c r="AE68" s="12" t="str">
        <f>IF(AND(B68="hammer 4", E68='club records end 2019'!$F$27, F68&gt;='club records end 2019'!$G$27), "CR", " ")</f>
        <v xml:space="preserve"> </v>
      </c>
      <c r="AF68" s="12" t="str">
        <f>IF(AND(B68="hammer 5", E68='club records end 2019'!$F$28, F68&gt;='club records end 2019'!$G$28), "CR", " ")</f>
        <v xml:space="preserve"> </v>
      </c>
      <c r="AG68" s="12" t="str">
        <f>IF(AND(B68="hammer 6", E68='club records end 2019'!$F$29, F68&gt;='club records end 2019'!$G$29), "CR", " ")</f>
        <v xml:space="preserve"> </v>
      </c>
      <c r="AH68" s="12" t="str">
        <f>IF(AND(B68="hammer 7.26", E68='club records end 2019'!$F$30, F68&gt;='club records end 2019'!$G$30), "CR", " ")</f>
        <v xml:space="preserve"> </v>
      </c>
      <c r="AI68" s="12" t="str">
        <f>IF(AND(B68="javelin 400", E68='club records end 2019'!$F$31, F68&gt;='club records end 2019'!$G$31), "CR", " ")</f>
        <v xml:space="preserve"> </v>
      </c>
      <c r="AJ68" s="12" t="str">
        <f>IF(AND(B68="javelin 600", E68='club records end 2019'!$F$32, F68&gt;='club records end 2019'!$G$32), "CR", " ")</f>
        <v xml:space="preserve"> </v>
      </c>
      <c r="AK68" s="12" t="str">
        <f>IF(AND(B68="javelin 700", E68='club records end 2019'!$F$33, F68&gt;='club records end 2019'!$G$33), "CR", " ")</f>
        <v xml:space="preserve"> </v>
      </c>
      <c r="AL68" s="12" t="str">
        <f>IF(AND(B68="javelin 800", OR(AND(E68='club records end 2019'!$F$34, F68&gt;='club records end 2019'!$G$34), AND(E68='club records end 2019'!$F$35, F68&gt;='club records end 2019'!$G$35))), "CR", " ")</f>
        <v xml:space="preserve"> </v>
      </c>
      <c r="AM68" s="12" t="str">
        <f>IF(AND(B68="shot 3", E68='club records end 2019'!$F$36, F68&gt;='club records end 2019'!$G$36), "CR", " ")</f>
        <v xml:space="preserve"> </v>
      </c>
      <c r="AN68" s="12" t="str">
        <f>IF(AND(B68="shot 4", E68='club records end 2019'!$F$37, F68&gt;='club records end 2019'!$G$37), "CR", " ")</f>
        <v xml:space="preserve"> </v>
      </c>
      <c r="AO68" s="12" t="str">
        <f>IF(AND(B68="shot 5", E68='club records end 2019'!$F$38, F68&gt;='club records end 2019'!$G$38), "CR", " ")</f>
        <v xml:space="preserve"> </v>
      </c>
      <c r="AP68" s="12" t="str">
        <f>IF(AND(B68="shot 6", E68='club records end 2019'!$F$39, F68&gt;='club records end 2019'!$G$39), "CR", " ")</f>
        <v xml:space="preserve"> </v>
      </c>
      <c r="AQ68" s="12" t="str">
        <f>IF(AND(B68="shot 7.26", E68='club records end 2019'!$F$40, F68&gt;='club records end 2019'!$G$40), "CR", " ")</f>
        <v xml:space="preserve"> </v>
      </c>
      <c r="AR68" s="12" t="str">
        <f>IF(AND(B68="60H",OR(AND(E68='club records end 2019'!$J$1,F68&lt;='club records end 2019'!$K$1),AND(E68='club records end 2019'!$J$2,F68&lt;='club records end 2019'!$K$2),AND(E68='club records end 2019'!$J$3,F68&lt;='club records end 2019'!$K$3),AND(E68='club records end 2019'!$J$4,F68&lt;='club records end 2019'!$K$4),AND(E68='club records end 2019'!$J$5,F68&lt;='club records end 2019'!$K$5))),"CR"," ")</f>
        <v xml:space="preserve"> </v>
      </c>
      <c r="AS68" s="12" t="str">
        <f>IF(AND(B68="75H", AND(E68='club records end 2019'!$J$6, F68&lt;='club records end 2019'!$K$6)), "CR", " ")</f>
        <v xml:space="preserve"> </v>
      </c>
      <c r="AT68" s="12" t="str">
        <f>IF(AND(B68="80H", AND(E68='club records end 2019'!$J$7, F68&lt;='club records end 2019'!$K$7)), "CR", " ")</f>
        <v xml:space="preserve"> </v>
      </c>
      <c r="AU68" s="12" t="str">
        <f>IF(AND(B68="100H", AND(E68='club records end 2019'!$J$8, F68&lt;='club records end 2019'!$K$8)), "CR", " ")</f>
        <v xml:space="preserve"> </v>
      </c>
      <c r="AV68" s="12" t="str">
        <f>IF(AND(B68="110H", OR(AND(E68='club records end 2019'!$J$9, F68&lt;='club records end 2019'!$K$9), AND(E68='club records end 2019'!$J$10, F68&lt;='club records end 2019'!$K$10))), "CR", " ")</f>
        <v xml:space="preserve"> </v>
      </c>
      <c r="AW68" s="12" t="str">
        <f>IF(AND(B68="400H", OR(AND(E68='club records end 2019'!$J$11, F68&lt;='club records end 2019'!$K$11), AND(E68='club records end 2019'!$J$12, F68&lt;='club records end 2019'!$K$12), AND(E68='club records end 2019'!$J$13, F68&lt;='club records end 2019'!$K$13), AND(E68='club records end 2019'!$J$14, F68&lt;='club records end 2019'!$K$14))), "CR", " ")</f>
        <v xml:space="preserve"> </v>
      </c>
      <c r="AX68" s="12" t="str">
        <f>IF(AND(B68="1500SC", AND(E68='club records end 2019'!$J$15, F68&lt;='club records end 2019'!$K$15)), "CR", " ")</f>
        <v xml:space="preserve"> </v>
      </c>
      <c r="AY68" s="12" t="str">
        <f>IF(AND(B68="2000SC", OR(AND(E68='club records end 2019'!$J$17, F68&lt;='club records end 2019'!$K$17), AND(E68='club records end 2019'!$J$18, F68&lt;='club records end 2019'!$K$18))), "CR", " ")</f>
        <v xml:space="preserve"> </v>
      </c>
      <c r="AZ68" s="12" t="str">
        <f>IF(AND(B68="3000SC", OR(AND(E68='club records end 2019'!$J$20, F68&lt;='club records end 2019'!$K$20), AND(E68='club records end 2019'!$J$21, F68&lt;='club records end 2019'!$K$21))), "CR", " ")</f>
        <v xml:space="preserve"> </v>
      </c>
      <c r="BA68" s="13" t="str">
        <f>IF(AND(B68="4x100", OR(AND(E68='club records end 2019'!$N$1, F68&lt;='club records end 2019'!$O$1), AND(E68='club records end 2019'!$N$2, F68&lt;='club records end 2019'!$O$2), AND(E68='club records end 2019'!$N$3, F68&lt;='club records end 2019'!$O$3), AND(E68='club records end 2019'!$N$4, F68&lt;='club records end 2019'!$O$4), AND(E68='club records end 2019'!$N$5, F68&lt;='club records end 2019'!$O$5))), "CR", " ")</f>
        <v xml:space="preserve"> </v>
      </c>
      <c r="BB68" s="13" t="str">
        <f>IF(AND(B68="4x200", OR(AND(E68='club records end 2019'!$N$6, F68&lt;='club records end 2019'!$O$6), AND(E68='club records end 2019'!$N$7, F68&lt;='club records end 2019'!$O$7), AND(E68='club records end 2019'!$N$8, F68&lt;='club records end 2019'!$O$8), AND(E68='club records end 2019'!$N$9, F68&lt;='club records end 2019'!$O$9), AND(E68='club records end 2019'!$N$10, F68&lt;='club records end 2019'!$O$10))), "CR", " ")</f>
        <v xml:space="preserve"> </v>
      </c>
      <c r="BC68" s="13" t="str">
        <f>IF(AND(B68="4x300", AND(E68='club records end 2019'!$N$11, F68&lt;='club records end 2019'!$O$11)), "CR", " ")</f>
        <v xml:space="preserve"> </v>
      </c>
      <c r="BD68" s="13" t="str">
        <f>IF(AND(B68="4x400", OR(AND(E68='club records end 2019'!$N$12, F68&lt;='club records end 2019'!$O$12), AND(E68='club records end 2019'!$N$13, F68&lt;='club records end 2019'!$O$13), AND(E68='club records end 2019'!$N$14, F68&lt;='club records end 2019'!$O$14), AND(E68='club records end 2019'!$N$15, F68&lt;='club records end 2019'!$O$15))), "CR", " ")</f>
        <v xml:space="preserve"> </v>
      </c>
      <c r="BE68" s="13" t="str">
        <f>IF(AND(B68="3x800", OR(AND(E68='club records end 2019'!$N$16, F68&lt;='club records end 2019'!$O$16), AND(E68='club records end 2019'!$N$17, F68&lt;='club records end 2019'!$O$17), AND(E68='club records end 2019'!$N$18, F68&lt;='club records end 2019'!$O$18))), "CR", " ")</f>
        <v xml:space="preserve"> </v>
      </c>
      <c r="BF68" s="13" t="str">
        <f>IF(AND(B68="pentathlon", OR(AND(E68='club records end 2019'!$N$21, F68&gt;='club records end 2019'!$O$21), AND(E68='club records end 2019'!$N$22, F68&gt;='club records end 2019'!$O$22),AND(E68='club records end 2019'!$N$23, F68&gt;='club records end 2019'!$O$23),AND(E68='club records end 2019'!$N$24, F68&gt;='club records end 2019'!$O$24))), "CR", " ")</f>
        <v xml:space="preserve"> </v>
      </c>
      <c r="BG68" s="13" t="str">
        <f>IF(AND(B68="heptathlon", OR(AND(E68='club records end 2019'!$N$26, F68&gt;='club records end 2019'!$O$26), AND(E68='club records end 2019'!$N$27, F68&gt;='club records end 2019'!$O$27))), "CR", " ")</f>
        <v xml:space="preserve"> </v>
      </c>
      <c r="BH68" s="13" t="str">
        <f>IF(AND(B68="decathlon", OR(AND(E68='club records end 2019'!$N$29, F68&gt;='club records end 2019'!$O$29), AND(E68='club records end 2019'!$N$30, F68&gt;='club records end 2019'!$O$30),AND(E68='club records end 2019'!$N$31, F68&gt;='club records end 2019'!$O$31))), "CR", " ")</f>
        <v xml:space="preserve"> </v>
      </c>
    </row>
    <row r="69" spans="1:62" ht="14.5" hidden="1" x14ac:dyDescent="0.35">
      <c r="A69" s="29" t="str">
        <f>IF(OR(E69="Sen", E69="V35", E69="V40", E69="V45", E69="V50", E69="V55", E69="V60", E69="V65", E69="V70", E69="V75"), "V", E69)</f>
        <v>U13</v>
      </c>
      <c r="B69" s="2">
        <v>100</v>
      </c>
      <c r="C69" s="1" t="s">
        <v>54</v>
      </c>
      <c r="D69" s="1" t="s">
        <v>73</v>
      </c>
      <c r="E69" s="29" t="s">
        <v>13</v>
      </c>
      <c r="F69" s="22"/>
      <c r="J69" s="13" t="str">
        <f t="shared" si="7"/>
        <v>***CLUB RECORD***</v>
      </c>
      <c r="K69" s="13" t="str">
        <f>IF(AND(B69=100, OR(AND(E69='club records end 2019'!$B$6, F69&lt;='club records end 2019'!$C$6), AND(E69='club records end 2019'!$B$7, F69&lt;='club records end 2019'!$C$7), AND(E69='club records end 2019'!$B$8, F69&lt;='club records end 2019'!$C$8), AND(E69='club records end 2019'!$B$9, F69&lt;='club records end 2019'!$C$9), AND(E69='club records end 2019'!$B$10, F69&lt;='club records end 2019'!$C$10))), "CR", " ")</f>
        <v>CR</v>
      </c>
      <c r="L69" s="13" t="str">
        <f>IF(AND(B69=200, OR(AND(E69='club records end 2019'!$B$11, F69&lt;='club records end 2019'!$C$11), AND(E69='club records end 2019'!$B$12, F69&lt;='club records end 2019'!$C$12), AND(E69='club records end 2019'!$B$13, F69&lt;='club records end 2019'!$C$13), AND(E69='club records end 2019'!$B$14, F69&lt;='club records end 2019'!$C$14), AND(E69='club records end 2019'!$B$15, F69&lt;='club records end 2019'!$C$15))), "CR", " ")</f>
        <v xml:space="preserve"> </v>
      </c>
      <c r="M69" s="13" t="str">
        <f>IF(AND(B69=300, OR(AND(E69='club records end 2019'!$B$16, F69&lt;='club records end 2019'!$C$16), AND(E69='club records end 2019'!$B$17, F69&lt;='club records end 2019'!$C$17))), "CR", " ")</f>
        <v xml:space="preserve"> </v>
      </c>
      <c r="N69" s="13" t="str">
        <f>IF(AND(B69=400, OR(AND(E69='club records end 2019'!$B$18, F69&lt;='club records end 2019'!$C$18), AND(E69='club records end 2019'!$B$19, F69&lt;='club records end 2019'!$C$19), AND(E69='club records end 2019'!$B$20, F69&lt;='club records end 2019'!$C$20), AND(E69='club records end 2019'!$B$21, F69&lt;='club records end 2019'!$C$21))), "CR", " ")</f>
        <v xml:space="preserve"> </v>
      </c>
      <c r="O69" s="13" t="str">
        <f>IF(AND(B69=800, OR(AND(E69='club records end 2019'!$B$22, F69&lt;='club records end 2019'!$C$22), AND(E69='club records end 2019'!$B$23, F69&lt;='club records end 2019'!$C$23), AND(E69='club records end 2019'!$B$24, F69&lt;='club records end 2019'!$C$24), AND(E69='club records end 2019'!$B$25, F69&lt;='club records end 2019'!$C$25), AND(E69='club records end 2019'!$B$26, F69&lt;='club records end 2019'!$C$26))), "CR", " ")</f>
        <v xml:space="preserve"> </v>
      </c>
      <c r="P69" s="13" t="str">
        <f>IF(AND(B69=1000, OR(AND(E69='club records end 2019'!$B$27, F69&lt;='club records end 2019'!$C$27), AND(E69='club records end 2019'!$B$28, F69&lt;='club records end 2019'!$C$28))), "CR", " ")</f>
        <v xml:space="preserve"> </v>
      </c>
      <c r="Q69" s="13" t="str">
        <f>IF(AND(B69=1500, OR(AND(E69='club records end 2019'!$B$29, F69&lt;='club records end 2019'!$C$29), AND(E69='club records end 2019'!$B$30, F69&lt;='club records end 2019'!$C$30), AND(E69='club records end 2019'!$B$31, F69&lt;='club records end 2019'!$C$31), AND(E69='club records end 2019'!$B$32, F69&lt;='club records end 2019'!$C$32), AND(E69='club records end 2019'!$B$33, F69&lt;='club records end 2019'!$C$33))), "CR", " ")</f>
        <v xml:space="preserve"> </v>
      </c>
      <c r="R69" s="13" t="str">
        <f>IF(AND(B69="1600 (Mile)",OR(AND(E69='club records end 2019'!$B$34,F69&lt;='club records end 2019'!$C$34),AND(E69='club records end 2019'!$B$35,F69&lt;='club records end 2019'!$C$35),AND(E69='club records end 2019'!$B$36,F69&lt;='club records end 2019'!$C$36),AND(E69='club records end 2019'!$B$37,F69&lt;='club records end 2019'!$C$37))),"CR"," ")</f>
        <v xml:space="preserve"> </v>
      </c>
      <c r="S69" s="13" t="str">
        <f>IF(AND(B69=3000, OR(AND(E69='club records end 2019'!$B$38, F69&lt;='club records end 2019'!$C$38), AND(E69='club records end 2019'!$B$39, F69&lt;='club records end 2019'!$C$39), AND(E69='club records end 2019'!$B$40, F69&lt;='club records end 2019'!$C$40), AND(E69='club records end 2019'!$B$41, F69&lt;='club records end 2019'!$C$41))), "CR", " ")</f>
        <v xml:space="preserve"> </v>
      </c>
      <c r="T69" s="13" t="str">
        <f>IF(AND(B69=5000, OR(AND(E69='club records end 2019'!$B$42, F69&lt;='club records end 2019'!$C$42), AND(E69='club records end 2019'!$B$43, F69&lt;='club records end 2019'!$C$43))), "CR", " ")</f>
        <v xml:space="preserve"> </v>
      </c>
      <c r="U69" s="12" t="str">
        <f>IF(AND(B69=10000, OR(AND(E69='club records end 2019'!$B$44, F69&lt;='club records end 2019'!$C$44), AND(E69='club records end 2019'!$B$45, F69&lt;='club records end 2019'!$C$45))), "CR", " ")</f>
        <v xml:space="preserve"> </v>
      </c>
      <c r="V69" s="12" t="str">
        <f>IF(AND(B69="high jump", OR(AND(E69='club records end 2019'!$F$1, F69&gt;='club records end 2019'!$G$1), AND(E69='club records end 2019'!$F$2, F69&gt;='club records end 2019'!$G$2), AND(E69='club records end 2019'!$F$3, F69&gt;='club records end 2019'!$G$3), AND(E69='club records end 2019'!$F$4, F69&gt;='club records end 2019'!$G$4), AND(E69='club records end 2019'!$F$5, F69&gt;='club records end 2019'!$G$5))), "CR", " ")</f>
        <v xml:space="preserve"> </v>
      </c>
      <c r="W69" s="12" t="str">
        <f>IF(AND(B69="long jump", OR(AND(E69='club records end 2019'!$F$6, F69&gt;='club records end 2019'!$G$6), AND(E69='club records end 2019'!$F$7, F69&gt;='club records end 2019'!$G$7), AND(E69='club records end 2019'!$F$8, F69&gt;='club records end 2019'!$G$8), AND(E69='club records end 2019'!$F$9, F69&gt;='club records end 2019'!$G$9), AND(E69='club records end 2019'!$F$10, F69&gt;='club records end 2019'!$G$10))), "CR", " ")</f>
        <v xml:space="preserve"> </v>
      </c>
      <c r="X69" s="12" t="str">
        <f>IF(AND(B69="triple jump", OR(AND(E69='club records end 2019'!$F$11, F69&gt;='club records end 2019'!$G$11), AND(E69='club records end 2019'!$F$12, F69&gt;='club records end 2019'!$G$12), AND(E69='club records end 2019'!$F$13, F69&gt;='club records end 2019'!$G$13), AND(E69='club records end 2019'!$F$14, F69&gt;='club records end 2019'!$H$14), AND(E69='club records end 2019'!$F$15, F69&gt;='club records end 2019'!$G$15))), "CR", " ")</f>
        <v xml:space="preserve"> </v>
      </c>
      <c r="Y69" s="12" t="str">
        <f>IF(AND(B69="pole vault", OR(AND(E69='club records end 2019'!$F$16, F69&gt;='club records end 2019'!$G$16), AND(E69='club records end 2019'!$F$17, F69&gt;='club records end 2019'!$G$17), AND(E69='club records end 2019'!$F$18, F69&gt;='club records end 2019'!$G$18), AND(E69='club records end 2019'!$F$19, F69&gt;='club records end 2019'!$G$19), AND(E69='club records end 2019'!$F$20, F69&gt;='club records end 2019'!$G$20))), "CR", " ")</f>
        <v xml:space="preserve"> </v>
      </c>
      <c r="Z69" s="12" t="str">
        <f>IF(AND(B69="discus 1", E69='club records end 2019'!$F$21, F69&gt;='club records end 2019'!$G$21), "CR", " ")</f>
        <v xml:space="preserve"> </v>
      </c>
      <c r="AA69" s="12" t="str">
        <f>IF(AND(B69="discus 1.25", E69='club records end 2019'!$F$22, F69&gt;='club records end 2019'!$G$22), "CR", " ")</f>
        <v xml:space="preserve"> </v>
      </c>
      <c r="AB69" s="12" t="str">
        <f>IF(AND(B69="discus 1.5", E69='club records end 2019'!$F$23, F69&gt;='club records end 2019'!$G$23), "CR", " ")</f>
        <v xml:space="preserve"> </v>
      </c>
      <c r="AC69" s="12" t="str">
        <f>IF(AND(B69="discus 1.75", E69='club records end 2019'!$F$24, F69&gt;='club records end 2019'!$G$24), "CR", " ")</f>
        <v xml:space="preserve"> </v>
      </c>
      <c r="AD69" s="12" t="str">
        <f>IF(AND(B69="discus 2", E69='club records end 2019'!$F$25, F69&gt;='club records end 2019'!$G$25), "CR", " ")</f>
        <v xml:space="preserve"> </v>
      </c>
      <c r="AE69" s="12" t="str">
        <f>IF(AND(B69="hammer 4", E69='club records end 2019'!$F$27, F69&gt;='club records end 2019'!$G$27), "CR", " ")</f>
        <v xml:space="preserve"> </v>
      </c>
      <c r="AF69" s="12" t="str">
        <f>IF(AND(B69="hammer 5", E69='club records end 2019'!$F$28, F69&gt;='club records end 2019'!$G$28), "CR", " ")</f>
        <v xml:space="preserve"> </v>
      </c>
      <c r="AG69" s="12" t="str">
        <f>IF(AND(B69="hammer 6", E69='club records end 2019'!$F$29, F69&gt;='club records end 2019'!$G$29), "CR", " ")</f>
        <v xml:space="preserve"> </v>
      </c>
      <c r="AH69" s="12" t="str">
        <f>IF(AND(B69="hammer 7.26", E69='club records end 2019'!$F$30, F69&gt;='club records end 2019'!$G$30), "CR", " ")</f>
        <v xml:space="preserve"> </v>
      </c>
      <c r="AI69" s="12" t="str">
        <f>IF(AND(B69="javelin 400", E69='club records end 2019'!$F$31, F69&gt;='club records end 2019'!$G$31), "CR", " ")</f>
        <v xml:space="preserve"> </v>
      </c>
      <c r="AJ69" s="12" t="str">
        <f>IF(AND(B69="javelin 600", E69='club records end 2019'!$F$32, F69&gt;='club records end 2019'!$G$32), "CR", " ")</f>
        <v xml:space="preserve"> </v>
      </c>
      <c r="AK69" s="12" t="str">
        <f>IF(AND(B69="javelin 700", E69='club records end 2019'!$F$33, F69&gt;='club records end 2019'!$G$33), "CR", " ")</f>
        <v xml:space="preserve"> </v>
      </c>
      <c r="AL69" s="12" t="str">
        <f>IF(AND(B69="javelin 800", OR(AND(E69='club records end 2019'!$F$34, F69&gt;='club records end 2019'!$G$34), AND(E69='club records end 2019'!$F$35, F69&gt;='club records end 2019'!$G$35))), "CR", " ")</f>
        <v xml:space="preserve"> </v>
      </c>
      <c r="AM69" s="12" t="str">
        <f>IF(AND(B69="shot 3", E69='club records end 2019'!$F$36, F69&gt;='club records end 2019'!$G$36), "CR", " ")</f>
        <v xml:space="preserve"> </v>
      </c>
      <c r="AN69" s="12" t="str">
        <f>IF(AND(B69="shot 4", E69='club records end 2019'!$F$37, F69&gt;='club records end 2019'!$G$37), "CR", " ")</f>
        <v xml:space="preserve"> </v>
      </c>
      <c r="AO69" s="12" t="str">
        <f>IF(AND(B69="shot 5", E69='club records end 2019'!$F$38, F69&gt;='club records end 2019'!$G$38), "CR", " ")</f>
        <v xml:space="preserve"> </v>
      </c>
      <c r="AP69" s="12" t="str">
        <f>IF(AND(B69="shot 6", E69='club records end 2019'!$F$39, F69&gt;='club records end 2019'!$G$39), "CR", " ")</f>
        <v xml:space="preserve"> </v>
      </c>
      <c r="AQ69" s="12" t="str">
        <f>IF(AND(B69="shot 7.26", E69='club records end 2019'!$F$40, F69&gt;='club records end 2019'!$G$40), "CR", " ")</f>
        <v xml:space="preserve"> </v>
      </c>
      <c r="AR69" s="12" t="str">
        <f>IF(AND(B69="60H",OR(AND(E69='club records end 2019'!$J$1,F69&lt;='club records end 2019'!$K$1),AND(E69='club records end 2019'!$J$2,F69&lt;='club records end 2019'!$K$2),AND(E69='club records end 2019'!$J$3,F69&lt;='club records end 2019'!$K$3),AND(E69='club records end 2019'!$J$4,F69&lt;='club records end 2019'!$K$4),AND(E69='club records end 2019'!$J$5,F69&lt;='club records end 2019'!$K$5))),"CR"," ")</f>
        <v xml:space="preserve"> </v>
      </c>
      <c r="AS69" s="12" t="str">
        <f>IF(AND(B69="75H", AND(E69='club records end 2019'!$J$6, F69&lt;='club records end 2019'!$K$6)), "CR", " ")</f>
        <v xml:space="preserve"> </v>
      </c>
      <c r="AT69" s="12" t="str">
        <f>IF(AND(B69="80H", AND(E69='club records end 2019'!$J$7, F69&lt;='club records end 2019'!$K$7)), "CR", " ")</f>
        <v xml:space="preserve"> </v>
      </c>
      <c r="AU69" s="12" t="str">
        <f>IF(AND(B69="100H", AND(E69='club records end 2019'!$J$8, F69&lt;='club records end 2019'!$K$8)), "CR", " ")</f>
        <v xml:space="preserve"> </v>
      </c>
      <c r="AV69" s="12" t="str">
        <f>IF(AND(B69="110H", OR(AND(E69='club records end 2019'!$J$9, F69&lt;='club records end 2019'!$K$9), AND(E69='club records end 2019'!$J$10, F69&lt;='club records end 2019'!$K$10))), "CR", " ")</f>
        <v xml:space="preserve"> </v>
      </c>
      <c r="AW69" s="12" t="str">
        <f>IF(AND(B69="400H", OR(AND(E69='club records end 2019'!$J$11, F69&lt;='club records end 2019'!$K$11), AND(E69='club records end 2019'!$J$12, F69&lt;='club records end 2019'!$K$12), AND(E69='club records end 2019'!$J$13, F69&lt;='club records end 2019'!$K$13), AND(E69='club records end 2019'!$J$14, F69&lt;='club records end 2019'!$K$14))), "CR", " ")</f>
        <v xml:space="preserve"> </v>
      </c>
      <c r="AX69" s="12" t="str">
        <f>IF(AND(B69="1500SC", AND(E69='club records end 2019'!$J$15, F69&lt;='club records end 2019'!$K$15)), "CR", " ")</f>
        <v xml:space="preserve"> </v>
      </c>
      <c r="AY69" s="12" t="str">
        <f>IF(AND(B69="2000SC", OR(AND(E69='club records end 2019'!$J$17, F69&lt;='club records end 2019'!$K$17), AND(E69='club records end 2019'!$J$18, F69&lt;='club records end 2019'!$K$18))), "CR", " ")</f>
        <v xml:space="preserve"> </v>
      </c>
      <c r="AZ69" s="12" t="str">
        <f>IF(AND(B69="3000SC", OR(AND(E69='club records end 2019'!$J$20, F69&lt;='club records end 2019'!$K$20), AND(E69='club records end 2019'!$J$21, F69&lt;='club records end 2019'!$K$21))), "CR", " ")</f>
        <v xml:space="preserve"> </v>
      </c>
      <c r="BA69" s="13" t="str">
        <f>IF(AND(B69="4x100", OR(AND(E69='club records end 2019'!$N$1, F69&lt;='club records end 2019'!$O$1), AND(E69='club records end 2019'!$N$2, F69&lt;='club records end 2019'!$O$2), AND(E69='club records end 2019'!$N$3, F69&lt;='club records end 2019'!$O$3), AND(E69='club records end 2019'!$N$4, F69&lt;='club records end 2019'!$O$4), AND(E69='club records end 2019'!$N$5, F69&lt;='club records end 2019'!$O$5))), "CR", " ")</f>
        <v xml:space="preserve"> </v>
      </c>
      <c r="BB69" s="13" t="str">
        <f>IF(AND(B69="4x200", OR(AND(E69='club records end 2019'!$N$6, F69&lt;='club records end 2019'!$O$6), AND(E69='club records end 2019'!$N$7, F69&lt;='club records end 2019'!$O$7), AND(E69='club records end 2019'!$N$8, F69&lt;='club records end 2019'!$O$8), AND(E69='club records end 2019'!$N$9, F69&lt;='club records end 2019'!$O$9), AND(E69='club records end 2019'!$N$10, F69&lt;='club records end 2019'!$O$10))), "CR", " ")</f>
        <v xml:space="preserve"> </v>
      </c>
      <c r="BC69" s="13" t="str">
        <f>IF(AND(B69="4x300", AND(E69='club records end 2019'!$N$11, F69&lt;='club records end 2019'!$O$11)), "CR", " ")</f>
        <v xml:space="preserve"> </v>
      </c>
      <c r="BD69" s="13" t="str">
        <f>IF(AND(B69="4x400", OR(AND(E69='club records end 2019'!$N$12, F69&lt;='club records end 2019'!$O$12), AND(E69='club records end 2019'!$N$13, F69&lt;='club records end 2019'!$O$13), AND(E69='club records end 2019'!$N$14, F69&lt;='club records end 2019'!$O$14), AND(E69='club records end 2019'!$N$15, F69&lt;='club records end 2019'!$O$15))), "CR", " ")</f>
        <v xml:space="preserve"> </v>
      </c>
      <c r="BE69" s="13" t="str">
        <f>IF(AND(B69="3x800", OR(AND(E69='club records end 2019'!$N$16, F69&lt;='club records end 2019'!$O$16), AND(E69='club records end 2019'!$N$17, F69&lt;='club records end 2019'!$O$17), AND(E69='club records end 2019'!$N$18, F69&lt;='club records end 2019'!$O$18))), "CR", " ")</f>
        <v xml:space="preserve"> </v>
      </c>
      <c r="BF69" s="13" t="str">
        <f>IF(AND(B69="pentathlon", OR(AND(E69='club records end 2019'!$N$21, F69&gt;='club records end 2019'!$O$21), AND(E69='club records end 2019'!$N$22, F69&gt;='club records end 2019'!$O$22),AND(E69='club records end 2019'!$N$23, F69&gt;='club records end 2019'!$O$23),AND(E69='club records end 2019'!$N$24, F69&gt;='club records end 2019'!$O$24))), "CR", " ")</f>
        <v xml:space="preserve"> </v>
      </c>
      <c r="BG69" s="13" t="str">
        <f>IF(AND(B69="heptathlon", OR(AND(E69='club records end 2019'!$N$26, F69&gt;='club records end 2019'!$O$26), AND(E69='club records end 2019'!$N$27, F69&gt;='club records end 2019'!$O$27))), "CR", " ")</f>
        <v xml:space="preserve"> </v>
      </c>
      <c r="BH69" s="13" t="str">
        <f>IF(AND(B69="decathlon", OR(AND(E69='club records end 2019'!$N$29, F69&gt;='club records end 2019'!$O$29), AND(E69='club records end 2019'!$N$30, F69&gt;='club records end 2019'!$O$30),AND(E69='club records end 2019'!$N$31, F69&gt;='club records end 2019'!$O$31))), "CR", " ")</f>
        <v xml:space="preserve"> </v>
      </c>
    </row>
    <row r="70" spans="1:62" ht="14.5" hidden="1" x14ac:dyDescent="0.35">
      <c r="A70" s="29" t="str">
        <f>IF(OR(E70="Sen", E70="V35", E70="V40", E70="V45", E70="V50", E70="V55", E70="V60", E70="V65", E70="V70", E70="V75"), "V", E70)</f>
        <v>U13</v>
      </c>
      <c r="B70" s="2">
        <v>200</v>
      </c>
      <c r="C70" s="1" t="s">
        <v>54</v>
      </c>
      <c r="D70" s="1" t="s">
        <v>73</v>
      </c>
      <c r="E70" s="29" t="s">
        <v>13</v>
      </c>
      <c r="F70" s="19"/>
      <c r="J70" s="13" t="str">
        <f t="shared" si="7"/>
        <v>***CLUB RECORD***</v>
      </c>
      <c r="K70" s="13" t="str">
        <f>IF(AND(B70=100, OR(AND(E70='club records end 2019'!$B$6, F70&lt;='club records end 2019'!$C$6), AND(E70='club records end 2019'!$B$7, F70&lt;='club records end 2019'!$C$7), AND(E70='club records end 2019'!$B$8, F70&lt;='club records end 2019'!$C$8), AND(E70='club records end 2019'!$B$9, F70&lt;='club records end 2019'!$C$9), AND(E70='club records end 2019'!$B$10, F70&lt;='club records end 2019'!$C$10))), "CR", " ")</f>
        <v xml:space="preserve"> </v>
      </c>
      <c r="L70" s="13" t="str">
        <f>IF(AND(B70=200, OR(AND(E70='club records end 2019'!$B$11, F70&lt;='club records end 2019'!$C$11), AND(E70='club records end 2019'!$B$12, F70&lt;='club records end 2019'!$C$12), AND(E70='club records end 2019'!$B$13, F70&lt;='club records end 2019'!$C$13), AND(E70='club records end 2019'!$B$14, F70&lt;='club records end 2019'!$C$14), AND(E70='club records end 2019'!$B$15, F70&lt;='club records end 2019'!$C$15))), "CR", " ")</f>
        <v>CR</v>
      </c>
      <c r="M70" s="13" t="str">
        <f>IF(AND(B70=300, OR(AND(E70='club records end 2019'!$B$16, F70&lt;='club records end 2019'!$C$16), AND(E70='club records end 2019'!$B$17, F70&lt;='club records end 2019'!$C$17))), "CR", " ")</f>
        <v xml:space="preserve"> </v>
      </c>
      <c r="N70" s="13" t="str">
        <f>IF(AND(B70=400, OR(AND(E70='club records end 2019'!$B$18, F70&lt;='club records end 2019'!$C$18), AND(E70='club records end 2019'!$B$19, F70&lt;='club records end 2019'!$C$19), AND(E70='club records end 2019'!$B$20, F70&lt;='club records end 2019'!$C$20), AND(E70='club records end 2019'!$B$21, F70&lt;='club records end 2019'!$C$21))), "CR", " ")</f>
        <v xml:space="preserve"> </v>
      </c>
      <c r="O70" s="13" t="str">
        <f>IF(AND(B70=800, OR(AND(E70='club records end 2019'!$B$22, F70&lt;='club records end 2019'!$C$22), AND(E70='club records end 2019'!$B$23, F70&lt;='club records end 2019'!$C$23), AND(E70='club records end 2019'!$B$24, F70&lt;='club records end 2019'!$C$24), AND(E70='club records end 2019'!$B$25, F70&lt;='club records end 2019'!$C$25), AND(E70='club records end 2019'!$B$26, F70&lt;='club records end 2019'!$C$26))), "CR", " ")</f>
        <v xml:space="preserve"> </v>
      </c>
      <c r="P70" s="13" t="str">
        <f>IF(AND(B70=1000, OR(AND(E70='club records end 2019'!$B$27, F70&lt;='club records end 2019'!$C$27), AND(E70='club records end 2019'!$B$28, F70&lt;='club records end 2019'!$C$28))), "CR", " ")</f>
        <v xml:space="preserve"> </v>
      </c>
      <c r="Q70" s="13" t="str">
        <f>IF(AND(B70=1500, OR(AND(E70='club records end 2019'!$B$29, F70&lt;='club records end 2019'!$C$29), AND(E70='club records end 2019'!$B$30, F70&lt;='club records end 2019'!$C$30), AND(E70='club records end 2019'!$B$31, F70&lt;='club records end 2019'!$C$31), AND(E70='club records end 2019'!$B$32, F70&lt;='club records end 2019'!$C$32), AND(E70='club records end 2019'!$B$33, F70&lt;='club records end 2019'!$C$33))), "CR", " ")</f>
        <v xml:space="preserve"> </v>
      </c>
      <c r="R70" s="13" t="str">
        <f>IF(AND(B70="1600 (Mile)",OR(AND(E70='club records end 2019'!$B$34,F70&lt;='club records end 2019'!$C$34),AND(E70='club records end 2019'!$B$35,F70&lt;='club records end 2019'!$C$35),AND(E70='club records end 2019'!$B$36,F70&lt;='club records end 2019'!$C$36),AND(E70='club records end 2019'!$B$37,F70&lt;='club records end 2019'!$C$37))),"CR"," ")</f>
        <v xml:space="preserve"> </v>
      </c>
      <c r="S70" s="13" t="str">
        <f>IF(AND(B70=3000, OR(AND(E70='club records end 2019'!$B$38, F70&lt;='club records end 2019'!$C$38), AND(E70='club records end 2019'!$B$39, F70&lt;='club records end 2019'!$C$39), AND(E70='club records end 2019'!$B$40, F70&lt;='club records end 2019'!$C$40), AND(E70='club records end 2019'!$B$41, F70&lt;='club records end 2019'!$C$41))), "CR", " ")</f>
        <v xml:space="preserve"> </v>
      </c>
      <c r="T70" s="13" t="str">
        <f>IF(AND(B70=5000, OR(AND(E70='club records end 2019'!$B$42, F70&lt;='club records end 2019'!$C$42), AND(E70='club records end 2019'!$B$43, F70&lt;='club records end 2019'!$C$43))), "CR", " ")</f>
        <v xml:space="preserve"> </v>
      </c>
      <c r="U70" s="12" t="str">
        <f>IF(AND(B70=10000, OR(AND(E70='club records end 2019'!$B$44, F70&lt;='club records end 2019'!$C$44), AND(E70='club records end 2019'!$B$45, F70&lt;='club records end 2019'!$C$45))), "CR", " ")</f>
        <v xml:space="preserve"> </v>
      </c>
      <c r="V70" s="12" t="str">
        <f>IF(AND(B70="high jump", OR(AND(E70='club records end 2019'!$F$1, F70&gt;='club records end 2019'!$G$1), AND(E70='club records end 2019'!$F$2, F70&gt;='club records end 2019'!$G$2), AND(E70='club records end 2019'!$F$3, F70&gt;='club records end 2019'!$G$3), AND(E70='club records end 2019'!$F$4, F70&gt;='club records end 2019'!$G$4), AND(E70='club records end 2019'!$F$5, F70&gt;='club records end 2019'!$G$5))), "CR", " ")</f>
        <v xml:space="preserve"> </v>
      </c>
      <c r="W70" s="12" t="str">
        <f>IF(AND(B70="long jump", OR(AND(E70='club records end 2019'!$F$6, F70&gt;='club records end 2019'!$G$6), AND(E70='club records end 2019'!$F$7, F70&gt;='club records end 2019'!$G$7), AND(E70='club records end 2019'!$F$8, F70&gt;='club records end 2019'!$G$8), AND(E70='club records end 2019'!$F$9, F70&gt;='club records end 2019'!$G$9), AND(E70='club records end 2019'!$F$10, F70&gt;='club records end 2019'!$G$10))), "CR", " ")</f>
        <v xml:space="preserve"> </v>
      </c>
      <c r="X70" s="12" t="str">
        <f>IF(AND(B70="triple jump", OR(AND(E70='club records end 2019'!$F$11, F70&gt;='club records end 2019'!$G$11), AND(E70='club records end 2019'!$F$12, F70&gt;='club records end 2019'!$G$12), AND(E70='club records end 2019'!$F$13, F70&gt;='club records end 2019'!$G$13), AND(E70='club records end 2019'!$F$14, F70&gt;='club records end 2019'!$H$14), AND(E70='club records end 2019'!$F$15, F70&gt;='club records end 2019'!$G$15))), "CR", " ")</f>
        <v xml:space="preserve"> </v>
      </c>
      <c r="Y70" s="12" t="str">
        <f>IF(AND(B70="pole vault", OR(AND(E70='club records end 2019'!$F$16, F70&gt;='club records end 2019'!$G$16), AND(E70='club records end 2019'!$F$17, F70&gt;='club records end 2019'!$G$17), AND(E70='club records end 2019'!$F$18, F70&gt;='club records end 2019'!$G$18), AND(E70='club records end 2019'!$F$19, F70&gt;='club records end 2019'!$G$19), AND(E70='club records end 2019'!$F$20, F70&gt;='club records end 2019'!$G$20))), "CR", " ")</f>
        <v xml:space="preserve"> </v>
      </c>
      <c r="Z70" s="12" t="str">
        <f>IF(AND(B70="discus 1", E70='club records end 2019'!$F$21, F70&gt;='club records end 2019'!$G$21), "CR", " ")</f>
        <v xml:space="preserve"> </v>
      </c>
      <c r="AA70" s="12" t="str">
        <f>IF(AND(B70="discus 1.25", E70='club records end 2019'!$F$22, F70&gt;='club records end 2019'!$G$22), "CR", " ")</f>
        <v xml:space="preserve"> </v>
      </c>
      <c r="AB70" s="12" t="str">
        <f>IF(AND(B70="discus 1.5", E70='club records end 2019'!$F$23, F70&gt;='club records end 2019'!$G$23), "CR", " ")</f>
        <v xml:space="preserve"> </v>
      </c>
      <c r="AC70" s="12" t="str">
        <f>IF(AND(B70="discus 1.75", E70='club records end 2019'!$F$24, F70&gt;='club records end 2019'!$G$24), "CR", " ")</f>
        <v xml:space="preserve"> </v>
      </c>
      <c r="AD70" s="12" t="str">
        <f>IF(AND(B70="discus 2", E70='club records end 2019'!$F$25, F70&gt;='club records end 2019'!$G$25), "CR", " ")</f>
        <v xml:space="preserve"> </v>
      </c>
      <c r="AE70" s="12" t="str">
        <f>IF(AND(B70="hammer 4", E70='club records end 2019'!$F$27, F70&gt;='club records end 2019'!$G$27), "CR", " ")</f>
        <v xml:space="preserve"> </v>
      </c>
      <c r="AF70" s="12" t="str">
        <f>IF(AND(B70="hammer 5", E70='club records end 2019'!$F$28, F70&gt;='club records end 2019'!$G$28), "CR", " ")</f>
        <v xml:space="preserve"> </v>
      </c>
      <c r="AG70" s="12" t="str">
        <f>IF(AND(B70="hammer 6", E70='club records end 2019'!$F$29, F70&gt;='club records end 2019'!$G$29), "CR", " ")</f>
        <v xml:space="preserve"> </v>
      </c>
      <c r="AH70" s="12" t="str">
        <f>IF(AND(B70="hammer 7.26", E70='club records end 2019'!$F$30, F70&gt;='club records end 2019'!$G$30), "CR", " ")</f>
        <v xml:space="preserve"> </v>
      </c>
      <c r="AI70" s="12" t="str">
        <f>IF(AND(B70="javelin 400", E70='club records end 2019'!$F$31, F70&gt;='club records end 2019'!$G$31), "CR", " ")</f>
        <v xml:space="preserve"> </v>
      </c>
      <c r="AJ70" s="12" t="str">
        <f>IF(AND(B70="javelin 600", E70='club records end 2019'!$F$32, F70&gt;='club records end 2019'!$G$32), "CR", " ")</f>
        <v xml:space="preserve"> </v>
      </c>
      <c r="AK70" s="12" t="str">
        <f>IF(AND(B70="javelin 700", E70='club records end 2019'!$F$33, F70&gt;='club records end 2019'!$G$33), "CR", " ")</f>
        <v xml:space="preserve"> </v>
      </c>
      <c r="AL70" s="12" t="str">
        <f>IF(AND(B70="javelin 800", OR(AND(E70='club records end 2019'!$F$34, F70&gt;='club records end 2019'!$G$34), AND(E70='club records end 2019'!$F$35, F70&gt;='club records end 2019'!$G$35))), "CR", " ")</f>
        <v xml:space="preserve"> </v>
      </c>
      <c r="AM70" s="12" t="str">
        <f>IF(AND(B70="shot 3", E70='club records end 2019'!$F$36, F70&gt;='club records end 2019'!$G$36), "CR", " ")</f>
        <v xml:space="preserve"> </v>
      </c>
      <c r="AN70" s="12" t="str">
        <f>IF(AND(B70="shot 4", E70='club records end 2019'!$F$37, F70&gt;='club records end 2019'!$G$37), "CR", " ")</f>
        <v xml:space="preserve"> </v>
      </c>
      <c r="AO70" s="12" t="str">
        <f>IF(AND(B70="shot 5", E70='club records end 2019'!$F$38, F70&gt;='club records end 2019'!$G$38), "CR", " ")</f>
        <v xml:space="preserve"> </v>
      </c>
      <c r="AP70" s="12" t="str">
        <f>IF(AND(B70="shot 6", E70='club records end 2019'!$F$39, F70&gt;='club records end 2019'!$G$39), "CR", " ")</f>
        <v xml:space="preserve"> </v>
      </c>
      <c r="AQ70" s="12" t="str">
        <f>IF(AND(B70="shot 7.26", E70='club records end 2019'!$F$40, F70&gt;='club records end 2019'!$G$40), "CR", " ")</f>
        <v xml:space="preserve"> </v>
      </c>
      <c r="AR70" s="12" t="str">
        <f>IF(AND(B70="60H",OR(AND(E70='club records end 2019'!$J$1,F70&lt;='club records end 2019'!$K$1),AND(E70='club records end 2019'!$J$2,F70&lt;='club records end 2019'!$K$2),AND(E70='club records end 2019'!$J$3,F70&lt;='club records end 2019'!$K$3),AND(E70='club records end 2019'!$J$4,F70&lt;='club records end 2019'!$K$4),AND(E70='club records end 2019'!$J$5,F70&lt;='club records end 2019'!$K$5))),"CR"," ")</f>
        <v xml:space="preserve"> </v>
      </c>
      <c r="AS70" s="12" t="str">
        <f>IF(AND(B70="75H", AND(E70='club records end 2019'!$J$6, F70&lt;='club records end 2019'!$K$6)), "CR", " ")</f>
        <v xml:space="preserve"> </v>
      </c>
      <c r="AT70" s="12" t="str">
        <f>IF(AND(B70="80H", AND(E70='club records end 2019'!$J$7, F70&lt;='club records end 2019'!$K$7)), "CR", " ")</f>
        <v xml:space="preserve"> </v>
      </c>
      <c r="AU70" s="12" t="str">
        <f>IF(AND(B70="100H", AND(E70='club records end 2019'!$J$8, F70&lt;='club records end 2019'!$K$8)), "CR", " ")</f>
        <v xml:space="preserve"> </v>
      </c>
      <c r="AV70" s="12" t="str">
        <f>IF(AND(B70="110H", OR(AND(E70='club records end 2019'!$J$9, F70&lt;='club records end 2019'!$K$9), AND(E70='club records end 2019'!$J$10, F70&lt;='club records end 2019'!$K$10))), "CR", " ")</f>
        <v xml:space="preserve"> </v>
      </c>
      <c r="AW70" s="12" t="str">
        <f>IF(AND(B70="400H", OR(AND(E70='club records end 2019'!$J$11, F70&lt;='club records end 2019'!$K$11), AND(E70='club records end 2019'!$J$12, F70&lt;='club records end 2019'!$K$12), AND(E70='club records end 2019'!$J$13, F70&lt;='club records end 2019'!$K$13), AND(E70='club records end 2019'!$J$14, F70&lt;='club records end 2019'!$K$14))), "CR", " ")</f>
        <v xml:space="preserve"> </v>
      </c>
      <c r="AX70" s="12" t="str">
        <f>IF(AND(B70="1500SC", AND(E70='club records end 2019'!$J$15, F70&lt;='club records end 2019'!$K$15)), "CR", " ")</f>
        <v xml:space="preserve"> </v>
      </c>
      <c r="AY70" s="12" t="str">
        <f>IF(AND(B70="2000SC", OR(AND(E70='club records end 2019'!$J$17, F70&lt;='club records end 2019'!$K$17), AND(E70='club records end 2019'!$J$18, F70&lt;='club records end 2019'!$K$18))), "CR", " ")</f>
        <v xml:space="preserve"> </v>
      </c>
      <c r="AZ70" s="12" t="str">
        <f>IF(AND(B70="3000SC", OR(AND(E70='club records end 2019'!$J$20, F70&lt;='club records end 2019'!$K$20), AND(E70='club records end 2019'!$J$21, F70&lt;='club records end 2019'!$K$21))), "CR", " ")</f>
        <v xml:space="preserve"> </v>
      </c>
      <c r="BA70" s="13" t="str">
        <f>IF(AND(B70="4x100", OR(AND(E70='club records end 2019'!$N$1, F70&lt;='club records end 2019'!$O$1), AND(E70='club records end 2019'!$N$2, F70&lt;='club records end 2019'!$O$2), AND(E70='club records end 2019'!$N$3, F70&lt;='club records end 2019'!$O$3), AND(E70='club records end 2019'!$N$4, F70&lt;='club records end 2019'!$O$4), AND(E70='club records end 2019'!$N$5, F70&lt;='club records end 2019'!$O$5))), "CR", " ")</f>
        <v xml:space="preserve"> </v>
      </c>
      <c r="BB70" s="13" t="str">
        <f>IF(AND(B70="4x200", OR(AND(E70='club records end 2019'!$N$6, F70&lt;='club records end 2019'!$O$6), AND(E70='club records end 2019'!$N$7, F70&lt;='club records end 2019'!$O$7), AND(E70='club records end 2019'!$N$8, F70&lt;='club records end 2019'!$O$8), AND(E70='club records end 2019'!$N$9, F70&lt;='club records end 2019'!$O$9), AND(E70='club records end 2019'!$N$10, F70&lt;='club records end 2019'!$O$10))), "CR", " ")</f>
        <v xml:space="preserve"> </v>
      </c>
      <c r="BC70" s="13" t="str">
        <f>IF(AND(B70="4x300", AND(E70='club records end 2019'!$N$11, F70&lt;='club records end 2019'!$O$11)), "CR", " ")</f>
        <v xml:space="preserve"> </v>
      </c>
      <c r="BD70" s="13" t="str">
        <f>IF(AND(B70="4x400", OR(AND(E70='club records end 2019'!$N$12, F70&lt;='club records end 2019'!$O$12), AND(E70='club records end 2019'!$N$13, F70&lt;='club records end 2019'!$O$13), AND(E70='club records end 2019'!$N$14, F70&lt;='club records end 2019'!$O$14), AND(E70='club records end 2019'!$N$15, F70&lt;='club records end 2019'!$O$15))), "CR", " ")</f>
        <v xml:space="preserve"> </v>
      </c>
      <c r="BE70" s="13" t="str">
        <f>IF(AND(B70="3x800", OR(AND(E70='club records end 2019'!$N$16, F70&lt;='club records end 2019'!$O$16), AND(E70='club records end 2019'!$N$17, F70&lt;='club records end 2019'!$O$17), AND(E70='club records end 2019'!$N$18, F70&lt;='club records end 2019'!$O$18))), "CR", " ")</f>
        <v xml:space="preserve"> </v>
      </c>
      <c r="BF70" s="13" t="str">
        <f>IF(AND(B70="pentathlon", OR(AND(E70='club records end 2019'!$N$21, F70&gt;='club records end 2019'!$O$21), AND(E70='club records end 2019'!$N$22, F70&gt;='club records end 2019'!$O$22),AND(E70='club records end 2019'!$N$23, F70&gt;='club records end 2019'!$O$23),AND(E70='club records end 2019'!$N$24, F70&gt;='club records end 2019'!$O$24))), "CR", " ")</f>
        <v xml:space="preserve"> </v>
      </c>
      <c r="BG70" s="13" t="str">
        <f>IF(AND(B70="heptathlon", OR(AND(E70='club records end 2019'!$N$26, F70&gt;='club records end 2019'!$O$26), AND(E70='club records end 2019'!$N$27, F70&gt;='club records end 2019'!$O$27))), "CR", " ")</f>
        <v xml:space="preserve"> </v>
      </c>
      <c r="BH70" s="13" t="str">
        <f>IF(AND(B70="decathlon", OR(AND(E70='club records end 2019'!$N$29, F70&gt;='club records end 2019'!$O$29), AND(E70='club records end 2019'!$N$30, F70&gt;='club records end 2019'!$O$30),AND(E70='club records end 2019'!$N$31, F70&gt;='club records end 2019'!$O$31))), "CR", " ")</f>
        <v xml:space="preserve"> </v>
      </c>
    </row>
    <row r="71" spans="1:62" ht="14.5" x14ac:dyDescent="0.35">
      <c r="A71" s="1" t="s">
        <v>333</v>
      </c>
      <c r="B71" s="2">
        <v>800</v>
      </c>
      <c r="C71" s="1" t="s">
        <v>129</v>
      </c>
      <c r="D71" s="1" t="s">
        <v>130</v>
      </c>
      <c r="E71" s="17" t="s">
        <v>23</v>
      </c>
      <c r="F71" s="19" t="s">
        <v>378</v>
      </c>
      <c r="G71" s="25">
        <v>44073</v>
      </c>
      <c r="H71" s="1" t="s">
        <v>242</v>
      </c>
      <c r="J71" s="4" t="str">
        <f t="shared" si="7"/>
        <v/>
      </c>
      <c r="K71" s="13" t="str">
        <f>IF(AND(B71=100, OR(AND(E71='club records end 2019'!$B$6, F71&lt;='club records end 2019'!$C$6), AND(E71='club records end 2019'!$B$7, F71&lt;='club records end 2019'!$C$7), AND(E71='club records end 2019'!$B$8, F71&lt;='club records end 2019'!$C$8), AND(E71='club records end 2019'!$B$9, F71&lt;='club records end 2019'!$C$9), AND(E71='club records end 2019'!$B$10, F71&lt;='club records end 2019'!$C$10))), "CR", " ")</f>
        <v xml:space="preserve"> </v>
      </c>
      <c r="L71" s="13" t="str">
        <f>IF(AND(B71=200, OR(AND(E71='club records end 2019'!$B$11, F71&lt;='club records end 2019'!$C$11), AND(E71='club records end 2019'!$B$12, F71&lt;='club records end 2019'!$C$12), AND(E71='club records end 2019'!$B$13, F71&lt;='club records end 2019'!$C$13), AND(E71='club records end 2019'!$B$14, F71&lt;='club records end 2019'!$C$14), AND(E71='club records end 2019'!$B$15, F71&lt;='club records end 2019'!$C$15))), "CR", " ")</f>
        <v xml:space="preserve"> </v>
      </c>
      <c r="M71" s="13" t="str">
        <f>IF(AND(B71=300, OR(AND(E71='club records end 2019'!$B$16, F71&lt;='club records end 2019'!$C$16), AND(E71='club records end 2019'!$B$17, F71&lt;='club records end 2019'!$C$17))), "CR", " ")</f>
        <v xml:space="preserve"> </v>
      </c>
      <c r="N71" s="13" t="str">
        <f>IF(AND(B71=400, OR(AND(E71='club records end 2019'!$B$18, F71&lt;='club records end 2019'!$C$18), AND(E71='club records end 2019'!$B$19, F71&lt;='club records end 2019'!$C$19), AND(E71='club records end 2019'!$B$20, F71&lt;='club records end 2019'!$C$20), AND(E71='club records end 2019'!$B$21, F71&lt;='club records end 2019'!$C$21))), "CR", " ")</f>
        <v xml:space="preserve"> </v>
      </c>
      <c r="O71" s="13" t="str">
        <f>IF(AND(B71=800, OR(AND(E71='club records end 2019'!$B$22, F71&lt;='club records end 2019'!$C$22), AND(E71='club records end 2019'!$B$23, F71&lt;='club records end 2019'!$C$23), AND(E71='club records end 2019'!$B$24, F71&lt;='club records end 2019'!$C$24), AND(E71='club records end 2019'!$B$25, F71&lt;='club records end 2019'!$C$25), AND(E71='club records end 2019'!$B$26, F71&lt;='club records end 2019'!$C$26))), "CR", " ")</f>
        <v xml:space="preserve"> </v>
      </c>
      <c r="P71" s="13" t="str">
        <f>IF(AND(B71=1000, OR(AND(E71='club records end 2019'!$B$27, F71&lt;='club records end 2019'!$C$27), AND(E71='club records end 2019'!$B$28, F71&lt;='club records end 2019'!$C$28))), "CR", " ")</f>
        <v xml:space="preserve"> </v>
      </c>
      <c r="Q71" s="13" t="str">
        <f>IF(AND(B71=1500, OR(AND(E71='club records end 2019'!$B$29, F71&lt;='club records end 2019'!$C$29), AND(E71='club records end 2019'!$B$30, F71&lt;='club records end 2019'!$C$30), AND(E71='club records end 2019'!$B$31, F71&lt;='club records end 2019'!$C$31), AND(E71='club records end 2019'!$B$32, F71&lt;='club records end 2019'!$C$32), AND(E71='club records end 2019'!$B$33, F71&lt;='club records end 2019'!$C$33))), "CR", " ")</f>
        <v xml:space="preserve"> </v>
      </c>
      <c r="R71" s="13" t="str">
        <f>IF(AND(B71="1600 (Mile)",OR(AND(E71='club records end 2019'!$B$34,F71&lt;='club records end 2019'!$C$34),AND(E71='club records end 2019'!$B$35,F71&lt;='club records end 2019'!$C$35),AND(E71='club records end 2019'!$B$36,F71&lt;='club records end 2019'!$C$36),AND(E71='club records end 2019'!$B$37,F71&lt;='club records end 2019'!$C$37))),"CR"," ")</f>
        <v xml:space="preserve"> </v>
      </c>
      <c r="S71" s="13" t="str">
        <f>IF(AND(B71=3000, OR(AND(E71='club records end 2019'!$B$38, F71&lt;='club records end 2019'!$C$38), AND(E71='club records end 2019'!$B$39, F71&lt;='club records end 2019'!$C$39), AND(E71='club records end 2019'!$B$40, F71&lt;='club records end 2019'!$C$40), AND(E71='club records end 2019'!$B$41, F71&lt;='club records end 2019'!$C$41))), "CR", " ")</f>
        <v xml:space="preserve"> </v>
      </c>
      <c r="T71" s="13" t="str">
        <f>IF(AND(B71=5000, OR(AND(E71='club records end 2019'!$B$42, F71&lt;='club records end 2019'!$C$42), AND(E71='club records end 2019'!$B$43, F71&lt;='club records end 2019'!$C$43))), "CR", " ")</f>
        <v xml:space="preserve"> </v>
      </c>
      <c r="U71" s="12" t="str">
        <f>IF(AND(B71=10000, OR(AND(E71='club records end 2019'!$B$44, F71&lt;='club records end 2019'!$C$44), AND(E71='club records end 2019'!$B$45, F71&lt;='club records end 2019'!$C$45))), "CR", " ")</f>
        <v xml:space="preserve"> </v>
      </c>
      <c r="V71" s="12" t="str">
        <f>IF(AND(B71="high jump", OR(AND(E71='club records end 2019'!$F$1, F71&gt;='club records end 2019'!$G$1), AND(E71='club records end 2019'!$F$2, F71&gt;='club records end 2019'!$G$2), AND(E71='club records end 2019'!$F$3, F71&gt;='club records end 2019'!$G$3), AND(E71='club records end 2019'!$F$4, F71&gt;='club records end 2019'!$G$4), AND(E71='club records end 2019'!$F$5, F71&gt;='club records end 2019'!$G$5))), "CR", " ")</f>
        <v xml:space="preserve"> </v>
      </c>
      <c r="W71" s="12" t="str">
        <f>IF(AND(B71="long jump", OR(AND(E71='club records end 2019'!$F$6, F71&gt;='club records end 2019'!$G$6), AND(E71='club records end 2019'!$F$7, F71&gt;='club records end 2019'!$G$7), AND(E71='club records end 2019'!$F$8, F71&gt;='club records end 2019'!$G$8), AND(E71='club records end 2019'!$F$9, F71&gt;='club records end 2019'!$G$9), AND(E71='club records end 2019'!$F$10, F71&gt;='club records end 2019'!$G$10))), "CR", " ")</f>
        <v xml:space="preserve"> </v>
      </c>
      <c r="X71" s="12" t="str">
        <f>IF(AND(B71="triple jump", OR(AND(E71='club records end 2019'!$F$11, F71&gt;='club records end 2019'!$G$11), AND(E71='club records end 2019'!$F$12, F71&gt;='club records end 2019'!$G$12), AND(E71='club records end 2019'!$F$13, F71&gt;='club records end 2019'!$G$13), AND(E71='club records end 2019'!$F$14, F71&gt;='club records end 2019'!$G$14), AND(E71='club records end 2019'!$F$15, F71&gt;='club records end 2019'!$G$15))), "CR", " ")</f>
        <v xml:space="preserve"> </v>
      </c>
      <c r="Y71" s="12" t="str">
        <f>IF(AND(B71="pole vault", OR(AND(E71='club records end 2019'!$F$16, F71&gt;='club records end 2019'!$G$16), AND(E71='club records end 2019'!$F$17, F71&gt;='club records end 2019'!$G$17), AND(E71='club records end 2019'!$F$18, F71&gt;='club records end 2019'!$G$18), AND(E71='club records end 2019'!$F$19, F71&gt;='club records end 2019'!$G$19), AND(E71='club records end 2019'!$F$20, F71&gt;='club records end 2019'!$G$20))), "CR", " ")</f>
        <v xml:space="preserve"> </v>
      </c>
      <c r="Z71" s="12" t="str">
        <f>IF(AND(B71="discus 1", E71='club records end 2019'!$F$21, F71&gt;='club records end 2019'!$G$21), "CR", " ")</f>
        <v xml:space="preserve"> </v>
      </c>
      <c r="AA71" s="12" t="str">
        <f>IF(AND(B71="discus 1.25", E71='club records end 2019'!$F$22, F71&gt;='club records end 2019'!$G$22), "CR", " ")</f>
        <v xml:space="preserve"> </v>
      </c>
      <c r="AB71" s="12" t="str">
        <f>IF(AND(B71="discus 1.5", E71='club records end 2019'!$F$23, F71&gt;='club records end 2019'!$G$23), "CR", " ")</f>
        <v xml:space="preserve"> </v>
      </c>
      <c r="AC71" s="12" t="str">
        <f>IF(AND(B71="discus 1.75", E71='club records end 2019'!$F$24, F71&gt;='club records end 2019'!$G$24), "CR", " ")</f>
        <v xml:space="preserve"> </v>
      </c>
      <c r="AD71" s="12" t="str">
        <f>IF(AND(B71="discus 2", E71='club records end 2019'!$F$25, F71&gt;='club records end 2019'!$G$25), "CR", " ")</f>
        <v xml:space="preserve"> </v>
      </c>
      <c r="AE71" s="12" t="str">
        <f>IF(AND(B71="hammer 4", E71='club records end 2019'!$F$27, F71&gt;='club records end 2019'!$G$27), "CR", " ")</f>
        <v xml:space="preserve"> </v>
      </c>
      <c r="AF71" s="12" t="str">
        <f>IF(AND(B71="hammer 5", E71='club records end 2019'!$F$28, F71&gt;='club records end 2019'!$G$28), "CR", " ")</f>
        <v xml:space="preserve"> </v>
      </c>
      <c r="AG71" s="12" t="str">
        <f>IF(AND(B71="hammer 6", E71='club records end 2019'!$F$29, F71&gt;='club records end 2019'!$G$29), "CR", " ")</f>
        <v xml:space="preserve"> </v>
      </c>
      <c r="AH71" s="12" t="str">
        <f>IF(AND(B71="hammer 7.26", E71='club records end 2019'!$F$30, F71&gt;='club records end 2019'!$G$30), "CR", " ")</f>
        <v xml:space="preserve"> </v>
      </c>
      <c r="AI71" s="12" t="str">
        <f>IF(AND(B71="javelin 400", E71='club records end 2019'!$F$31, F71&gt;='club records end 2019'!$G$31), "CR", " ")</f>
        <v xml:space="preserve"> </v>
      </c>
      <c r="AJ71" s="12" t="str">
        <f>IF(AND(B71="javelin 600", E71='club records end 2019'!$F$32, F71&gt;='club records end 2019'!$G$32), "CR", " ")</f>
        <v xml:space="preserve"> </v>
      </c>
      <c r="AK71" s="12" t="str">
        <f>IF(AND(B71="javelin 700", E71='club records end 2019'!$F$33, F71&gt;='club records end 2019'!$G$33), "CR", " ")</f>
        <v xml:space="preserve"> </v>
      </c>
      <c r="AL71" s="12" t="str">
        <f>IF(AND(B71="javelin 800", OR(AND(E71='club records end 2019'!$F$34, F71&gt;='club records end 2019'!$G$34), AND(E71='club records end 2019'!$F$35, F71&gt;='club records end 2019'!$G$35))), "CR", " ")</f>
        <v xml:space="preserve"> </v>
      </c>
      <c r="AM71" s="12" t="str">
        <f>IF(AND(B71="shot 3", E71='club records end 2019'!$F$36, F71&gt;='club records end 2019'!$G$36), "CR", " ")</f>
        <v xml:space="preserve"> </v>
      </c>
      <c r="AN71" s="12" t="str">
        <f>IF(AND(B71="shot 4", E71='club records end 2019'!$F$37, F71&gt;='club records end 2019'!$G$37), "CR", " ")</f>
        <v xml:space="preserve"> </v>
      </c>
      <c r="AO71" s="12" t="str">
        <f>IF(AND(B71="shot 5", E71='club records end 2019'!$F$38, F71&gt;='club records end 2019'!$G$38), "CR", " ")</f>
        <v xml:space="preserve"> </v>
      </c>
      <c r="AP71" s="12" t="str">
        <f>IF(AND(B71="shot 6", E71='club records end 2019'!$F$39, F71&gt;='club records end 2019'!$G$39), "CR", " ")</f>
        <v xml:space="preserve"> </v>
      </c>
      <c r="AQ71" s="12" t="str">
        <f>IF(AND(B71="shot 7.26", E71='club records end 2019'!$F$40, F71&gt;='club records end 2019'!$G$40), "CR", " ")</f>
        <v xml:space="preserve"> </v>
      </c>
      <c r="AR71" s="12" t="str">
        <f>IF(AND(B71="60H",OR(AND(E71='club records end 2019'!$J$1,F71&lt;='club records end 2019'!$K$1),AND(E71='club records end 2019'!$J$2,F71&lt;='club records end 2019'!$K$2),AND(E71='club records end 2019'!$J$3,F71&lt;='club records end 2019'!$K$3),AND(E71='club records end 2019'!$J$4,F71&lt;='club records end 2019'!$K$4),AND(E71='club records end 2019'!$J$5,F71&lt;='club records end 2019'!$K$5))),"CR"," ")</f>
        <v xml:space="preserve"> </v>
      </c>
      <c r="AS71" s="12" t="str">
        <f>IF(AND(B71="75H", AND(E71='club records end 2019'!$J$6, F71&lt;='club records end 2019'!$K$6)), "CR", " ")</f>
        <v xml:space="preserve"> </v>
      </c>
      <c r="AT71" s="12" t="str">
        <f>IF(AND(B71="80H", AND(E71='club records end 2019'!$J$7, F71&lt;='club records end 2019'!$K$7)), "CR", " ")</f>
        <v xml:space="preserve"> </v>
      </c>
      <c r="AU71" s="12" t="str">
        <f>IF(AND(B71="100H", AND(E71='club records end 2019'!$J$8, F71&lt;='club records end 2019'!$K$8)), "CR", " ")</f>
        <v xml:space="preserve"> </v>
      </c>
      <c r="AV71" s="12" t="str">
        <f>IF(AND(B71="110H", OR(AND(E71='club records end 2019'!$J$9, F71&lt;='club records end 2019'!$K$9), AND(E71='club records end 2019'!$J$10, F71&lt;='club records end 2019'!$K$10))), "CR", " ")</f>
        <v xml:space="preserve"> </v>
      </c>
      <c r="AW71" s="12" t="str">
        <f>IF(AND(B71="400H", OR(AND(E71='club records end 2019'!$J$11, F71&lt;='club records end 2019'!$K$11), AND(E71='club records end 2019'!$J$12, F71&lt;='club records end 2019'!$K$12), AND(E71='club records end 2019'!$J$13, F71&lt;='club records end 2019'!$K$13), AND(E71='club records end 2019'!$J$14, F71&lt;='club records end 2019'!$K$14))), "CR", " ")</f>
        <v xml:space="preserve"> </v>
      </c>
      <c r="AX71" s="12" t="str">
        <f>IF(AND(B71="1500SC", AND(E71='club records end 2019'!$J$15, F71&lt;='club records end 2019'!$K$15)), "CR", " ")</f>
        <v xml:space="preserve"> </v>
      </c>
      <c r="AY71" s="12" t="str">
        <f>IF(AND(B71="2000SC", OR(AND(E71='club records end 2019'!$J$17, F71&lt;='club records end 2019'!$K$17), AND(E71='club records end 2019'!$J$18, F71&lt;='club records end 2019'!$K$18))), "CR", " ")</f>
        <v xml:space="preserve"> </v>
      </c>
      <c r="AZ71" s="12" t="str">
        <f>IF(AND(B71="3000SC", OR(AND(E71='club records end 2019'!$J$20, F71&lt;='club records end 2019'!$K$20), AND(E71='club records end 2019'!$J$21, F71&lt;='club records end 2019'!$K$21))), "CR", " ")</f>
        <v xml:space="preserve"> </v>
      </c>
      <c r="BA71" s="13" t="str">
        <f>IF(AND(B71="4x100", OR(AND(E71='club records end 2019'!$N$1, F71&lt;='club records end 2019'!$O$1), AND(E71='club records end 2019'!$N$2, F71&lt;='club records end 2019'!$O$2), AND(E71='club records end 2019'!$N$3, F71&lt;='club records end 2019'!$O$3), AND(E71='club records end 2019'!$N$4, F71&lt;='club records end 2019'!$O$4), AND(E71='club records end 2019'!$N$5, F71&lt;='club records end 2019'!$O$5))), "CR", " ")</f>
        <v xml:space="preserve"> </v>
      </c>
      <c r="BB71" s="13" t="str">
        <f>IF(AND(B71="4x200", OR(AND(E71='club records end 2019'!$N$6, F71&lt;='club records end 2019'!$O$6), AND(E71='club records end 2019'!$N$7, F71&lt;='club records end 2019'!$O$7), AND(E71='club records end 2019'!$N$8, F71&lt;='club records end 2019'!$O$8), AND(E71='club records end 2019'!$N$9, F71&lt;='club records end 2019'!$O$9), AND(E71='club records end 2019'!$N$10, F71&lt;='club records end 2019'!$O$10))), "CR", " ")</f>
        <v xml:space="preserve"> </v>
      </c>
      <c r="BC71" s="13" t="str">
        <f>IF(AND(B71="4x300", AND(E71='club records end 2019'!$N$11, F71&lt;='club records end 2019'!$O$11)), "CR", " ")</f>
        <v xml:space="preserve"> </v>
      </c>
      <c r="BD71" s="13" t="str">
        <f>IF(AND(B71="4x400", OR(AND(E71='club records end 2019'!$N$12, F71&lt;='club records end 2019'!$O$12), AND(E71='club records end 2019'!$N$13, F71&lt;='club records end 2019'!$O$13), AND(E71='club records end 2019'!$N$14, F71&lt;='club records end 2019'!$O$14), AND(E71='club records end 2019'!$N$15, F71&lt;='club records end 2019'!$O$15))), "CR", " ")</f>
        <v xml:space="preserve"> </v>
      </c>
      <c r="BE71" s="13" t="str">
        <f>IF(AND(B71="3x800", OR(AND(E71='club records end 2019'!$N$16, F71&lt;='club records end 2019'!$O$16), AND(E71='club records end 2019'!$N$17, F71&lt;='club records end 2019'!$O$17), AND(E71='club records end 2019'!$N$18, F71&lt;='club records end 2019'!$O$18))), "CR", " ")</f>
        <v xml:space="preserve"> </v>
      </c>
      <c r="BF71" s="13" t="str">
        <f>IF(AND(B71="pentathlon", OR(AND(E71='club records end 2019'!$N$21, F71&gt;='club records end 2019'!$O$21), AND(E71='club records end 2019'!$N$22, F71&gt;='club records end 2019'!$O$22),AND(E71='club records end 2019'!$N$23, F71&gt;='club records end 2019'!$O$23),AND(E71='club records end 2019'!$N$24, F71&gt;='club records end 2019'!$O$24))), "CR", " ")</f>
        <v xml:space="preserve"> </v>
      </c>
      <c r="BG71" s="13" t="str">
        <f>IF(AND(B71="heptathlon", OR(AND(E71='club records end 2019'!$N$26, F71&gt;='club records end 2019'!$O$26), AND(E71='club records end 2019'!$N$27, F71&gt;='club records end 2019'!$O$27))), "CR", " ")</f>
        <v xml:space="preserve"> </v>
      </c>
      <c r="BH71" s="13" t="str">
        <f>IF(AND(B71="decathlon", OR(AND(E71='club records end 2019'!$N$29, F71&gt;='club records end 2019'!$O$29), AND(E71='club records end 2019'!$N$30, F71&gt;='club records end 2019'!$O$30),AND(E71='club records end 2019'!$N$31, F71&gt;='club records end 2019'!$O$31))), "CR", " ")</f>
        <v xml:space="preserve"> </v>
      </c>
    </row>
    <row r="72" spans="1:62" ht="14.5" x14ac:dyDescent="0.35">
      <c r="A72" s="1" t="s">
        <v>333</v>
      </c>
      <c r="B72" s="2">
        <v>800</v>
      </c>
      <c r="C72" s="1" t="s">
        <v>138</v>
      </c>
      <c r="D72" s="1" t="s">
        <v>16</v>
      </c>
      <c r="E72" s="17" t="s">
        <v>97</v>
      </c>
      <c r="F72" s="18" t="s">
        <v>379</v>
      </c>
      <c r="G72" s="25">
        <v>44107</v>
      </c>
      <c r="H72" s="1" t="s">
        <v>322</v>
      </c>
      <c r="J72" s="4" t="str">
        <f t="shared" si="7"/>
        <v/>
      </c>
      <c r="K72" s="13" t="str">
        <f>IF(AND(B72=100, OR(AND(E72='club records end 2019'!$B$6, F72&lt;='club records end 2019'!$C$6), AND(E72='club records end 2019'!$B$7, F72&lt;='club records end 2019'!$C$7), AND(E72='club records end 2019'!$B$8, F72&lt;='club records end 2019'!$C$8), AND(E72='club records end 2019'!$B$9, F72&lt;='club records end 2019'!$C$9), AND(E72='club records end 2019'!$B$10, F72&lt;='club records end 2019'!$C$10))), "CR", " ")</f>
        <v xml:space="preserve"> </v>
      </c>
      <c r="L72" s="13" t="str">
        <f>IF(AND(B72=200, OR(AND(E72='club records end 2019'!$B$11, F72&lt;='club records end 2019'!$C$11), AND(E72='club records end 2019'!$B$12, F72&lt;='club records end 2019'!$C$12), AND(E72='club records end 2019'!$B$13, F72&lt;='club records end 2019'!$C$13), AND(E72='club records end 2019'!$B$14, F72&lt;='club records end 2019'!$C$14), AND(E72='club records end 2019'!$B$15, F72&lt;='club records end 2019'!$C$15))), "CR", " ")</f>
        <v xml:space="preserve"> </v>
      </c>
      <c r="M72" s="13" t="str">
        <f>IF(AND(B72=300, OR(AND(E72='club records end 2019'!$B$16, F72&lt;='club records end 2019'!$C$16), AND(E72='club records end 2019'!$B$17, F72&lt;='club records end 2019'!$C$17))), "CR", " ")</f>
        <v xml:space="preserve"> </v>
      </c>
      <c r="N72" s="13" t="str">
        <f>IF(AND(B72=400, OR(AND(E72='club records end 2019'!$B$18, F72&lt;='club records end 2019'!$C$18), AND(E72='club records end 2019'!$B$19, F72&lt;='club records end 2019'!$C$19), AND(E72='club records end 2019'!$B$20, F72&lt;='club records end 2019'!$C$20), AND(E72='club records end 2019'!$B$21, F72&lt;='club records end 2019'!$C$21))), "CR", " ")</f>
        <v xml:space="preserve"> </v>
      </c>
      <c r="O72" s="13" t="str">
        <f>IF(AND(B72=800, OR(AND(E72='club records end 2019'!$B$22, F72&lt;='club records end 2019'!$C$22), AND(E72='club records end 2019'!$B$23, F72&lt;='club records end 2019'!$C$23), AND(E72='club records end 2019'!$B$24, F72&lt;='club records end 2019'!$C$24), AND(E72='club records end 2019'!$B$25, F72&lt;='club records end 2019'!$C$25), AND(E72='club records end 2019'!$B$26, F72&lt;='club records end 2019'!$C$26))), "CR", " ")</f>
        <v xml:space="preserve"> </v>
      </c>
      <c r="P72" s="13" t="str">
        <f>IF(AND(B72=1000, OR(AND(E72='club records end 2019'!$B$27, F72&lt;='club records end 2019'!$C$27), AND(E72='club records end 2019'!$B$28, F72&lt;='club records end 2019'!$C$28))), "CR", " ")</f>
        <v xml:space="preserve"> </v>
      </c>
      <c r="Q72" s="13" t="str">
        <f>IF(AND(B72=1500, OR(AND(E72='club records end 2019'!$B$29, F72&lt;='club records end 2019'!$C$29), AND(E72='club records end 2019'!$B$30, F72&lt;='club records end 2019'!$C$30), AND(E72='club records end 2019'!$B$31, F72&lt;='club records end 2019'!$C$31), AND(E72='club records end 2019'!$B$32, F72&lt;='club records end 2019'!$C$32), AND(E72='club records end 2019'!$B$33, F72&lt;='club records end 2019'!$C$33))), "CR", " ")</f>
        <v xml:space="preserve"> </v>
      </c>
      <c r="R72" s="13" t="str">
        <f>IF(AND(B72="1600 (Mile)",OR(AND(E72='club records end 2019'!$B$34,F72&lt;='club records end 2019'!$C$34),AND(E72='club records end 2019'!$B$35,F72&lt;='club records end 2019'!$C$35),AND(E72='club records end 2019'!$B$36,F72&lt;='club records end 2019'!$C$36),AND(E72='club records end 2019'!$B$37,F72&lt;='club records end 2019'!$C$37))),"CR"," ")</f>
        <v xml:space="preserve"> </v>
      </c>
      <c r="S72" s="13" t="str">
        <f>IF(AND(B72=3000, OR(AND(E72='club records end 2019'!$B$38, F72&lt;='club records end 2019'!$C$38), AND(E72='club records end 2019'!$B$39, F72&lt;='club records end 2019'!$C$39), AND(E72='club records end 2019'!$B$40, F72&lt;='club records end 2019'!$C$40), AND(E72='club records end 2019'!$B$41, F72&lt;='club records end 2019'!$C$41))), "CR", " ")</f>
        <v xml:space="preserve"> </v>
      </c>
      <c r="T72" s="13" t="str">
        <f>IF(AND(B72=5000, OR(AND(E72='club records end 2019'!$B$42, F72&lt;='club records end 2019'!$C$42), AND(E72='club records end 2019'!$B$43, F72&lt;='club records end 2019'!$C$43))), "CR", " ")</f>
        <v xml:space="preserve"> </v>
      </c>
      <c r="U72" s="12" t="str">
        <f>IF(AND(B72=10000, OR(AND(E72='club records end 2019'!$B$44, F72&lt;='club records end 2019'!$C$44), AND(E72='club records end 2019'!$B$45, F72&lt;='club records end 2019'!$C$45))), "CR", " ")</f>
        <v xml:space="preserve"> </v>
      </c>
      <c r="V72" s="12" t="str">
        <f>IF(AND(B72="high jump", OR(AND(E72='club records end 2019'!$F$1, F72&gt;='club records end 2019'!$G$1), AND(E72='club records end 2019'!$F$2, F72&gt;='club records end 2019'!$G$2), AND(E72='club records end 2019'!$F$3, F72&gt;='club records end 2019'!$G$3), AND(E72='club records end 2019'!$F$4, F72&gt;='club records end 2019'!$G$4), AND(E72='club records end 2019'!$F$5, F72&gt;='club records end 2019'!$G$5))), "CR", " ")</f>
        <v xml:space="preserve"> </v>
      </c>
      <c r="W72" s="12" t="str">
        <f>IF(AND(B72="long jump", OR(AND(E72='club records end 2019'!$F$6, F72&gt;='club records end 2019'!$G$6), AND(E72='club records end 2019'!$F$7, F72&gt;='club records end 2019'!$G$7), AND(E72='club records end 2019'!$F$8, F72&gt;='club records end 2019'!$G$8), AND(E72='club records end 2019'!$F$9, F72&gt;='club records end 2019'!$G$9), AND(E72='club records end 2019'!$F$10, F72&gt;='club records end 2019'!$G$10))), "CR", " ")</f>
        <v xml:space="preserve"> </v>
      </c>
      <c r="X72" s="12" t="str">
        <f>IF(AND(B72="triple jump", OR(AND(E72='club records end 2019'!$F$11, F72&gt;='club records end 2019'!$G$11), AND(E72='club records end 2019'!$F$12, F72&gt;='club records end 2019'!$G$12), AND(E72='club records end 2019'!$F$13, F72&gt;='club records end 2019'!$G$13), AND(E72='club records end 2019'!$F$14, F72&gt;='club records end 2019'!$G$14), AND(E72='club records end 2019'!$F$15, F72&gt;='club records end 2019'!$G$15))), "CR", " ")</f>
        <v xml:space="preserve"> </v>
      </c>
      <c r="Y72" s="12" t="str">
        <f>IF(AND(B72="pole vault", OR(AND(E72='club records end 2019'!$F$16, F72&gt;='club records end 2019'!$G$16), AND(E72='club records end 2019'!$F$17, F72&gt;='club records end 2019'!$G$17), AND(E72='club records end 2019'!$F$18, F72&gt;='club records end 2019'!$G$18), AND(E72='club records end 2019'!$F$19, F72&gt;='club records end 2019'!$G$19), AND(E72='club records end 2019'!$F$20, F72&gt;='club records end 2019'!$G$20))), "CR", " ")</f>
        <v xml:space="preserve"> </v>
      </c>
      <c r="Z72" s="12" t="str">
        <f>IF(AND(B72="discus 1", E72='club records end 2019'!$F$21, F72&gt;='club records end 2019'!$G$21), "CR", " ")</f>
        <v xml:space="preserve"> </v>
      </c>
      <c r="AA72" s="12" t="str">
        <f>IF(AND(B72="discus 1.25", E72='club records end 2019'!$F$22, F72&gt;='club records end 2019'!$G$22), "CR", " ")</f>
        <v xml:space="preserve"> </v>
      </c>
      <c r="AB72" s="12" t="str">
        <f>IF(AND(B72="discus 1.5", E72='club records end 2019'!$F$23, F72&gt;='club records end 2019'!$G$23), "CR", " ")</f>
        <v xml:space="preserve"> </v>
      </c>
      <c r="AC72" s="12" t="str">
        <f>IF(AND(B72="discus 1.75", E72='club records end 2019'!$F$24, F72&gt;='club records end 2019'!$G$24), "CR", " ")</f>
        <v xml:space="preserve"> </v>
      </c>
      <c r="AD72" s="12" t="str">
        <f>IF(AND(B72="discus 2", E72='club records end 2019'!$F$25, F72&gt;='club records end 2019'!$G$25), "CR", " ")</f>
        <v xml:space="preserve"> </v>
      </c>
      <c r="AE72" s="12" t="str">
        <f>IF(AND(B72="hammer 4", E72='club records end 2019'!$F$27, F72&gt;='club records end 2019'!$G$27), "CR", " ")</f>
        <v xml:space="preserve"> </v>
      </c>
      <c r="AF72" s="12" t="str">
        <f>IF(AND(B72="hammer 5", E72='club records end 2019'!$F$28, F72&gt;='club records end 2019'!$G$28), "CR", " ")</f>
        <v xml:space="preserve"> </v>
      </c>
      <c r="AG72" s="12" t="str">
        <f>IF(AND(B72="hammer 6", E72='club records end 2019'!$F$29, F72&gt;='club records end 2019'!$G$29), "CR", " ")</f>
        <v xml:space="preserve"> </v>
      </c>
      <c r="AH72" s="12" t="str">
        <f>IF(AND(B72="hammer 7.26", E72='club records end 2019'!$F$30, F72&gt;='club records end 2019'!$G$30), "CR", " ")</f>
        <v xml:space="preserve"> </v>
      </c>
      <c r="AI72" s="12" t="str">
        <f>IF(AND(B72="javelin 400", E72='club records end 2019'!$F$31, F72&gt;='club records end 2019'!$G$31), "CR", " ")</f>
        <v xml:space="preserve"> </v>
      </c>
      <c r="AJ72" s="12" t="str">
        <f>IF(AND(B72="javelin 600", E72='club records end 2019'!$F$32, F72&gt;='club records end 2019'!$G$32), "CR", " ")</f>
        <v xml:space="preserve"> </v>
      </c>
      <c r="AK72" s="12" t="str">
        <f>IF(AND(B72="javelin 700", E72='club records end 2019'!$F$33, F72&gt;='club records end 2019'!$G$33), "CR", " ")</f>
        <v xml:space="preserve"> </v>
      </c>
      <c r="AL72" s="12" t="str">
        <f>IF(AND(B72="javelin 800", OR(AND(E72='club records end 2019'!$F$34, F72&gt;='club records end 2019'!$G$34), AND(E72='club records end 2019'!$F$35, F72&gt;='club records end 2019'!$G$35))), "CR", " ")</f>
        <v xml:space="preserve"> </v>
      </c>
      <c r="AM72" s="12" t="str">
        <f>IF(AND(B72="shot 3", E72='club records end 2019'!$F$36, F72&gt;='club records end 2019'!$G$36), "CR", " ")</f>
        <v xml:space="preserve"> </v>
      </c>
      <c r="AN72" s="12" t="str">
        <f>IF(AND(B72="shot 4", E72='club records end 2019'!$F$37, F72&gt;='club records end 2019'!$G$37), "CR", " ")</f>
        <v xml:space="preserve"> </v>
      </c>
      <c r="AO72" s="12" t="str">
        <f>IF(AND(B72="shot 5", E72='club records end 2019'!$F$38, F72&gt;='club records end 2019'!$G$38), "CR", " ")</f>
        <v xml:space="preserve"> </v>
      </c>
      <c r="AP72" s="12" t="str">
        <f>IF(AND(B72="shot 6", E72='club records end 2019'!$F$39, F72&gt;='club records end 2019'!$G$39), "CR", " ")</f>
        <v xml:space="preserve"> </v>
      </c>
      <c r="AQ72" s="12" t="str">
        <f>IF(AND(B72="shot 7.26", E72='club records end 2019'!$F$40, F72&gt;='club records end 2019'!$G$40), "CR", " ")</f>
        <v xml:space="preserve"> </v>
      </c>
      <c r="AR72" s="12" t="str">
        <f>IF(AND(B72="60H",OR(AND(E72='club records end 2019'!$J$1,F72&lt;='club records end 2019'!$K$1),AND(E72='club records end 2019'!$J$2,F72&lt;='club records end 2019'!$K$2),AND(E72='club records end 2019'!$J$3,F72&lt;='club records end 2019'!$K$3),AND(E72='club records end 2019'!$J$4,F72&lt;='club records end 2019'!$K$4),AND(E72='club records end 2019'!$J$5,F72&lt;='club records end 2019'!$K$5))),"CR"," ")</f>
        <v xml:space="preserve"> </v>
      </c>
      <c r="AS72" s="12" t="str">
        <f>IF(AND(B72="75H", AND(E72='club records end 2019'!$J$6, F72&lt;='club records end 2019'!$K$6)), "CR", " ")</f>
        <v xml:space="preserve"> </v>
      </c>
      <c r="AT72" s="12" t="str">
        <f>IF(AND(B72="80H", AND(E72='club records end 2019'!$J$7, F72&lt;='club records end 2019'!$K$7)), "CR", " ")</f>
        <v xml:space="preserve"> </v>
      </c>
      <c r="AU72" s="12" t="str">
        <f>IF(AND(B72="100H", AND(E72='club records end 2019'!$J$8, F72&lt;='club records end 2019'!$K$8)), "CR", " ")</f>
        <v xml:space="preserve"> </v>
      </c>
      <c r="AV72" s="12" t="str">
        <f>IF(AND(B72="110H", OR(AND(E72='club records end 2019'!$J$9, F72&lt;='club records end 2019'!$K$9), AND(E72='club records end 2019'!$J$10, F72&lt;='club records end 2019'!$K$10))), "CR", " ")</f>
        <v xml:space="preserve"> </v>
      </c>
      <c r="AW72" s="12" t="str">
        <f>IF(AND(B72="400H", OR(AND(E72='club records end 2019'!$J$11, F72&lt;='club records end 2019'!$K$11), AND(E72='club records end 2019'!$J$12, F72&lt;='club records end 2019'!$K$12), AND(E72='club records end 2019'!$J$13, F72&lt;='club records end 2019'!$K$13), AND(E72='club records end 2019'!$J$14, F72&lt;='club records end 2019'!$K$14))), "CR", " ")</f>
        <v xml:space="preserve"> </v>
      </c>
      <c r="AX72" s="12" t="str">
        <f>IF(AND(B72="1500SC", AND(E72='club records end 2019'!$J$15, F72&lt;='club records end 2019'!$K$15)), "CR", " ")</f>
        <v xml:space="preserve"> </v>
      </c>
      <c r="AY72" s="12" t="str">
        <f>IF(AND(B72="2000SC", OR(AND(E72='club records end 2019'!$J$17, F72&lt;='club records end 2019'!$K$17), AND(E72='club records end 2019'!$J$18, F72&lt;='club records end 2019'!$K$18))), "CR", " ")</f>
        <v xml:space="preserve"> </v>
      </c>
      <c r="AZ72" s="12" t="str">
        <f>IF(AND(B72="3000SC", OR(AND(E72='club records end 2019'!$J$20, F72&lt;='club records end 2019'!$K$20), AND(E72='club records end 2019'!$J$21, F72&lt;='club records end 2019'!$K$21))), "CR", " ")</f>
        <v xml:space="preserve"> </v>
      </c>
      <c r="BA72" s="13" t="str">
        <f>IF(AND(B72="4x100", OR(AND(E72='club records end 2019'!$N$1, F72&lt;='club records end 2019'!$O$1), AND(E72='club records end 2019'!$N$2, F72&lt;='club records end 2019'!$O$2), AND(E72='club records end 2019'!$N$3, F72&lt;='club records end 2019'!$O$3), AND(E72='club records end 2019'!$N$4, F72&lt;='club records end 2019'!$O$4), AND(E72='club records end 2019'!$N$5, F72&lt;='club records end 2019'!$O$5))), "CR", " ")</f>
        <v xml:space="preserve"> </v>
      </c>
      <c r="BB72" s="13" t="str">
        <f>IF(AND(B72="4x200", OR(AND(E72='club records end 2019'!$N$6, F72&lt;='club records end 2019'!$O$6), AND(E72='club records end 2019'!$N$7, F72&lt;='club records end 2019'!$O$7), AND(E72='club records end 2019'!$N$8, F72&lt;='club records end 2019'!$O$8), AND(E72='club records end 2019'!$N$9, F72&lt;='club records end 2019'!$O$9), AND(E72='club records end 2019'!$N$10, F72&lt;='club records end 2019'!$O$10))), "CR", " ")</f>
        <v xml:space="preserve"> </v>
      </c>
      <c r="BC72" s="13" t="str">
        <f>IF(AND(B72="4x300", AND(E72='club records end 2019'!$N$11, F72&lt;='club records end 2019'!$O$11)), "CR", " ")</f>
        <v xml:space="preserve"> </v>
      </c>
      <c r="BD72" s="13" t="str">
        <f>IF(AND(B72="4x400", OR(AND(E72='club records end 2019'!$N$12, F72&lt;='club records end 2019'!$O$12), AND(E72='club records end 2019'!$N$13, F72&lt;='club records end 2019'!$O$13), AND(E72='club records end 2019'!$N$14, F72&lt;='club records end 2019'!$O$14), AND(E72='club records end 2019'!$N$15, F72&lt;='club records end 2019'!$O$15))), "CR", " ")</f>
        <v xml:space="preserve"> </v>
      </c>
      <c r="BE72" s="13" t="str">
        <f>IF(AND(B72="3x800", OR(AND(E72='club records end 2019'!$N$16, F72&lt;='club records end 2019'!$O$16), AND(E72='club records end 2019'!$N$17, F72&lt;='club records end 2019'!$O$17), AND(E72='club records end 2019'!$N$18, F72&lt;='club records end 2019'!$O$18))), "CR", " ")</f>
        <v xml:space="preserve"> </v>
      </c>
      <c r="BF72" s="13" t="str">
        <f>IF(AND(B72="pentathlon", OR(AND(E72='club records end 2019'!$N$21, F72&gt;='club records end 2019'!$O$21), AND(E72='club records end 2019'!$N$22, F72&gt;='club records end 2019'!$O$22),AND(E72='club records end 2019'!$N$23, F72&gt;='club records end 2019'!$O$23),AND(E72='club records end 2019'!$N$24, F72&gt;='club records end 2019'!$O$24))), "CR", " ")</f>
        <v xml:space="preserve"> </v>
      </c>
      <c r="BG72" s="13" t="str">
        <f>IF(AND(B72="heptathlon", OR(AND(E72='club records end 2019'!$N$26, F72&gt;='club records end 2019'!$O$26), AND(E72='club records end 2019'!$N$27, F72&gt;='club records end 2019'!$O$27))), "CR", " ")</f>
        <v xml:space="preserve"> </v>
      </c>
      <c r="BH72" s="13" t="str">
        <f>IF(AND(B72="decathlon", OR(AND(E72='club records end 2019'!$N$29, F72&gt;='club records end 2019'!$O$29), AND(E72='club records end 2019'!$N$30, F72&gt;='club records end 2019'!$O$30),AND(E72='club records end 2019'!$N$31, F72&gt;='club records end 2019'!$O$31))), "CR", " ")</f>
        <v xml:space="preserve"> </v>
      </c>
    </row>
    <row r="73" spans="1:62" ht="14.5" x14ac:dyDescent="0.35">
      <c r="A73" s="1" t="s">
        <v>333</v>
      </c>
      <c r="B73" s="41">
        <v>1500</v>
      </c>
      <c r="C73" s="42" t="s">
        <v>131</v>
      </c>
      <c r="D73" s="42" t="s">
        <v>34</v>
      </c>
      <c r="E73" s="43" t="s">
        <v>10</v>
      </c>
      <c r="F73" s="44" t="s">
        <v>380</v>
      </c>
      <c r="G73" s="45">
        <v>44057</v>
      </c>
      <c r="H73" s="42" t="s">
        <v>381</v>
      </c>
      <c r="I73" s="4"/>
      <c r="J73" s="42" t="str">
        <f t="shared" si="7"/>
        <v>***CLUB RECORD***</v>
      </c>
      <c r="K73" s="13" t="str">
        <f>IF(AND(B73=100, OR(AND(E73='club records end 2019'!$B$6, F73&lt;='club records end 2019'!$C$6), AND(E73='club records end 2019'!$B$7, F73&lt;='club records end 2019'!$C$7), AND(E73='club records end 2019'!$B$8, F73&lt;='club records end 2019'!$C$8), AND(E73='club records end 2019'!$B$9, F73&lt;='club records end 2019'!$C$9), AND(E73='club records end 2019'!$B$10, F73&lt;='club records end 2019'!$C$10))), "CR", " ")</f>
        <v xml:space="preserve"> </v>
      </c>
      <c r="L73" s="13" t="str">
        <f>IF(AND(B73=200, OR(AND(E73='club records end 2019'!$B$11, F73&lt;='club records end 2019'!$C$11), AND(E73='club records end 2019'!$B$12, F73&lt;='club records end 2019'!$C$12), AND(E73='club records end 2019'!$B$13, F73&lt;='club records end 2019'!$C$13), AND(E73='club records end 2019'!$B$14, F73&lt;='club records end 2019'!$C$14), AND(E73='club records end 2019'!$B$15, F73&lt;='club records end 2019'!$C$15))), "CR", " ")</f>
        <v xml:space="preserve"> </v>
      </c>
      <c r="M73" s="13" t="str">
        <f>IF(AND(B73=300, OR(AND(E73='club records end 2019'!$B$16, F73&lt;='club records end 2019'!$C$16), AND(E73='club records end 2019'!$B$17, F73&lt;='club records end 2019'!$C$17))), "CR", " ")</f>
        <v xml:space="preserve"> </v>
      </c>
      <c r="N73" s="13" t="str">
        <f>IF(AND(B73=400, OR(AND(E73='club records end 2019'!$B$18, F73&lt;='club records end 2019'!$C$18), AND(E73='club records end 2019'!$B$19, F73&lt;='club records end 2019'!$C$19), AND(E73='club records end 2019'!$B$20, F73&lt;='club records end 2019'!$C$20), AND(E73='club records end 2019'!$B$21, F73&lt;='club records end 2019'!$C$21))), "CR", " ")</f>
        <v xml:space="preserve"> </v>
      </c>
      <c r="O73" s="13" t="str">
        <f>IF(AND(B73=800, OR(AND(E73='club records end 2019'!$B$22, F73&lt;='club records end 2019'!$C$22), AND(E73='club records end 2019'!$B$23, F73&lt;='club records end 2019'!$C$23), AND(E73='club records end 2019'!$B$24, F73&lt;='club records end 2019'!$C$24), AND(E73='club records end 2019'!$B$25, F73&lt;='club records end 2019'!$C$25), AND(E73='club records end 2019'!$B$26, F73&lt;='club records end 2019'!$C$26))), "CR", " ")</f>
        <v xml:space="preserve"> </v>
      </c>
      <c r="P73" s="13" t="str">
        <f>IF(AND(B73=1000, OR(AND(E73='club records end 2019'!$B$27, F73&lt;='club records end 2019'!$C$27), AND(E73='club records end 2019'!$B$28, F73&lt;='club records end 2019'!$C$28))), "CR", " ")</f>
        <v xml:space="preserve"> </v>
      </c>
      <c r="Q73" s="13" t="str">
        <f>IF(AND(B73=1500, OR(AND(E73='club records end 2019'!$B$29, F73&lt;='club records end 2019'!$C$29), AND(E73='club records end 2019'!$B$30, F73&lt;='club records end 2019'!$C$30), AND(E73='club records end 2019'!$B$31, F73&lt;='club records end 2019'!$C$31), AND(E73='club records end 2019'!$B$32, F73&lt;='club records end 2019'!$C$32), AND(E73='club records end 2019'!$B$33, F73&lt;='club records end 2019'!$C$33))), "CR", " ")</f>
        <v>CR</v>
      </c>
      <c r="R73" s="13" t="str">
        <f>IF(AND(B73="1600 (Mile)",OR(AND(E73='club records end 2019'!$B$34,F73&lt;='club records end 2019'!$C$34),AND(E73='club records end 2019'!$B$35,F73&lt;='club records end 2019'!$C$35),AND(E73='club records end 2019'!$B$36,F73&lt;='club records end 2019'!$C$36),AND(E73='club records end 2019'!$B$37,F73&lt;='club records end 2019'!$C$37))),"CR"," ")</f>
        <v xml:space="preserve"> </v>
      </c>
      <c r="S73" s="13" t="str">
        <f>IF(AND(B73=3000, OR(AND(E73='club records end 2019'!$B$38, F73&lt;='club records end 2019'!$C$38), AND(E73='club records end 2019'!$B$39, F73&lt;='club records end 2019'!$C$39), AND(E73='club records end 2019'!$B$40, F73&lt;='club records end 2019'!$C$40), AND(E73='club records end 2019'!$B$41, F73&lt;='club records end 2019'!$C$41))), "CR", " ")</f>
        <v xml:space="preserve"> </v>
      </c>
      <c r="T73" s="13" t="str">
        <f>IF(AND(B73=5000, OR(AND(E73='club records end 2019'!$B$42, F73&lt;='club records end 2019'!$C$42), AND(E73='club records end 2019'!$B$43, F73&lt;='club records end 2019'!$C$43))), "CR", " ")</f>
        <v xml:space="preserve"> </v>
      </c>
      <c r="U73" s="12" t="str">
        <f>IF(AND(B73=10000, OR(AND(E73='club records end 2019'!$B$44, F73&lt;='club records end 2019'!$C$44), AND(E73='club records end 2019'!$B$45, F73&lt;='club records end 2019'!$C$45))), "CR", " ")</f>
        <v xml:space="preserve"> </v>
      </c>
      <c r="V73" s="12" t="str">
        <f>IF(AND(B73="high jump", OR(AND(E73='club records end 2019'!$F$1, F73&gt;='club records end 2019'!$G$1), AND(E73='club records end 2019'!$F$2, F73&gt;='club records end 2019'!$G$2), AND(E73='club records end 2019'!$F$3, F73&gt;='club records end 2019'!$G$3), AND(E73='club records end 2019'!$F$4, F73&gt;='club records end 2019'!$G$4), AND(E73='club records end 2019'!$F$5, F73&gt;='club records end 2019'!$G$5))), "CR", " ")</f>
        <v xml:space="preserve"> </v>
      </c>
      <c r="W73" s="12" t="str">
        <f>IF(AND(B73="long jump", OR(AND(E73='club records end 2019'!$F$6, F73&gt;='club records end 2019'!$G$6), AND(E73='club records end 2019'!$F$7, F73&gt;='club records end 2019'!$G$7), AND(E73='club records end 2019'!$F$8, F73&gt;='club records end 2019'!$G$8), AND(E73='club records end 2019'!$F$9, F73&gt;='club records end 2019'!$G$9), AND(E73='club records end 2019'!$F$10, F73&gt;='club records end 2019'!$G$10))), "CR", " ")</f>
        <v xml:space="preserve"> </v>
      </c>
      <c r="X73" s="12" t="str">
        <f>IF(AND(B73="triple jump", OR(AND(E73='club records end 2019'!$F$11, F73&gt;='club records end 2019'!$G$11), AND(E73='club records end 2019'!$F$12, F73&gt;='club records end 2019'!$G$12), AND(E73='club records end 2019'!$F$13, F73&gt;='club records end 2019'!$G$13), AND(E73='club records end 2019'!$F$14, F73&gt;='club records end 2019'!$G$14), AND(E73='club records end 2019'!$F$15, F73&gt;='club records end 2019'!$G$15))), "CR", " ")</f>
        <v xml:space="preserve"> </v>
      </c>
      <c r="Y73" s="12" t="str">
        <f>IF(AND(B73="pole vault", OR(AND(E73='club records end 2019'!$F$16, F73&gt;='club records end 2019'!$G$16), AND(E73='club records end 2019'!$F$17, F73&gt;='club records end 2019'!$G$17), AND(E73='club records end 2019'!$F$18, F73&gt;='club records end 2019'!$G$18), AND(E73='club records end 2019'!$F$19, F73&gt;='club records end 2019'!$G$19), AND(E73='club records end 2019'!$F$20, F73&gt;='club records end 2019'!$G$20))), "CR", " ")</f>
        <v xml:space="preserve"> </v>
      </c>
      <c r="Z73" s="12" t="str">
        <f>IF(AND(B73="discus 1", E73='club records end 2019'!$F$21, F73&gt;='club records end 2019'!$G$21), "CR", " ")</f>
        <v xml:space="preserve"> </v>
      </c>
      <c r="AA73" s="12" t="str">
        <f>IF(AND(B73="discus 1.25", E73='club records end 2019'!$F$22, F73&gt;='club records end 2019'!$G$22), "CR", " ")</f>
        <v xml:space="preserve"> </v>
      </c>
      <c r="AB73" s="12" t="str">
        <f>IF(AND(B73="discus 1.5", E73='club records end 2019'!$F$23, F73&gt;='club records end 2019'!$G$23), "CR", " ")</f>
        <v xml:space="preserve"> </v>
      </c>
      <c r="AC73" s="12" t="str">
        <f>IF(AND(B73="discus 1.75", E73='club records end 2019'!$F$24, F73&gt;='club records end 2019'!$G$24), "CR", " ")</f>
        <v xml:space="preserve"> </v>
      </c>
      <c r="AD73" s="12" t="str">
        <f>IF(AND(B73="discus 2", E73='club records end 2019'!$F$25, F73&gt;='club records end 2019'!$G$25), "CR", " ")</f>
        <v xml:space="preserve"> </v>
      </c>
      <c r="AE73" s="12" t="str">
        <f>IF(AND(B73="hammer 4", E73='club records end 2019'!$F$27, F73&gt;='club records end 2019'!$G$27), "CR", " ")</f>
        <v xml:space="preserve"> </v>
      </c>
      <c r="AF73" s="12" t="str">
        <f>IF(AND(B73="hammer 5", E73='club records end 2019'!$F$28, F73&gt;='club records end 2019'!$G$28), "CR", " ")</f>
        <v xml:space="preserve"> </v>
      </c>
      <c r="AG73" s="12" t="str">
        <f>IF(AND(B73="hammer 6", E73='club records end 2019'!$F$29, F73&gt;='club records end 2019'!$G$29), "CR", " ")</f>
        <v xml:space="preserve"> </v>
      </c>
      <c r="AH73" s="12" t="str">
        <f>IF(AND(B73="hammer 7.26", E73='club records end 2019'!$F$30, F73&gt;='club records end 2019'!$G$30), "CR", " ")</f>
        <v xml:space="preserve"> </v>
      </c>
      <c r="AI73" s="12" t="str">
        <f>IF(AND(B73="javelin 400", E73='club records end 2019'!$F$31, F73&gt;='club records end 2019'!$G$31), "CR", " ")</f>
        <v xml:space="preserve"> </v>
      </c>
      <c r="AJ73" s="12" t="str">
        <f>IF(AND(B73="javelin 600", E73='club records end 2019'!$F$32, F73&gt;='club records end 2019'!$G$32), "CR", " ")</f>
        <v xml:space="preserve"> </v>
      </c>
      <c r="AK73" s="12" t="str">
        <f>IF(AND(B73="javelin 700", E73='club records end 2019'!$F$33, F73&gt;='club records end 2019'!$G$33), "CR", " ")</f>
        <v xml:space="preserve"> </v>
      </c>
      <c r="AL73" s="12" t="str">
        <f>IF(AND(B73="javelin 800", OR(AND(E73='club records end 2019'!$F$34, F73&gt;='club records end 2019'!$G$34), AND(E73='club records end 2019'!$F$35, F73&gt;='club records end 2019'!$G$35))), "CR", " ")</f>
        <v xml:space="preserve"> </v>
      </c>
      <c r="AM73" s="12" t="str">
        <f>IF(AND(B73="shot 3", E73='club records end 2019'!$F$36, F73&gt;='club records end 2019'!$G$36), "CR", " ")</f>
        <v xml:space="preserve"> </v>
      </c>
      <c r="AN73" s="12" t="str">
        <f>IF(AND(B73="shot 4", E73='club records end 2019'!$F$37, F73&gt;='club records end 2019'!$G$37), "CR", " ")</f>
        <v xml:space="preserve"> </v>
      </c>
      <c r="AO73" s="12" t="str">
        <f>IF(AND(B73="shot 5", E73='club records end 2019'!$F$38, F73&gt;='club records end 2019'!$G$38), "CR", " ")</f>
        <v xml:space="preserve"> </v>
      </c>
      <c r="AP73" s="12" t="str">
        <f>IF(AND(B73="shot 6", E73='club records end 2019'!$F$39, F73&gt;='club records end 2019'!$G$39), "CR", " ")</f>
        <v xml:space="preserve"> </v>
      </c>
      <c r="AQ73" s="12" t="str">
        <f>IF(AND(B73="shot 7.26", E73='club records end 2019'!$F$40, F73&gt;='club records end 2019'!$G$40), "CR", " ")</f>
        <v xml:space="preserve"> </v>
      </c>
      <c r="AR73" s="12" t="str">
        <f>IF(AND(B73="60H",OR(AND(E73='club records end 2019'!$J$1,F73&lt;='club records end 2019'!$K$1),AND(E73='club records end 2019'!$J$2,F73&lt;='club records end 2019'!$K$2),AND(E73='club records end 2019'!$J$3,F73&lt;='club records end 2019'!$K$3),AND(E73='club records end 2019'!$J$4,F73&lt;='club records end 2019'!$K$4),AND(E73='club records end 2019'!$J$5,F73&lt;='club records end 2019'!$K$5))),"CR"," ")</f>
        <v xml:space="preserve"> </v>
      </c>
      <c r="AS73" s="12" t="str">
        <f>IF(AND(B73="75H", AND(E73='club records end 2019'!$J$6, F73&lt;='club records end 2019'!$K$6)), "CR", " ")</f>
        <v xml:space="preserve"> </v>
      </c>
      <c r="AT73" s="12" t="str">
        <f>IF(AND(B73="80H", AND(E73='club records end 2019'!$J$7, F73&lt;='club records end 2019'!$K$7)), "CR", " ")</f>
        <v xml:space="preserve"> </v>
      </c>
      <c r="AU73" s="12" t="str">
        <f>IF(AND(B73="100H", AND(E73='club records end 2019'!$J$8, F73&lt;='club records end 2019'!$K$8)), "CR", " ")</f>
        <v xml:space="preserve"> </v>
      </c>
      <c r="AV73" s="12" t="str">
        <f>IF(AND(B73="110H", OR(AND(E73='club records end 2019'!$J$9, F73&lt;='club records end 2019'!$K$9), AND(E73='club records end 2019'!$J$10, F73&lt;='club records end 2019'!$K$10))), "CR", " ")</f>
        <v xml:space="preserve"> </v>
      </c>
      <c r="AW73" s="12" t="str">
        <f>IF(AND(B73="400H", OR(AND(E73='club records end 2019'!$J$11, F73&lt;='club records end 2019'!$K$11), AND(E73='club records end 2019'!$J$12, F73&lt;='club records end 2019'!$K$12), AND(E73='club records end 2019'!$J$13, F73&lt;='club records end 2019'!$K$13), AND(E73='club records end 2019'!$J$14, F73&lt;='club records end 2019'!$K$14))), "CR", " ")</f>
        <v xml:space="preserve"> </v>
      </c>
      <c r="AX73" s="12" t="str">
        <f>IF(AND(B73="1500SC", AND(E73='club records end 2019'!$J$15, F73&lt;='club records end 2019'!$K$15)), "CR", " ")</f>
        <v xml:space="preserve"> </v>
      </c>
      <c r="AY73" s="12" t="str">
        <f>IF(AND(B73="2000SC", OR(AND(E73='club records end 2019'!$J$17, F73&lt;='club records end 2019'!$K$17), AND(E73='club records end 2019'!$J$18, F73&lt;='club records end 2019'!$K$18))), "CR", " ")</f>
        <v xml:space="preserve"> </v>
      </c>
      <c r="AZ73" s="12" t="str">
        <f>IF(AND(B73="3000SC", OR(AND(E73='club records end 2019'!$J$20, F73&lt;='club records end 2019'!$K$20), AND(E73='club records end 2019'!$J$21, F73&lt;='club records end 2019'!$K$21))), "CR", " ")</f>
        <v xml:space="preserve"> </v>
      </c>
      <c r="BA73" s="13" t="str">
        <f>IF(AND(B73="4x100", OR(AND(E73='club records end 2019'!$N$1, F73&lt;='club records end 2019'!$O$1), AND(E73='club records end 2019'!$N$2, F73&lt;='club records end 2019'!$O$2), AND(E73='club records end 2019'!$N$3, F73&lt;='club records end 2019'!$O$3), AND(E73='club records end 2019'!$N$4, F73&lt;='club records end 2019'!$O$4), AND(E73='club records end 2019'!$N$5, F73&lt;='club records end 2019'!$O$5))), "CR", " ")</f>
        <v xml:space="preserve"> </v>
      </c>
      <c r="BB73" s="13" t="str">
        <f>IF(AND(B73="4x200", OR(AND(E73='club records end 2019'!$N$6, F73&lt;='club records end 2019'!$O$6), AND(E73='club records end 2019'!$N$7, F73&lt;='club records end 2019'!$O$7), AND(E73='club records end 2019'!$N$8, F73&lt;='club records end 2019'!$O$8), AND(E73='club records end 2019'!$N$9, F73&lt;='club records end 2019'!$O$9), AND(E73='club records end 2019'!$N$10, F73&lt;='club records end 2019'!$O$10))), "CR", " ")</f>
        <v xml:space="preserve"> </v>
      </c>
      <c r="BC73" s="13" t="str">
        <f>IF(AND(B73="4x300", AND(E73='club records end 2019'!$N$11, F73&lt;='club records end 2019'!$O$11)), "CR", " ")</f>
        <v xml:space="preserve"> </v>
      </c>
      <c r="BD73" s="13" t="str">
        <f>IF(AND(B73="4x400", OR(AND(E73='club records end 2019'!$N$12, F73&lt;='club records end 2019'!$O$12), AND(E73='club records end 2019'!$N$13, F73&lt;='club records end 2019'!$O$13), AND(E73='club records end 2019'!$N$14, F73&lt;='club records end 2019'!$O$14), AND(E73='club records end 2019'!$N$15, F73&lt;='club records end 2019'!$O$15))), "CR", " ")</f>
        <v xml:space="preserve"> </v>
      </c>
      <c r="BE73" s="13" t="str">
        <f>IF(AND(B73="3x800", OR(AND(E73='club records end 2019'!$N$16, F73&lt;='club records end 2019'!$O$16), AND(E73='club records end 2019'!$N$17, F73&lt;='club records end 2019'!$O$17), AND(E73='club records end 2019'!$N$18, F73&lt;='club records end 2019'!$O$18))), "CR", " ")</f>
        <v xml:space="preserve"> </v>
      </c>
      <c r="BF73" s="13" t="str">
        <f>IF(AND(B73="pentathlon", OR(AND(E73='club records end 2019'!$N$21, F73&gt;='club records end 2019'!$O$21), AND(E73='club records end 2019'!$N$22, F73&gt;='club records end 2019'!$O$22),AND(E73='club records end 2019'!$N$23, F73&gt;='club records end 2019'!$O$23),AND(E73='club records end 2019'!$N$24, F73&gt;='club records end 2019'!$O$24))), "CR", " ")</f>
        <v xml:space="preserve"> </v>
      </c>
      <c r="BG73" s="13" t="str">
        <f>IF(AND(B73="heptathlon", OR(AND(E73='club records end 2019'!$N$26, F73&gt;='club records end 2019'!$O$26), AND(E73='club records end 2019'!$N$27, F73&gt;='club records end 2019'!$O$27))), "CR", " ")</f>
        <v xml:space="preserve"> </v>
      </c>
      <c r="BH73" s="13" t="str">
        <f>IF(AND(B73="decathlon", OR(AND(E73='club records end 2019'!$N$29, F73&gt;='club records end 2019'!$O$29), AND(E73='club records end 2019'!$N$30, F73&gt;='club records end 2019'!$O$30),AND(E73='club records end 2019'!$N$31, F73&gt;='club records end 2019'!$O$31))), "CR", " ")</f>
        <v xml:space="preserve"> </v>
      </c>
      <c r="BJ73" s="42" t="s">
        <v>405</v>
      </c>
    </row>
    <row r="74" spans="1:62" ht="14.5" x14ac:dyDescent="0.35">
      <c r="A74" s="1" t="s">
        <v>333</v>
      </c>
      <c r="B74" s="2">
        <v>1500</v>
      </c>
      <c r="C74" s="1" t="s">
        <v>134</v>
      </c>
      <c r="D74" s="1" t="s">
        <v>295</v>
      </c>
      <c r="E74" s="17" t="s">
        <v>10</v>
      </c>
      <c r="F74" s="18" t="s">
        <v>382</v>
      </c>
      <c r="G74" s="24">
        <v>44043</v>
      </c>
      <c r="H74" s="1" t="s">
        <v>383</v>
      </c>
      <c r="J74" s="4" t="str">
        <f t="shared" si="7"/>
        <v/>
      </c>
      <c r="K74" s="13" t="str">
        <f>IF(AND(B74=100, OR(AND(E74='club records end 2019'!$B$6, F74&lt;='club records end 2019'!$C$6), AND(E74='club records end 2019'!$B$7, F74&lt;='club records end 2019'!$C$7), AND(E74='club records end 2019'!$B$8, F74&lt;='club records end 2019'!$C$8), AND(E74='club records end 2019'!$B$9, F74&lt;='club records end 2019'!$C$9), AND(E74='club records end 2019'!$B$10, F74&lt;='club records end 2019'!$C$10))), "CR", " ")</f>
        <v xml:space="preserve"> </v>
      </c>
      <c r="L74" s="13" t="str">
        <f>IF(AND(B74=200, OR(AND(E74='club records end 2019'!$B$11, F74&lt;='club records end 2019'!$C$11), AND(E74='club records end 2019'!$B$12, F74&lt;='club records end 2019'!$C$12), AND(E74='club records end 2019'!$B$13, F74&lt;='club records end 2019'!$C$13), AND(E74='club records end 2019'!$B$14, F74&lt;='club records end 2019'!$C$14), AND(E74='club records end 2019'!$B$15, F74&lt;='club records end 2019'!$C$15))), "CR", " ")</f>
        <v xml:space="preserve"> </v>
      </c>
      <c r="M74" s="13" t="str">
        <f>IF(AND(B74=300, OR(AND(E74='club records end 2019'!$B$16, F74&lt;='club records end 2019'!$C$16), AND(E74='club records end 2019'!$B$17, F74&lt;='club records end 2019'!$C$17))), "CR", " ")</f>
        <v xml:space="preserve"> </v>
      </c>
      <c r="N74" s="13" t="str">
        <f>IF(AND(B74=400, OR(AND(E74='club records end 2019'!$B$18, F74&lt;='club records end 2019'!$C$18), AND(E74='club records end 2019'!$B$19, F74&lt;='club records end 2019'!$C$19), AND(E74='club records end 2019'!$B$20, F74&lt;='club records end 2019'!$C$20), AND(E74='club records end 2019'!$B$21, F74&lt;='club records end 2019'!$C$21))), "CR", " ")</f>
        <v xml:space="preserve"> </v>
      </c>
      <c r="O74" s="13" t="str">
        <f>IF(AND(B74=800, OR(AND(E74='club records end 2019'!$B$22, F74&lt;='club records end 2019'!$C$22), AND(E74='club records end 2019'!$B$23, F74&lt;='club records end 2019'!$C$23), AND(E74='club records end 2019'!$B$24, F74&lt;='club records end 2019'!$C$24), AND(E74='club records end 2019'!$B$25, F74&lt;='club records end 2019'!$C$25), AND(E74='club records end 2019'!$B$26, F74&lt;='club records end 2019'!$C$26))), "CR", " ")</f>
        <v xml:space="preserve"> </v>
      </c>
      <c r="P74" s="13" t="str">
        <f>IF(AND(B74=1000, OR(AND(E74='club records end 2019'!$B$27, F74&lt;='club records end 2019'!$C$27), AND(E74='club records end 2019'!$B$28, F74&lt;='club records end 2019'!$C$28))), "CR", " ")</f>
        <v xml:space="preserve"> </v>
      </c>
      <c r="Q74" s="13" t="str">
        <f>IF(AND(B74=1500, OR(AND(E74='club records end 2019'!$B$29, F74&lt;='club records end 2019'!$C$29), AND(E74='club records end 2019'!$B$30, F74&lt;='club records end 2019'!$C$30), AND(E74='club records end 2019'!$B$31, F74&lt;='club records end 2019'!$C$31), AND(E74='club records end 2019'!$B$32, F74&lt;='club records end 2019'!$C$32), AND(E74='club records end 2019'!$B$33, F74&lt;='club records end 2019'!$C$33))), "CR", " ")</f>
        <v xml:space="preserve"> </v>
      </c>
      <c r="R74" s="13" t="str">
        <f>IF(AND(B74="1600 (Mile)",OR(AND(E74='club records end 2019'!$B$34,F74&lt;='club records end 2019'!$C$34),AND(E74='club records end 2019'!$B$35,F74&lt;='club records end 2019'!$C$35),AND(E74='club records end 2019'!$B$36,F74&lt;='club records end 2019'!$C$36),AND(E74='club records end 2019'!$B$37,F74&lt;='club records end 2019'!$C$37))),"CR"," ")</f>
        <v xml:space="preserve"> </v>
      </c>
      <c r="S74" s="13" t="str">
        <f>IF(AND(B74=3000, OR(AND(E74='club records end 2019'!$B$38, F74&lt;='club records end 2019'!$C$38), AND(E74='club records end 2019'!$B$39, F74&lt;='club records end 2019'!$C$39), AND(E74='club records end 2019'!$B$40, F74&lt;='club records end 2019'!$C$40), AND(E74='club records end 2019'!$B$41, F74&lt;='club records end 2019'!$C$41))), "CR", " ")</f>
        <v xml:space="preserve"> </v>
      </c>
      <c r="T74" s="13" t="str">
        <f>IF(AND(B74=5000, OR(AND(E74='club records end 2019'!$B$42, F74&lt;='club records end 2019'!$C$42), AND(E74='club records end 2019'!$B$43, F74&lt;='club records end 2019'!$C$43))), "CR", " ")</f>
        <v xml:space="preserve"> </v>
      </c>
      <c r="U74" s="12" t="str">
        <f>IF(AND(B74=10000, OR(AND(E74='club records end 2019'!$B$44, F74&lt;='club records end 2019'!$C$44), AND(E74='club records end 2019'!$B$45, F74&lt;='club records end 2019'!$C$45))), "CR", " ")</f>
        <v xml:space="preserve"> </v>
      </c>
      <c r="V74" s="12" t="str">
        <f>IF(AND(B74="high jump", OR(AND(E74='club records end 2019'!$F$1, F74&gt;='club records end 2019'!$G$1), AND(E74='club records end 2019'!$F$2, F74&gt;='club records end 2019'!$G$2), AND(E74='club records end 2019'!$F$3, F74&gt;='club records end 2019'!$G$3), AND(E74='club records end 2019'!$F$4, F74&gt;='club records end 2019'!$G$4), AND(E74='club records end 2019'!$F$5, F74&gt;='club records end 2019'!$G$5))), "CR", " ")</f>
        <v xml:space="preserve"> </v>
      </c>
      <c r="W74" s="12" t="str">
        <f>IF(AND(B74="long jump", OR(AND(E74='club records end 2019'!$F$6, F74&gt;='club records end 2019'!$G$6), AND(E74='club records end 2019'!$F$7, F74&gt;='club records end 2019'!$G$7), AND(E74='club records end 2019'!$F$8, F74&gt;='club records end 2019'!$G$8), AND(E74='club records end 2019'!$F$9, F74&gt;='club records end 2019'!$G$9), AND(E74='club records end 2019'!$F$10, F74&gt;='club records end 2019'!$G$10))), "CR", " ")</f>
        <v xml:space="preserve"> </v>
      </c>
      <c r="X74" s="12" t="str">
        <f>IF(AND(B74="triple jump", OR(AND(E74='club records end 2019'!$F$11, F74&gt;='club records end 2019'!$G$11), AND(E74='club records end 2019'!$F$12, F74&gt;='club records end 2019'!$G$12), AND(E74='club records end 2019'!$F$13, F74&gt;='club records end 2019'!$G$13), AND(E74='club records end 2019'!$F$14, F74&gt;='club records end 2019'!$G$14), AND(E74='club records end 2019'!$F$15, F74&gt;='club records end 2019'!$G$15))), "CR", " ")</f>
        <v xml:space="preserve"> </v>
      </c>
      <c r="Y74" s="12" t="str">
        <f>IF(AND(B74="pole vault", OR(AND(E74='club records end 2019'!$F$16, F74&gt;='club records end 2019'!$G$16), AND(E74='club records end 2019'!$F$17, F74&gt;='club records end 2019'!$G$17), AND(E74='club records end 2019'!$F$18, F74&gt;='club records end 2019'!$G$18), AND(E74='club records end 2019'!$F$19, F74&gt;='club records end 2019'!$G$19), AND(E74='club records end 2019'!$F$20, F74&gt;='club records end 2019'!$G$20))), "CR", " ")</f>
        <v xml:space="preserve"> </v>
      </c>
      <c r="Z74" s="12" t="str">
        <f>IF(AND(B74="discus 1", E74='club records end 2019'!$F$21, F74&gt;='club records end 2019'!$G$21), "CR", " ")</f>
        <v xml:space="preserve"> </v>
      </c>
      <c r="AA74" s="12" t="str">
        <f>IF(AND(B74="discus 1.25", E74='club records end 2019'!$F$22, F74&gt;='club records end 2019'!$G$22), "CR", " ")</f>
        <v xml:space="preserve"> </v>
      </c>
      <c r="AB74" s="12" t="str">
        <f>IF(AND(B74="discus 1.5", E74='club records end 2019'!$F$23, F74&gt;='club records end 2019'!$G$23), "CR", " ")</f>
        <v xml:space="preserve"> </v>
      </c>
      <c r="AC74" s="12" t="str">
        <f>IF(AND(B74="discus 1.75", E74='club records end 2019'!$F$24, F74&gt;='club records end 2019'!$G$24), "CR", " ")</f>
        <v xml:space="preserve"> </v>
      </c>
      <c r="AD74" s="12" t="str">
        <f>IF(AND(B74="discus 2", E74='club records end 2019'!$F$25, F74&gt;='club records end 2019'!$G$25), "CR", " ")</f>
        <v xml:space="preserve"> </v>
      </c>
      <c r="AE74" s="12" t="str">
        <f>IF(AND(B74="hammer 4", E74='club records end 2019'!$F$27, F74&gt;='club records end 2019'!$G$27), "CR", " ")</f>
        <v xml:space="preserve"> </v>
      </c>
      <c r="AF74" s="12" t="str">
        <f>IF(AND(B74="hammer 5", E74='club records end 2019'!$F$28, F74&gt;='club records end 2019'!$G$28), "CR", " ")</f>
        <v xml:space="preserve"> </v>
      </c>
      <c r="AG74" s="12" t="str">
        <f>IF(AND(B74="hammer 6", E74='club records end 2019'!$F$29, F74&gt;='club records end 2019'!$G$29), "CR", " ")</f>
        <v xml:space="preserve"> </v>
      </c>
      <c r="AH74" s="12" t="str">
        <f>IF(AND(B74="hammer 7.26", E74='club records end 2019'!$F$30, F74&gt;='club records end 2019'!$G$30), "CR", " ")</f>
        <v xml:space="preserve"> </v>
      </c>
      <c r="AI74" s="12" t="str">
        <f>IF(AND(B74="javelin 400", E74='club records end 2019'!$F$31, F74&gt;='club records end 2019'!$G$31), "CR", " ")</f>
        <v xml:space="preserve"> </v>
      </c>
      <c r="AJ74" s="12" t="str">
        <f>IF(AND(B74="javelin 600", E74='club records end 2019'!$F$32, F74&gt;='club records end 2019'!$G$32), "CR", " ")</f>
        <v xml:space="preserve"> </v>
      </c>
      <c r="AK74" s="12" t="str">
        <f>IF(AND(B74="javelin 700", E74='club records end 2019'!$F$33, F74&gt;='club records end 2019'!$G$33), "CR", " ")</f>
        <v xml:space="preserve"> </v>
      </c>
      <c r="AL74" s="12" t="str">
        <f>IF(AND(B74="javelin 800", OR(AND(E74='club records end 2019'!$F$34, F74&gt;='club records end 2019'!$G$34), AND(E74='club records end 2019'!$F$35, F74&gt;='club records end 2019'!$G$35))), "CR", " ")</f>
        <v xml:space="preserve"> </v>
      </c>
      <c r="AM74" s="12" t="str">
        <f>IF(AND(B74="shot 3", E74='club records end 2019'!$F$36, F74&gt;='club records end 2019'!$G$36), "CR", " ")</f>
        <v xml:space="preserve"> </v>
      </c>
      <c r="AN74" s="12" t="str">
        <f>IF(AND(B74="shot 4", E74='club records end 2019'!$F$37, F74&gt;='club records end 2019'!$G$37), "CR", " ")</f>
        <v xml:space="preserve"> </v>
      </c>
      <c r="AO74" s="12" t="str">
        <f>IF(AND(B74="shot 5", E74='club records end 2019'!$F$38, F74&gt;='club records end 2019'!$G$38), "CR", " ")</f>
        <v xml:space="preserve"> </v>
      </c>
      <c r="AP74" s="12" t="str">
        <f>IF(AND(B74="shot 6", E74='club records end 2019'!$F$39, F74&gt;='club records end 2019'!$G$39), "CR", " ")</f>
        <v xml:space="preserve"> </v>
      </c>
      <c r="AQ74" s="12" t="str">
        <f>IF(AND(B74="shot 7.26", E74='club records end 2019'!$F$40, F74&gt;='club records end 2019'!$G$40), "CR", " ")</f>
        <v xml:space="preserve"> </v>
      </c>
      <c r="AR74" s="12" t="str">
        <f>IF(AND(B74="60H",OR(AND(E74='club records end 2019'!$J$1,F74&lt;='club records end 2019'!$K$1),AND(E74='club records end 2019'!$J$2,F74&lt;='club records end 2019'!$K$2),AND(E74='club records end 2019'!$J$3,F74&lt;='club records end 2019'!$K$3),AND(E74='club records end 2019'!$J$4,F74&lt;='club records end 2019'!$K$4),AND(E74='club records end 2019'!$J$5,F74&lt;='club records end 2019'!$K$5))),"CR"," ")</f>
        <v xml:space="preserve"> </v>
      </c>
      <c r="AS74" s="12" t="str">
        <f>IF(AND(B74="75H", AND(E74='club records end 2019'!$J$6, F74&lt;='club records end 2019'!$K$6)), "CR", " ")</f>
        <v xml:space="preserve"> </v>
      </c>
      <c r="AT74" s="12" t="str">
        <f>IF(AND(B74="80H", AND(E74='club records end 2019'!$J$7, F74&lt;='club records end 2019'!$K$7)), "CR", " ")</f>
        <v xml:space="preserve"> </v>
      </c>
      <c r="AU74" s="12" t="str">
        <f>IF(AND(B74="100H", AND(E74='club records end 2019'!$J$8, F74&lt;='club records end 2019'!$K$8)), "CR", " ")</f>
        <v xml:space="preserve"> </v>
      </c>
      <c r="AV74" s="12" t="str">
        <f>IF(AND(B74="110H", OR(AND(E74='club records end 2019'!$J$9, F74&lt;='club records end 2019'!$K$9), AND(E74='club records end 2019'!$J$10, F74&lt;='club records end 2019'!$K$10))), "CR", " ")</f>
        <v xml:space="preserve"> </v>
      </c>
      <c r="AW74" s="12" t="str">
        <f>IF(AND(B74="400H", OR(AND(E74='club records end 2019'!$J$11, F74&lt;='club records end 2019'!$K$11), AND(E74='club records end 2019'!$J$12, F74&lt;='club records end 2019'!$K$12), AND(E74='club records end 2019'!$J$13, F74&lt;='club records end 2019'!$K$13), AND(E74='club records end 2019'!$J$14, F74&lt;='club records end 2019'!$K$14))), "CR", " ")</f>
        <v xml:space="preserve"> </v>
      </c>
      <c r="AX74" s="12" t="str">
        <f>IF(AND(B74="1500SC", AND(E74='club records end 2019'!$J$15, F74&lt;='club records end 2019'!$K$15)), "CR", " ")</f>
        <v xml:space="preserve"> </v>
      </c>
      <c r="AY74" s="12" t="str">
        <f>IF(AND(B74="2000SC", OR(AND(E74='club records end 2019'!$J$17, F74&lt;='club records end 2019'!$K$17), AND(E74='club records end 2019'!$J$18, F74&lt;='club records end 2019'!$K$18))), "CR", " ")</f>
        <v xml:space="preserve"> </v>
      </c>
      <c r="AZ74" s="12" t="str">
        <f>IF(AND(B74="3000SC", OR(AND(E74='club records end 2019'!$J$20, F74&lt;='club records end 2019'!$K$20), AND(E74='club records end 2019'!$J$21, F74&lt;='club records end 2019'!$K$21))), "CR", " ")</f>
        <v xml:space="preserve"> </v>
      </c>
      <c r="BA74" s="13" t="str">
        <f>IF(AND(B74="4x100", OR(AND(E74='club records end 2019'!$N$1, F74&lt;='club records end 2019'!$O$1), AND(E74='club records end 2019'!$N$2, F74&lt;='club records end 2019'!$O$2), AND(E74='club records end 2019'!$N$3, F74&lt;='club records end 2019'!$O$3), AND(E74='club records end 2019'!$N$4, F74&lt;='club records end 2019'!$O$4), AND(E74='club records end 2019'!$N$5, F74&lt;='club records end 2019'!$O$5))), "CR", " ")</f>
        <v xml:space="preserve"> </v>
      </c>
      <c r="BB74" s="13" t="str">
        <f>IF(AND(B74="4x200", OR(AND(E74='club records end 2019'!$N$6, F74&lt;='club records end 2019'!$O$6), AND(E74='club records end 2019'!$N$7, F74&lt;='club records end 2019'!$O$7), AND(E74='club records end 2019'!$N$8, F74&lt;='club records end 2019'!$O$8), AND(E74='club records end 2019'!$N$9, F74&lt;='club records end 2019'!$O$9), AND(E74='club records end 2019'!$N$10, F74&lt;='club records end 2019'!$O$10))), "CR", " ")</f>
        <v xml:space="preserve"> </v>
      </c>
      <c r="BC74" s="13" t="str">
        <f>IF(AND(B74="4x300", AND(E74='club records end 2019'!$N$11, F74&lt;='club records end 2019'!$O$11)), "CR", " ")</f>
        <v xml:space="preserve"> </v>
      </c>
      <c r="BD74" s="13" t="str">
        <f>IF(AND(B74="4x400", OR(AND(E74='club records end 2019'!$N$12, F74&lt;='club records end 2019'!$O$12), AND(E74='club records end 2019'!$N$13, F74&lt;='club records end 2019'!$O$13), AND(E74='club records end 2019'!$N$14, F74&lt;='club records end 2019'!$O$14), AND(E74='club records end 2019'!$N$15, F74&lt;='club records end 2019'!$O$15))), "CR", " ")</f>
        <v xml:space="preserve"> </v>
      </c>
      <c r="BE74" s="13" t="str">
        <f>IF(AND(B74="3x800", OR(AND(E74='club records end 2019'!$N$16, F74&lt;='club records end 2019'!$O$16), AND(E74='club records end 2019'!$N$17, F74&lt;='club records end 2019'!$O$17), AND(E74='club records end 2019'!$N$18, F74&lt;='club records end 2019'!$O$18))), "CR", " ")</f>
        <v xml:space="preserve"> </v>
      </c>
      <c r="BF74" s="13" t="str">
        <f>IF(AND(B74="pentathlon", OR(AND(E74='club records end 2019'!$N$21, F74&gt;='club records end 2019'!$O$21), AND(E74='club records end 2019'!$N$22, F74&gt;='club records end 2019'!$O$22),AND(E74='club records end 2019'!$N$23, F74&gt;='club records end 2019'!$O$23),AND(E74='club records end 2019'!$N$24, F74&gt;='club records end 2019'!$O$24))), "CR", " ")</f>
        <v xml:space="preserve"> </v>
      </c>
      <c r="BG74" s="13" t="str">
        <f>IF(AND(B74="heptathlon", OR(AND(E74='club records end 2019'!$N$26, F74&gt;='club records end 2019'!$O$26), AND(E74='club records end 2019'!$N$27, F74&gt;='club records end 2019'!$O$27))), "CR", " ")</f>
        <v xml:space="preserve"> </v>
      </c>
      <c r="BH74" s="13" t="str">
        <f>IF(AND(B74="decathlon", OR(AND(E74='club records end 2019'!$N$29, F74&gt;='club records end 2019'!$O$29), AND(E74='club records end 2019'!$N$30, F74&gt;='club records end 2019'!$O$30),AND(E74='club records end 2019'!$N$31, F74&gt;='club records end 2019'!$O$31))), "CR", " ")</f>
        <v xml:space="preserve"> </v>
      </c>
    </row>
    <row r="75" spans="1:62" ht="14.5" hidden="1" x14ac:dyDescent="0.35">
      <c r="A75" s="1" t="s">
        <v>333</v>
      </c>
      <c r="B75" s="2" t="s">
        <v>8</v>
      </c>
      <c r="C75" s="1" t="s">
        <v>149</v>
      </c>
      <c r="D75" s="1" t="s">
        <v>16</v>
      </c>
      <c r="E75" s="17" t="s">
        <v>61</v>
      </c>
      <c r="G75" s="24"/>
      <c r="J75" s="13" t="str">
        <f t="shared" si="7"/>
        <v/>
      </c>
      <c r="K75" s="13" t="str">
        <f>IF(AND(B75=100, OR(AND(E75='club records end 2019'!$B$6, F75&lt;='club records end 2019'!$C$6), AND(E75='club records end 2019'!$B$7, F75&lt;='club records end 2019'!$C$7), AND(E75='club records end 2019'!$B$8, F75&lt;='club records end 2019'!$C$8), AND(E75='club records end 2019'!$B$9, F75&lt;='club records end 2019'!$C$9), AND(E75='club records end 2019'!$B$10, F75&lt;='club records end 2019'!$C$10))), "CR", " ")</f>
        <v xml:space="preserve"> </v>
      </c>
      <c r="L75" s="13" t="str">
        <f>IF(AND(B75=200, OR(AND(E75='club records end 2019'!$B$11, F75&lt;='club records end 2019'!$C$11), AND(E75='club records end 2019'!$B$12, F75&lt;='club records end 2019'!$C$12), AND(E75='club records end 2019'!$B$13, F75&lt;='club records end 2019'!$C$13), AND(E75='club records end 2019'!$B$14, F75&lt;='club records end 2019'!$C$14), AND(E75='club records end 2019'!$B$15, F75&lt;='club records end 2019'!$C$15))), "CR", " ")</f>
        <v xml:space="preserve"> </v>
      </c>
      <c r="M75" s="13" t="str">
        <f>IF(AND(B75=300, OR(AND(E75='club records end 2019'!$B$16, F75&lt;='club records end 2019'!$C$16), AND(E75='club records end 2019'!$B$17, F75&lt;='club records end 2019'!$C$17))), "CR", " ")</f>
        <v xml:space="preserve"> </v>
      </c>
      <c r="N75" s="13" t="str">
        <f>IF(AND(B75=400, OR(AND(E75='club records end 2019'!$B$18, F75&lt;='club records end 2019'!$C$18), AND(E75='club records end 2019'!$B$19, F75&lt;='club records end 2019'!$C$19), AND(E75='club records end 2019'!$B$20, F75&lt;='club records end 2019'!$C$20), AND(E75='club records end 2019'!$B$21, F75&lt;='club records end 2019'!$C$21))), "CR", " ")</f>
        <v xml:space="preserve"> </v>
      </c>
      <c r="O75" s="13" t="str">
        <f>IF(AND(B75=800, OR(AND(E75='club records end 2019'!$B$22, F75&lt;='club records end 2019'!$C$22), AND(E75='club records end 2019'!$B$23, F75&lt;='club records end 2019'!$C$23), AND(E75='club records end 2019'!$B$24, F75&lt;='club records end 2019'!$C$24), AND(E75='club records end 2019'!$B$25, F75&lt;='club records end 2019'!$C$25), AND(E75='club records end 2019'!$B$26, F75&lt;='club records end 2019'!$C$26))), "CR", " ")</f>
        <v xml:space="preserve"> </v>
      </c>
      <c r="P75" s="13" t="str">
        <f>IF(AND(B75=1000, OR(AND(E75='club records end 2019'!$B$27, F75&lt;='club records end 2019'!$C$27), AND(E75='club records end 2019'!$B$28, F75&lt;='club records end 2019'!$C$28))), "CR", " ")</f>
        <v xml:space="preserve"> </v>
      </c>
      <c r="Q75" s="13" t="str">
        <f>IF(AND(B75=1500, OR(AND(E75='club records end 2019'!$B$29, F75&lt;='club records end 2019'!$C$29), AND(E75='club records end 2019'!$B$30, F75&lt;='club records end 2019'!$C$30), AND(E75='club records end 2019'!$B$31, F75&lt;='club records end 2019'!$C$31), AND(E75='club records end 2019'!$B$32, F75&lt;='club records end 2019'!$C$32), AND(E75='club records end 2019'!$B$33, F75&lt;='club records end 2019'!$C$33))), "CR", " ")</f>
        <v xml:space="preserve"> </v>
      </c>
      <c r="R75" s="13" t="str">
        <f>IF(AND(B75="1600 (Mile)",OR(AND(E75='club records end 2019'!$B$34,F75&lt;='club records end 2019'!$C$34),AND(E75='club records end 2019'!$B$35,F75&lt;='club records end 2019'!$C$35),AND(E75='club records end 2019'!$B$36,F75&lt;='club records end 2019'!$C$36),AND(E75='club records end 2019'!$B$37,F75&lt;='club records end 2019'!$C$37))),"CR"," ")</f>
        <v xml:space="preserve"> </v>
      </c>
      <c r="S75" s="13" t="str">
        <f>IF(AND(B75=3000, OR(AND(E75='club records end 2019'!$B$38, F75&lt;='club records end 2019'!$C$38), AND(E75='club records end 2019'!$B$39, F75&lt;='club records end 2019'!$C$39), AND(E75='club records end 2019'!$B$40, F75&lt;='club records end 2019'!$C$40), AND(E75='club records end 2019'!$B$41, F75&lt;='club records end 2019'!$C$41))), "CR", " ")</f>
        <v xml:space="preserve"> </v>
      </c>
      <c r="T75" s="13" t="str">
        <f>IF(AND(B75=5000, OR(AND(E75='club records end 2019'!$B$42, F75&lt;='club records end 2019'!$C$42), AND(E75='club records end 2019'!$B$43, F75&lt;='club records end 2019'!$C$43))), "CR", " ")</f>
        <v xml:space="preserve"> </v>
      </c>
      <c r="U75" s="12" t="str">
        <f>IF(AND(B75=10000, OR(AND(E75='club records end 2019'!$B$44, F75&lt;='club records end 2019'!$C$44), AND(E75='club records end 2019'!$B$45, F75&lt;='club records end 2019'!$C$45))), "CR", " ")</f>
        <v xml:space="preserve"> </v>
      </c>
      <c r="V75" s="12" t="str">
        <f>IF(AND(B75="high jump", OR(AND(E75='club records end 2019'!$F$1, F75&gt;='club records end 2019'!$G$1), AND(E75='club records end 2019'!$F$2, F75&gt;='club records end 2019'!$G$2), AND(E75='club records end 2019'!$F$3, F75&gt;='club records end 2019'!$G$3), AND(E75='club records end 2019'!$F$4, F75&gt;='club records end 2019'!$G$4), AND(E75='club records end 2019'!$F$5, F75&gt;='club records end 2019'!$G$5))), "CR", " ")</f>
        <v xml:space="preserve"> </v>
      </c>
      <c r="W75" s="12" t="str">
        <f>IF(AND(B75="long jump", OR(AND(E75='club records end 2019'!$F$6, F75&gt;='club records end 2019'!$G$6), AND(E75='club records end 2019'!$F$7, F75&gt;='club records end 2019'!$G$7), AND(E75='club records end 2019'!$F$8, F75&gt;='club records end 2019'!$G$8), AND(E75='club records end 2019'!$F$9, F75&gt;='club records end 2019'!$G$9), AND(E75='club records end 2019'!$F$10, F75&gt;='club records end 2019'!$G$10))), "CR", " ")</f>
        <v xml:space="preserve"> </v>
      </c>
      <c r="X75" s="12" t="str">
        <f>IF(AND(B75="triple jump", OR(AND(E75='club records end 2019'!$F$11, F75&gt;='club records end 2019'!$G$11), AND(E75='club records end 2019'!$F$12, F75&gt;='club records end 2019'!$G$12), AND(E75='club records end 2019'!$F$13, F75&gt;='club records end 2019'!$G$13), AND(E75='club records end 2019'!$F$14, F75&gt;='club records end 2019'!$H$14), AND(E75='club records end 2019'!$F$15, F75&gt;='club records end 2019'!$G$15))), "CR", " ")</f>
        <v xml:space="preserve"> </v>
      </c>
      <c r="Y75" s="12" t="str">
        <f>IF(AND(B75="pole vault", OR(AND(E75='club records end 2019'!$F$16, F75&gt;='club records end 2019'!$G$16), AND(E75='club records end 2019'!$F$17, F75&gt;='club records end 2019'!$G$17), AND(E75='club records end 2019'!$F$18, F75&gt;='club records end 2019'!$G$18), AND(E75='club records end 2019'!$F$19, F75&gt;='club records end 2019'!$G$19), AND(E75='club records end 2019'!$F$20, F75&gt;='club records end 2019'!$G$20))), "CR", " ")</f>
        <v xml:space="preserve"> </v>
      </c>
      <c r="Z75" s="12" t="str">
        <f>IF(AND(B75="discus 1", E75='club records end 2019'!$F$21, F75&gt;='club records end 2019'!$G$21), "CR", " ")</f>
        <v xml:space="preserve"> </v>
      </c>
      <c r="AA75" s="12" t="str">
        <f>IF(AND(B75="discus 1.25", E75='club records end 2019'!$F$22, F75&gt;='club records end 2019'!$G$22), "CR", " ")</f>
        <v xml:space="preserve"> </v>
      </c>
      <c r="AB75" s="12" t="str">
        <f>IF(AND(B75="discus 1.5", E75='club records end 2019'!$F$23, F75&gt;='club records end 2019'!$G$23), "CR", " ")</f>
        <v xml:space="preserve"> </v>
      </c>
      <c r="AC75" s="12" t="str">
        <f>IF(AND(B75="discus 1.75", E75='club records end 2019'!$F$24, F75&gt;='club records end 2019'!$G$24), "CR", " ")</f>
        <v xml:space="preserve"> </v>
      </c>
      <c r="AD75" s="12" t="str">
        <f>IF(AND(B75="discus 2", E75='club records end 2019'!$F$25, F75&gt;='club records end 2019'!$G$25), "CR", " ")</f>
        <v xml:space="preserve"> </v>
      </c>
      <c r="AE75" s="12" t="str">
        <f>IF(AND(B75="hammer 4", E75='club records end 2019'!$F$27, F75&gt;='club records end 2019'!$G$27), "CR", " ")</f>
        <v xml:space="preserve"> </v>
      </c>
      <c r="AF75" s="12" t="str">
        <f>IF(AND(B75="hammer 5", E75='club records end 2019'!$F$28, F75&gt;='club records end 2019'!$G$28), "CR", " ")</f>
        <v xml:space="preserve"> </v>
      </c>
      <c r="AG75" s="12" t="str">
        <f>IF(AND(B75="hammer 6", E75='club records end 2019'!$F$29, F75&gt;='club records end 2019'!$G$29), "CR", " ")</f>
        <v xml:space="preserve"> </v>
      </c>
      <c r="AH75" s="12" t="str">
        <f>IF(AND(B75="hammer 7.26", E75='club records end 2019'!$F$30, F75&gt;='club records end 2019'!$G$30), "CR", " ")</f>
        <v xml:space="preserve"> </v>
      </c>
      <c r="AI75" s="12" t="str">
        <f>IF(AND(B75="javelin 400", E75='club records end 2019'!$F$31, F75&gt;='club records end 2019'!$G$31), "CR", " ")</f>
        <v xml:space="preserve"> </v>
      </c>
      <c r="AJ75" s="12" t="str">
        <f>IF(AND(B75="javelin 600", E75='club records end 2019'!$F$32, F75&gt;='club records end 2019'!$G$32), "CR", " ")</f>
        <v xml:space="preserve"> </v>
      </c>
      <c r="AK75" s="12" t="str">
        <f>IF(AND(B75="javelin 700", E75='club records end 2019'!$F$33, F75&gt;='club records end 2019'!$G$33), "CR", " ")</f>
        <v xml:space="preserve"> </v>
      </c>
      <c r="AL75" s="12" t="str">
        <f>IF(AND(B75="javelin 800", OR(AND(E75='club records end 2019'!$F$34, F75&gt;='club records end 2019'!$G$34), AND(E75='club records end 2019'!$F$35, F75&gt;='club records end 2019'!$G$35))), "CR", " ")</f>
        <v xml:space="preserve"> </v>
      </c>
      <c r="AM75" s="12" t="str">
        <f>IF(AND(B75="shot 3", E75='club records end 2019'!$F$36, F75&gt;='club records end 2019'!$G$36), "CR", " ")</f>
        <v xml:space="preserve"> </v>
      </c>
      <c r="AN75" s="12" t="str">
        <f>IF(AND(B75="shot 4", E75='club records end 2019'!$F$37, F75&gt;='club records end 2019'!$G$37), "CR", " ")</f>
        <v xml:space="preserve"> </v>
      </c>
      <c r="AO75" s="12" t="str">
        <f>IF(AND(B75="shot 5", E75='club records end 2019'!$F$38, F75&gt;='club records end 2019'!$G$38), "CR", " ")</f>
        <v xml:space="preserve"> </v>
      </c>
      <c r="AP75" s="12" t="str">
        <f>IF(AND(B75="shot 6", E75='club records end 2019'!$F$39, F75&gt;='club records end 2019'!$G$39), "CR", " ")</f>
        <v xml:space="preserve"> </v>
      </c>
      <c r="AQ75" s="12" t="str">
        <f>IF(AND(B75="shot 7.26", E75='club records end 2019'!$F$40, F75&gt;='club records end 2019'!$G$40), "CR", " ")</f>
        <v xml:space="preserve"> </v>
      </c>
      <c r="AR75" s="12" t="str">
        <f>IF(AND(B75="60H",OR(AND(E75='club records end 2019'!$J$1,F75&lt;='club records end 2019'!$K$1),AND(E75='club records end 2019'!$J$2,F75&lt;='club records end 2019'!$K$2),AND(E75='club records end 2019'!$J$3,F75&lt;='club records end 2019'!$K$3),AND(E75='club records end 2019'!$J$4,F75&lt;='club records end 2019'!$K$4),AND(E75='club records end 2019'!$J$5,F75&lt;='club records end 2019'!$K$5))),"CR"," ")</f>
        <v xml:space="preserve"> </v>
      </c>
      <c r="AS75" s="12" t="str">
        <f>IF(AND(B75="75H", AND(E75='club records end 2019'!$J$6, F75&lt;='club records end 2019'!$K$6)), "CR", " ")</f>
        <v xml:space="preserve"> </v>
      </c>
      <c r="AT75" s="12" t="str">
        <f>IF(AND(B75="80H", AND(E75='club records end 2019'!$J$7, F75&lt;='club records end 2019'!$K$7)), "CR", " ")</f>
        <v xml:space="preserve"> </v>
      </c>
      <c r="AU75" s="12" t="str">
        <f>IF(AND(B75="100H", AND(E75='club records end 2019'!$J$8, F75&lt;='club records end 2019'!$K$8)), "CR", " ")</f>
        <v xml:space="preserve"> </v>
      </c>
      <c r="AV75" s="12" t="str">
        <f>IF(AND(B75="110H", OR(AND(E75='club records end 2019'!$J$9, F75&lt;='club records end 2019'!$K$9), AND(E75='club records end 2019'!$J$10, F75&lt;='club records end 2019'!$K$10))), "CR", " ")</f>
        <v xml:space="preserve"> </v>
      </c>
      <c r="AW75" s="12" t="str">
        <f>IF(AND(B75="400H", OR(AND(E75='club records end 2019'!$J$11, F75&lt;='club records end 2019'!$K$11), AND(E75='club records end 2019'!$J$12, F75&lt;='club records end 2019'!$K$12), AND(E75='club records end 2019'!$J$13, F75&lt;='club records end 2019'!$K$13), AND(E75='club records end 2019'!$J$14, F75&lt;='club records end 2019'!$K$14))), "CR", " ")</f>
        <v xml:space="preserve"> </v>
      </c>
      <c r="AX75" s="12" t="str">
        <f>IF(AND(B75="1500SC", AND(E75='club records end 2019'!$J$15, F75&lt;='club records end 2019'!$K$15)), "CR", " ")</f>
        <v xml:space="preserve"> </v>
      </c>
      <c r="AY75" s="12" t="str">
        <f>IF(AND(B75="2000SC", OR(AND(E75='club records end 2019'!$J$17, F75&lt;='club records end 2019'!$K$17), AND(E75='club records end 2019'!$J$18, F75&lt;='club records end 2019'!$K$18))), "CR", " ")</f>
        <v xml:space="preserve"> </v>
      </c>
      <c r="AZ75" s="12" t="str">
        <f>IF(AND(B75="3000SC", OR(AND(E75='club records end 2019'!$J$20, F75&lt;='club records end 2019'!$K$20), AND(E75='club records end 2019'!$J$21, F75&lt;='club records end 2019'!$K$21))), "CR", " ")</f>
        <v xml:space="preserve"> </v>
      </c>
      <c r="BA75" s="13" t="str">
        <f>IF(AND(B75="4x100", OR(AND(E75='club records end 2019'!$N$1, F75&lt;='club records end 2019'!$O$1), AND(E75='club records end 2019'!$N$2, F75&lt;='club records end 2019'!$O$2), AND(E75='club records end 2019'!$N$3, F75&lt;='club records end 2019'!$O$3), AND(E75='club records end 2019'!$N$4, F75&lt;='club records end 2019'!$O$4), AND(E75='club records end 2019'!$N$5, F75&lt;='club records end 2019'!$O$5))), "CR", " ")</f>
        <v xml:space="preserve"> </v>
      </c>
      <c r="BB75" s="13" t="str">
        <f>IF(AND(B75="4x200", OR(AND(E75='club records end 2019'!$N$6, F75&lt;='club records end 2019'!$O$6), AND(E75='club records end 2019'!$N$7, F75&lt;='club records end 2019'!$O$7), AND(E75='club records end 2019'!$N$8, F75&lt;='club records end 2019'!$O$8), AND(E75='club records end 2019'!$N$9, F75&lt;='club records end 2019'!$O$9), AND(E75='club records end 2019'!$N$10, F75&lt;='club records end 2019'!$O$10))), "CR", " ")</f>
        <v xml:space="preserve"> </v>
      </c>
      <c r="BC75" s="13" t="str">
        <f>IF(AND(B75="4x300", AND(E75='club records end 2019'!$N$11, F75&lt;='club records end 2019'!$O$11)), "CR", " ")</f>
        <v xml:space="preserve"> </v>
      </c>
      <c r="BD75" s="13" t="str">
        <f>IF(AND(B75="4x400", OR(AND(E75='club records end 2019'!$N$12, F75&lt;='club records end 2019'!$O$12), AND(E75='club records end 2019'!$N$13, F75&lt;='club records end 2019'!$O$13), AND(E75='club records end 2019'!$N$14, F75&lt;='club records end 2019'!$O$14), AND(E75='club records end 2019'!$N$15, F75&lt;='club records end 2019'!$O$15))), "CR", " ")</f>
        <v xml:space="preserve"> </v>
      </c>
      <c r="BE75" s="13" t="str">
        <f>IF(AND(B75="3x800", OR(AND(E75='club records end 2019'!$N$16, F75&lt;='club records end 2019'!$O$16), AND(E75='club records end 2019'!$N$17, F75&lt;='club records end 2019'!$O$17), AND(E75='club records end 2019'!$N$18, F75&lt;='club records end 2019'!$O$18))), "CR", " ")</f>
        <v xml:space="preserve"> </v>
      </c>
      <c r="BF75" s="13" t="str">
        <f>IF(AND(B75="pentathlon", OR(AND(E75='club records end 2019'!$N$21, F75&gt;='club records end 2019'!$O$21), AND(E75='club records end 2019'!$N$22, F75&gt;='club records end 2019'!$O$22),AND(E75='club records end 2019'!$N$23, F75&gt;='club records end 2019'!$O$23),AND(E75='club records end 2019'!$N$24, F75&gt;='club records end 2019'!$O$24))), "CR", " ")</f>
        <v xml:space="preserve"> </v>
      </c>
      <c r="BG75" s="13" t="str">
        <f>IF(AND(B75="heptathlon", OR(AND(E75='club records end 2019'!$N$26, F75&gt;='club records end 2019'!$O$26), AND(E75='club records end 2019'!$N$27, F75&gt;='club records end 2019'!$O$27))), "CR", " ")</f>
        <v xml:space="preserve"> </v>
      </c>
      <c r="BH75" s="13" t="str">
        <f>IF(AND(B75="decathlon", OR(AND(E75='club records end 2019'!$N$29, F75&gt;='club records end 2019'!$O$29), AND(E75='club records end 2019'!$N$30, F75&gt;='club records end 2019'!$O$30),AND(E75='club records end 2019'!$N$31, F75&gt;='club records end 2019'!$O$31))), "CR", " ")</f>
        <v xml:space="preserve"> </v>
      </c>
    </row>
    <row r="76" spans="1:62" ht="14.5" x14ac:dyDescent="0.35">
      <c r="A76" s="1" t="str">
        <f>E76</f>
        <v>U20</v>
      </c>
      <c r="B76" s="2">
        <v>1500</v>
      </c>
      <c r="C76" s="1" t="s">
        <v>135</v>
      </c>
      <c r="D76" s="1" t="s">
        <v>136</v>
      </c>
      <c r="E76" s="17" t="s">
        <v>12</v>
      </c>
      <c r="F76" s="18" t="s">
        <v>384</v>
      </c>
      <c r="G76" s="24">
        <v>44068</v>
      </c>
      <c r="H76" s="1" t="s">
        <v>322</v>
      </c>
      <c r="J76" s="4" t="str">
        <f t="shared" si="7"/>
        <v/>
      </c>
      <c r="K76" s="13" t="str">
        <f>IF(AND(B76=100, OR(AND(E76='club records end 2019'!$B$6, F76&lt;='club records end 2019'!$C$6), AND(E76='club records end 2019'!$B$7, F76&lt;='club records end 2019'!$C$7), AND(E76='club records end 2019'!$B$8, F76&lt;='club records end 2019'!$C$8), AND(E76='club records end 2019'!$B$9, F76&lt;='club records end 2019'!$C$9), AND(E76='club records end 2019'!$B$10, F76&lt;='club records end 2019'!$C$10))), "CR", " ")</f>
        <v xml:space="preserve"> </v>
      </c>
      <c r="L76" s="13" t="str">
        <f>IF(AND(B76=200, OR(AND(E76='club records end 2019'!$B$11, F76&lt;='club records end 2019'!$C$11), AND(E76='club records end 2019'!$B$12, F76&lt;='club records end 2019'!$C$12), AND(E76='club records end 2019'!$B$13, F76&lt;='club records end 2019'!$C$13), AND(E76='club records end 2019'!$B$14, F76&lt;='club records end 2019'!$C$14), AND(E76='club records end 2019'!$B$15, F76&lt;='club records end 2019'!$C$15))), "CR", " ")</f>
        <v xml:space="preserve"> </v>
      </c>
      <c r="M76" s="13" t="str">
        <f>IF(AND(B76=300, OR(AND(E76='club records end 2019'!$B$16, F76&lt;='club records end 2019'!$C$16), AND(E76='club records end 2019'!$B$17, F76&lt;='club records end 2019'!$C$17))), "CR", " ")</f>
        <v xml:space="preserve"> </v>
      </c>
      <c r="N76" s="13" t="str">
        <f>IF(AND(B76=400, OR(AND(E76='club records end 2019'!$B$18, F76&lt;='club records end 2019'!$C$18), AND(E76='club records end 2019'!$B$19, F76&lt;='club records end 2019'!$C$19), AND(E76='club records end 2019'!$B$20, F76&lt;='club records end 2019'!$C$20), AND(E76='club records end 2019'!$B$21, F76&lt;='club records end 2019'!$C$21))), "CR", " ")</f>
        <v xml:space="preserve"> </v>
      </c>
      <c r="O76" s="13" t="str">
        <f>IF(AND(B76=800, OR(AND(E76='club records end 2019'!$B$22, F76&lt;='club records end 2019'!$C$22), AND(E76='club records end 2019'!$B$23, F76&lt;='club records end 2019'!$C$23), AND(E76='club records end 2019'!$B$24, F76&lt;='club records end 2019'!$C$24), AND(E76='club records end 2019'!$B$25, F76&lt;='club records end 2019'!$C$25), AND(E76='club records end 2019'!$B$26, F76&lt;='club records end 2019'!$C$26))), "CR", " ")</f>
        <v xml:space="preserve"> </v>
      </c>
      <c r="P76" s="13" t="str">
        <f>IF(AND(B76=1000, OR(AND(E76='club records end 2019'!$B$27, F76&lt;='club records end 2019'!$C$27), AND(E76='club records end 2019'!$B$28, F76&lt;='club records end 2019'!$C$28))), "CR", " ")</f>
        <v xml:space="preserve"> </v>
      </c>
      <c r="Q76" s="13" t="str">
        <f>IF(AND(B76=1500, OR(AND(E76='club records end 2019'!$B$29, F76&lt;='club records end 2019'!$C$29), AND(E76='club records end 2019'!$B$30, F76&lt;='club records end 2019'!$C$30), AND(E76='club records end 2019'!$B$31, F76&lt;='club records end 2019'!$C$31), AND(E76='club records end 2019'!$B$32, F76&lt;='club records end 2019'!$C$32), AND(E76='club records end 2019'!$B$33, F76&lt;='club records end 2019'!$C$33))), "CR", " ")</f>
        <v xml:space="preserve"> </v>
      </c>
      <c r="R76" s="13" t="str">
        <f>IF(AND(B76="1600 (Mile)",OR(AND(E76='club records end 2019'!$B$34,F76&lt;='club records end 2019'!$C$34),AND(E76='club records end 2019'!$B$35,F76&lt;='club records end 2019'!$C$35),AND(E76='club records end 2019'!$B$36,F76&lt;='club records end 2019'!$C$36),AND(E76='club records end 2019'!$B$37,F76&lt;='club records end 2019'!$C$37))),"CR"," ")</f>
        <v xml:space="preserve"> </v>
      </c>
      <c r="S76" s="13" t="str">
        <f>IF(AND(B76=3000, OR(AND(E76='club records end 2019'!$B$38, F76&lt;='club records end 2019'!$C$38), AND(E76='club records end 2019'!$B$39, F76&lt;='club records end 2019'!$C$39), AND(E76='club records end 2019'!$B$40, F76&lt;='club records end 2019'!$C$40), AND(E76='club records end 2019'!$B$41, F76&lt;='club records end 2019'!$C$41))), "CR", " ")</f>
        <v xml:space="preserve"> </v>
      </c>
      <c r="T76" s="13" t="str">
        <f>IF(AND(B76=5000, OR(AND(E76='club records end 2019'!$B$42, F76&lt;='club records end 2019'!$C$42), AND(E76='club records end 2019'!$B$43, F76&lt;='club records end 2019'!$C$43))), "CR", " ")</f>
        <v xml:space="preserve"> </v>
      </c>
      <c r="U76" s="12" t="str">
        <f>IF(AND(B76=10000, OR(AND(E76='club records end 2019'!$B$44, F76&lt;='club records end 2019'!$C$44), AND(E76='club records end 2019'!$B$45, F76&lt;='club records end 2019'!$C$45))), "CR", " ")</f>
        <v xml:space="preserve"> </v>
      </c>
      <c r="V76" s="12" t="str">
        <f>IF(AND(B76="high jump", OR(AND(E76='club records end 2019'!$F$1, F76&gt;='club records end 2019'!$G$1), AND(E76='club records end 2019'!$F$2, F76&gt;='club records end 2019'!$G$2), AND(E76='club records end 2019'!$F$3, F76&gt;='club records end 2019'!$G$3), AND(E76='club records end 2019'!$F$4, F76&gt;='club records end 2019'!$G$4), AND(E76='club records end 2019'!$F$5, F76&gt;='club records end 2019'!$G$5))), "CR", " ")</f>
        <v xml:space="preserve"> </v>
      </c>
      <c r="W76" s="12" t="str">
        <f>IF(AND(B76="long jump", OR(AND(E76='club records end 2019'!$F$6, F76&gt;='club records end 2019'!$G$6), AND(E76='club records end 2019'!$F$7, F76&gt;='club records end 2019'!$G$7), AND(E76='club records end 2019'!$F$8, F76&gt;='club records end 2019'!$G$8), AND(E76='club records end 2019'!$F$9, F76&gt;='club records end 2019'!$G$9), AND(E76='club records end 2019'!$F$10, F76&gt;='club records end 2019'!$G$10))), "CR", " ")</f>
        <v xml:space="preserve"> </v>
      </c>
      <c r="X76" s="12" t="str">
        <f>IF(AND(B76="triple jump", OR(AND(E76='club records end 2019'!$F$11, F76&gt;='club records end 2019'!$G$11), AND(E76='club records end 2019'!$F$12, F76&gt;='club records end 2019'!$G$12), AND(E76='club records end 2019'!$F$13, F76&gt;='club records end 2019'!$G$13), AND(E76='club records end 2019'!$F$14, F76&gt;='club records end 2019'!$G$14), AND(E76='club records end 2019'!$F$15, F76&gt;='club records end 2019'!$G$15))), "CR", " ")</f>
        <v xml:space="preserve"> </v>
      </c>
      <c r="Y76" s="12" t="str">
        <f>IF(AND(B76="pole vault", OR(AND(E76='club records end 2019'!$F$16, F76&gt;='club records end 2019'!$G$16), AND(E76='club records end 2019'!$F$17, F76&gt;='club records end 2019'!$G$17), AND(E76='club records end 2019'!$F$18, F76&gt;='club records end 2019'!$G$18), AND(E76='club records end 2019'!$F$19, F76&gt;='club records end 2019'!$G$19), AND(E76='club records end 2019'!$F$20, F76&gt;='club records end 2019'!$G$20))), "CR", " ")</f>
        <v xml:space="preserve"> </v>
      </c>
      <c r="Z76" s="12" t="str">
        <f>IF(AND(B76="discus 1", E76='club records end 2019'!$F$21, F76&gt;='club records end 2019'!$G$21), "CR", " ")</f>
        <v xml:space="preserve"> </v>
      </c>
      <c r="AA76" s="12" t="str">
        <f>IF(AND(B76="discus 1.25", E76='club records end 2019'!$F$22, F76&gt;='club records end 2019'!$G$22), "CR", " ")</f>
        <v xml:space="preserve"> </v>
      </c>
      <c r="AB76" s="12" t="str">
        <f>IF(AND(B76="discus 1.5", E76='club records end 2019'!$F$23, F76&gt;='club records end 2019'!$G$23), "CR", " ")</f>
        <v xml:space="preserve"> </v>
      </c>
      <c r="AC76" s="12" t="str">
        <f>IF(AND(B76="discus 1.75", E76='club records end 2019'!$F$24, F76&gt;='club records end 2019'!$G$24), "CR", " ")</f>
        <v xml:space="preserve"> </v>
      </c>
      <c r="AD76" s="12" t="str">
        <f>IF(AND(B76="discus 2", E76='club records end 2019'!$F$25, F76&gt;='club records end 2019'!$G$25), "CR", " ")</f>
        <v xml:space="preserve"> </v>
      </c>
      <c r="AE76" s="12" t="str">
        <f>IF(AND(B76="hammer 4", E76='club records end 2019'!$F$27, F76&gt;='club records end 2019'!$G$27), "CR", " ")</f>
        <v xml:space="preserve"> </v>
      </c>
      <c r="AF76" s="12" t="str">
        <f>IF(AND(B76="hammer 5", E76='club records end 2019'!$F$28, F76&gt;='club records end 2019'!$G$28), "CR", " ")</f>
        <v xml:space="preserve"> </v>
      </c>
      <c r="AG76" s="12" t="str">
        <f>IF(AND(B76="hammer 6", E76='club records end 2019'!$F$29, F76&gt;='club records end 2019'!$G$29), "CR", " ")</f>
        <v xml:space="preserve"> </v>
      </c>
      <c r="AH76" s="12" t="str">
        <f>IF(AND(B76="hammer 7.26", E76='club records end 2019'!$F$30, F76&gt;='club records end 2019'!$G$30), "CR", " ")</f>
        <v xml:space="preserve"> </v>
      </c>
      <c r="AI76" s="12" t="str">
        <f>IF(AND(B76="javelin 400", E76='club records end 2019'!$F$31, F76&gt;='club records end 2019'!$G$31), "CR", " ")</f>
        <v xml:space="preserve"> </v>
      </c>
      <c r="AJ76" s="12" t="str">
        <f>IF(AND(B76="javelin 600", E76='club records end 2019'!$F$32, F76&gt;='club records end 2019'!$G$32), "CR", " ")</f>
        <v xml:space="preserve"> </v>
      </c>
      <c r="AK76" s="12" t="str">
        <f>IF(AND(B76="javelin 700", E76='club records end 2019'!$F$33, F76&gt;='club records end 2019'!$G$33), "CR", " ")</f>
        <v xml:space="preserve"> </v>
      </c>
      <c r="AL76" s="12" t="str">
        <f>IF(AND(B76="javelin 800", OR(AND(E76='club records end 2019'!$F$34, F76&gt;='club records end 2019'!$G$34), AND(E76='club records end 2019'!$F$35, F76&gt;='club records end 2019'!$G$35))), "CR", " ")</f>
        <v xml:space="preserve"> </v>
      </c>
      <c r="AM76" s="12" t="str">
        <f>IF(AND(B76="shot 3", E76='club records end 2019'!$F$36, F76&gt;='club records end 2019'!$G$36), "CR", " ")</f>
        <v xml:space="preserve"> </v>
      </c>
      <c r="AN76" s="12" t="str">
        <f>IF(AND(B76="shot 4", E76='club records end 2019'!$F$37, F76&gt;='club records end 2019'!$G$37), "CR", " ")</f>
        <v xml:space="preserve"> </v>
      </c>
      <c r="AO76" s="12" t="str">
        <f>IF(AND(B76="shot 5", E76='club records end 2019'!$F$38, F76&gt;='club records end 2019'!$G$38), "CR", " ")</f>
        <v xml:space="preserve"> </v>
      </c>
      <c r="AP76" s="12" t="str">
        <f>IF(AND(B76="shot 6", E76='club records end 2019'!$F$39, F76&gt;='club records end 2019'!$G$39), "CR", " ")</f>
        <v xml:space="preserve"> </v>
      </c>
      <c r="AQ76" s="12" t="str">
        <f>IF(AND(B76="shot 7.26", E76='club records end 2019'!$F$40, F76&gt;='club records end 2019'!$G$40), "CR", " ")</f>
        <v xml:space="preserve"> </v>
      </c>
      <c r="AR76" s="12" t="str">
        <f>IF(AND(B76="60H",OR(AND(E76='club records end 2019'!$J$1,F76&lt;='club records end 2019'!$K$1),AND(E76='club records end 2019'!$J$2,F76&lt;='club records end 2019'!$K$2),AND(E76='club records end 2019'!$J$3,F76&lt;='club records end 2019'!$K$3),AND(E76='club records end 2019'!$J$4,F76&lt;='club records end 2019'!$K$4),AND(E76='club records end 2019'!$J$5,F76&lt;='club records end 2019'!$K$5))),"CR"," ")</f>
        <v xml:space="preserve"> </v>
      </c>
      <c r="AS76" s="12" t="str">
        <f>IF(AND(B76="75H", AND(E76='club records end 2019'!$J$6, F76&lt;='club records end 2019'!$K$6)), "CR", " ")</f>
        <v xml:space="preserve"> </v>
      </c>
      <c r="AT76" s="12" t="str">
        <f>IF(AND(B76="80H", AND(E76='club records end 2019'!$J$7, F76&lt;='club records end 2019'!$K$7)), "CR", " ")</f>
        <v xml:space="preserve"> </v>
      </c>
      <c r="AU76" s="12" t="str">
        <f>IF(AND(B76="100H", AND(E76='club records end 2019'!$J$8, F76&lt;='club records end 2019'!$K$8)), "CR", " ")</f>
        <v xml:space="preserve"> </v>
      </c>
      <c r="AV76" s="12" t="str">
        <f>IF(AND(B76="110H", OR(AND(E76='club records end 2019'!$J$9, F76&lt;='club records end 2019'!$K$9), AND(E76='club records end 2019'!$J$10, F76&lt;='club records end 2019'!$K$10))), "CR", " ")</f>
        <v xml:space="preserve"> </v>
      </c>
      <c r="AW76" s="12" t="str">
        <f>IF(AND(B76="400H", OR(AND(E76='club records end 2019'!$J$11, F76&lt;='club records end 2019'!$K$11), AND(E76='club records end 2019'!$J$12, F76&lt;='club records end 2019'!$K$12), AND(E76='club records end 2019'!$J$13, F76&lt;='club records end 2019'!$K$13), AND(E76='club records end 2019'!$J$14, F76&lt;='club records end 2019'!$K$14))), "CR", " ")</f>
        <v xml:space="preserve"> </v>
      </c>
      <c r="AX76" s="12" t="str">
        <f>IF(AND(B76="1500SC", AND(E76='club records end 2019'!$J$15, F76&lt;='club records end 2019'!$K$15)), "CR", " ")</f>
        <v xml:space="preserve"> </v>
      </c>
      <c r="AY76" s="12" t="str">
        <f>IF(AND(B76="2000SC", OR(AND(E76='club records end 2019'!$J$17, F76&lt;='club records end 2019'!$K$17), AND(E76='club records end 2019'!$J$18, F76&lt;='club records end 2019'!$K$18))), "CR", " ")</f>
        <v xml:space="preserve"> </v>
      </c>
      <c r="AZ76" s="12" t="str">
        <f>IF(AND(B76="3000SC", OR(AND(E76='club records end 2019'!$J$20, F76&lt;='club records end 2019'!$K$20), AND(E76='club records end 2019'!$J$21, F76&lt;='club records end 2019'!$K$21))), "CR", " ")</f>
        <v xml:space="preserve"> </v>
      </c>
      <c r="BA76" s="13" t="str">
        <f>IF(AND(B76="4x100", OR(AND(E76='club records end 2019'!$N$1, F76&lt;='club records end 2019'!$O$1), AND(E76='club records end 2019'!$N$2, F76&lt;='club records end 2019'!$O$2), AND(E76='club records end 2019'!$N$3, F76&lt;='club records end 2019'!$O$3), AND(E76='club records end 2019'!$N$4, F76&lt;='club records end 2019'!$O$4), AND(E76='club records end 2019'!$N$5, F76&lt;='club records end 2019'!$O$5))), "CR", " ")</f>
        <v xml:space="preserve"> </v>
      </c>
      <c r="BB76" s="13" t="str">
        <f>IF(AND(B76="4x200", OR(AND(E76='club records end 2019'!$N$6, F76&lt;='club records end 2019'!$O$6), AND(E76='club records end 2019'!$N$7, F76&lt;='club records end 2019'!$O$7), AND(E76='club records end 2019'!$N$8, F76&lt;='club records end 2019'!$O$8), AND(E76='club records end 2019'!$N$9, F76&lt;='club records end 2019'!$O$9), AND(E76='club records end 2019'!$N$10, F76&lt;='club records end 2019'!$O$10))), "CR", " ")</f>
        <v xml:space="preserve"> </v>
      </c>
      <c r="BC76" s="13" t="str">
        <f>IF(AND(B76="4x300", AND(E76='club records end 2019'!$N$11, F76&lt;='club records end 2019'!$O$11)), "CR", " ")</f>
        <v xml:space="preserve"> </v>
      </c>
      <c r="BD76" s="13" t="str">
        <f>IF(AND(B76="4x400", OR(AND(E76='club records end 2019'!$N$12, F76&lt;='club records end 2019'!$O$12), AND(E76='club records end 2019'!$N$13, F76&lt;='club records end 2019'!$O$13), AND(E76='club records end 2019'!$N$14, F76&lt;='club records end 2019'!$O$14), AND(E76='club records end 2019'!$N$15, F76&lt;='club records end 2019'!$O$15))), "CR", " ")</f>
        <v xml:space="preserve"> </v>
      </c>
      <c r="BE76" s="13" t="str">
        <f>IF(AND(B76="3x800", OR(AND(E76='club records end 2019'!$N$16, F76&lt;='club records end 2019'!$O$16), AND(E76='club records end 2019'!$N$17, F76&lt;='club records end 2019'!$O$17), AND(E76='club records end 2019'!$N$18, F76&lt;='club records end 2019'!$O$18))), "CR", " ")</f>
        <v xml:space="preserve"> </v>
      </c>
      <c r="BF76" s="13" t="str">
        <f>IF(AND(B76="pentathlon", OR(AND(E76='club records end 2019'!$N$21, F76&gt;='club records end 2019'!$O$21), AND(E76='club records end 2019'!$N$22, F76&gt;='club records end 2019'!$O$22),AND(E76='club records end 2019'!$N$23, F76&gt;='club records end 2019'!$O$23),AND(E76='club records end 2019'!$N$24, F76&gt;='club records end 2019'!$O$24))), "CR", " ")</f>
        <v xml:space="preserve"> </v>
      </c>
      <c r="BG76" s="13" t="str">
        <f>IF(AND(B76="heptathlon", OR(AND(E76='club records end 2019'!$N$26, F76&gt;='club records end 2019'!$O$26), AND(E76='club records end 2019'!$N$27, F76&gt;='club records end 2019'!$O$27))), "CR", " ")</f>
        <v xml:space="preserve"> </v>
      </c>
      <c r="BH76" s="13" t="str">
        <f>IF(AND(B76="decathlon", OR(AND(E76='club records end 2019'!$N$29, F76&gt;='club records end 2019'!$O$29), AND(E76='club records end 2019'!$N$30, F76&gt;='club records end 2019'!$O$30),AND(E76='club records end 2019'!$N$31, F76&gt;='club records end 2019'!$O$31))), "CR", " ")</f>
        <v xml:space="preserve"> </v>
      </c>
    </row>
    <row r="77" spans="1:62" ht="14.5" x14ac:dyDescent="0.35">
      <c r="A77" s="1" t="s">
        <v>333</v>
      </c>
      <c r="B77" s="2">
        <v>1500</v>
      </c>
      <c r="C77" s="1" t="s">
        <v>137</v>
      </c>
      <c r="D77" s="1" t="s">
        <v>2</v>
      </c>
      <c r="E77" s="17" t="s">
        <v>10</v>
      </c>
      <c r="F77" s="18" t="s">
        <v>385</v>
      </c>
      <c r="G77" s="24">
        <v>44097</v>
      </c>
      <c r="H77" s="1" t="s">
        <v>386</v>
      </c>
      <c r="J77" s="4" t="str">
        <f t="shared" si="7"/>
        <v/>
      </c>
      <c r="K77" s="13" t="str">
        <f>IF(AND(B77=100, OR(AND(E77='club records end 2019'!$B$6, F77&lt;='club records end 2019'!$C$6), AND(E77='club records end 2019'!$B$7, F77&lt;='club records end 2019'!$C$7), AND(E77='club records end 2019'!$B$8, F77&lt;='club records end 2019'!$C$8), AND(E77='club records end 2019'!$B$9, F77&lt;='club records end 2019'!$C$9), AND(E77='club records end 2019'!$B$10, F77&lt;='club records end 2019'!$C$10))), "CR", " ")</f>
        <v xml:space="preserve"> </v>
      </c>
      <c r="L77" s="13" t="str">
        <f>IF(AND(B77=200, OR(AND(E77='club records end 2019'!$B$11, F77&lt;='club records end 2019'!$C$11), AND(E77='club records end 2019'!$B$12, F77&lt;='club records end 2019'!$C$12), AND(E77='club records end 2019'!$B$13, F77&lt;='club records end 2019'!$C$13), AND(E77='club records end 2019'!$B$14, F77&lt;='club records end 2019'!$C$14), AND(E77='club records end 2019'!$B$15, F77&lt;='club records end 2019'!$C$15))), "CR", " ")</f>
        <v xml:space="preserve"> </v>
      </c>
      <c r="M77" s="13" t="str">
        <f>IF(AND(B77=300, OR(AND(E77='club records end 2019'!$B$16, F77&lt;='club records end 2019'!$C$16), AND(E77='club records end 2019'!$B$17, F77&lt;='club records end 2019'!$C$17))), "CR", " ")</f>
        <v xml:space="preserve"> </v>
      </c>
      <c r="N77" s="13" t="str">
        <f>IF(AND(B77=400, OR(AND(E77='club records end 2019'!$B$18, F77&lt;='club records end 2019'!$C$18), AND(E77='club records end 2019'!$B$19, F77&lt;='club records end 2019'!$C$19), AND(E77='club records end 2019'!$B$20, F77&lt;='club records end 2019'!$C$20), AND(E77='club records end 2019'!$B$21, F77&lt;='club records end 2019'!$C$21))), "CR", " ")</f>
        <v xml:space="preserve"> </v>
      </c>
      <c r="O77" s="13" t="str">
        <f>IF(AND(B77=800, OR(AND(E77='club records end 2019'!$B$22, F77&lt;='club records end 2019'!$C$22), AND(E77='club records end 2019'!$B$23, F77&lt;='club records end 2019'!$C$23), AND(E77='club records end 2019'!$B$24, F77&lt;='club records end 2019'!$C$24), AND(E77='club records end 2019'!$B$25, F77&lt;='club records end 2019'!$C$25), AND(E77='club records end 2019'!$B$26, F77&lt;='club records end 2019'!$C$26))), "CR", " ")</f>
        <v xml:space="preserve"> </v>
      </c>
      <c r="P77" s="13" t="str">
        <f>IF(AND(B77=1000, OR(AND(E77='club records end 2019'!$B$27, F77&lt;='club records end 2019'!$C$27), AND(E77='club records end 2019'!$B$28, F77&lt;='club records end 2019'!$C$28))), "CR", " ")</f>
        <v xml:space="preserve"> </v>
      </c>
      <c r="Q77" s="13" t="str">
        <f>IF(AND(B77=1500, OR(AND(E77='club records end 2019'!$B$29, F77&lt;='club records end 2019'!$C$29), AND(E77='club records end 2019'!$B$30, F77&lt;='club records end 2019'!$C$30), AND(E77='club records end 2019'!$B$31, F77&lt;='club records end 2019'!$C$31), AND(E77='club records end 2019'!$B$32, F77&lt;='club records end 2019'!$C$32), AND(E77='club records end 2019'!$B$33, F77&lt;='club records end 2019'!$C$33))), "CR", " ")</f>
        <v xml:space="preserve"> </v>
      </c>
      <c r="R77" s="13" t="str">
        <f>IF(AND(B77="1600 (Mile)",OR(AND(E77='club records end 2019'!$B$34,F77&lt;='club records end 2019'!$C$34),AND(E77='club records end 2019'!$B$35,F77&lt;='club records end 2019'!$C$35),AND(E77='club records end 2019'!$B$36,F77&lt;='club records end 2019'!$C$36),AND(E77='club records end 2019'!$B$37,F77&lt;='club records end 2019'!$C$37))),"CR"," ")</f>
        <v xml:space="preserve"> </v>
      </c>
      <c r="S77" s="13" t="str">
        <f>IF(AND(B77=3000, OR(AND(E77='club records end 2019'!$B$38, F77&lt;='club records end 2019'!$C$38), AND(E77='club records end 2019'!$B$39, F77&lt;='club records end 2019'!$C$39), AND(E77='club records end 2019'!$B$40, F77&lt;='club records end 2019'!$C$40), AND(E77='club records end 2019'!$B$41, F77&lt;='club records end 2019'!$C$41))), "CR", " ")</f>
        <v xml:space="preserve"> </v>
      </c>
      <c r="T77" s="13" t="str">
        <f>IF(AND(B77=5000, OR(AND(E77='club records end 2019'!$B$42, F77&lt;='club records end 2019'!$C$42), AND(E77='club records end 2019'!$B$43, F77&lt;='club records end 2019'!$C$43))), "CR", " ")</f>
        <v xml:space="preserve"> </v>
      </c>
      <c r="U77" s="12" t="str">
        <f>IF(AND(B77=10000, OR(AND(E77='club records end 2019'!$B$44, F77&lt;='club records end 2019'!$C$44), AND(E77='club records end 2019'!$B$45, F77&lt;='club records end 2019'!$C$45))), "CR", " ")</f>
        <v xml:space="preserve"> </v>
      </c>
      <c r="V77" s="12" t="str">
        <f>IF(AND(B77="high jump", OR(AND(E77='club records end 2019'!$F$1, F77&gt;='club records end 2019'!$G$1), AND(E77='club records end 2019'!$F$2, F77&gt;='club records end 2019'!$G$2), AND(E77='club records end 2019'!$F$3, F77&gt;='club records end 2019'!$G$3), AND(E77='club records end 2019'!$F$4, F77&gt;='club records end 2019'!$G$4), AND(E77='club records end 2019'!$F$5, F77&gt;='club records end 2019'!$G$5))), "CR", " ")</f>
        <v xml:space="preserve"> </v>
      </c>
      <c r="W77" s="12" t="str">
        <f>IF(AND(B77="long jump", OR(AND(E77='club records end 2019'!$F$6, F77&gt;='club records end 2019'!$G$6), AND(E77='club records end 2019'!$F$7, F77&gt;='club records end 2019'!$G$7), AND(E77='club records end 2019'!$F$8, F77&gt;='club records end 2019'!$G$8), AND(E77='club records end 2019'!$F$9, F77&gt;='club records end 2019'!$G$9), AND(E77='club records end 2019'!$F$10, F77&gt;='club records end 2019'!$G$10))), "CR", " ")</f>
        <v xml:space="preserve"> </v>
      </c>
      <c r="X77" s="12" t="str">
        <f>IF(AND(B77="triple jump", OR(AND(E77='club records end 2019'!$F$11, F77&gt;='club records end 2019'!$G$11), AND(E77='club records end 2019'!$F$12, F77&gt;='club records end 2019'!$G$12), AND(E77='club records end 2019'!$F$13, F77&gt;='club records end 2019'!$G$13), AND(E77='club records end 2019'!$F$14, F77&gt;='club records end 2019'!$G$14), AND(E77='club records end 2019'!$F$15, F77&gt;='club records end 2019'!$G$15))), "CR", " ")</f>
        <v xml:space="preserve"> </v>
      </c>
      <c r="Y77" s="12" t="str">
        <f>IF(AND(B77="pole vault", OR(AND(E77='club records end 2019'!$F$16, F77&gt;='club records end 2019'!$G$16), AND(E77='club records end 2019'!$F$17, F77&gt;='club records end 2019'!$G$17), AND(E77='club records end 2019'!$F$18, F77&gt;='club records end 2019'!$G$18), AND(E77='club records end 2019'!$F$19, F77&gt;='club records end 2019'!$G$19), AND(E77='club records end 2019'!$F$20, F77&gt;='club records end 2019'!$G$20))), "CR", " ")</f>
        <v xml:space="preserve"> </v>
      </c>
      <c r="Z77" s="12" t="str">
        <f>IF(AND(B77="discus 1", E77='club records end 2019'!$F$21, F77&gt;='club records end 2019'!$G$21), "CR", " ")</f>
        <v xml:space="preserve"> </v>
      </c>
      <c r="AA77" s="12" t="str">
        <f>IF(AND(B77="discus 1.25", E77='club records end 2019'!$F$22, F77&gt;='club records end 2019'!$G$22), "CR", " ")</f>
        <v xml:space="preserve"> </v>
      </c>
      <c r="AB77" s="12" t="str">
        <f>IF(AND(B77="discus 1.5", E77='club records end 2019'!$F$23, F77&gt;='club records end 2019'!$G$23), "CR", " ")</f>
        <v xml:space="preserve"> </v>
      </c>
      <c r="AC77" s="12" t="str">
        <f>IF(AND(B77="discus 1.75", E77='club records end 2019'!$F$24, F77&gt;='club records end 2019'!$G$24), "CR", " ")</f>
        <v xml:space="preserve"> </v>
      </c>
      <c r="AD77" s="12" t="str">
        <f>IF(AND(B77="discus 2", E77='club records end 2019'!$F$25, F77&gt;='club records end 2019'!$G$25), "CR", " ")</f>
        <v xml:space="preserve"> </v>
      </c>
      <c r="AE77" s="12" t="str">
        <f>IF(AND(B77="hammer 4", E77='club records end 2019'!$F$27, F77&gt;='club records end 2019'!$G$27), "CR", " ")</f>
        <v xml:space="preserve"> </v>
      </c>
      <c r="AF77" s="12" t="str">
        <f>IF(AND(B77="hammer 5", E77='club records end 2019'!$F$28, F77&gt;='club records end 2019'!$G$28), "CR", " ")</f>
        <v xml:space="preserve"> </v>
      </c>
      <c r="AG77" s="12" t="str">
        <f>IF(AND(B77="hammer 6", E77='club records end 2019'!$F$29, F77&gt;='club records end 2019'!$G$29), "CR", " ")</f>
        <v xml:space="preserve"> </v>
      </c>
      <c r="AH77" s="12" t="str">
        <f>IF(AND(B77="hammer 7.26", E77='club records end 2019'!$F$30, F77&gt;='club records end 2019'!$G$30), "CR", " ")</f>
        <v xml:space="preserve"> </v>
      </c>
      <c r="AI77" s="12" t="str">
        <f>IF(AND(B77="javelin 400", E77='club records end 2019'!$F$31, F77&gt;='club records end 2019'!$G$31), "CR", " ")</f>
        <v xml:space="preserve"> </v>
      </c>
      <c r="AJ77" s="12" t="str">
        <f>IF(AND(B77="javelin 600", E77='club records end 2019'!$F$32, F77&gt;='club records end 2019'!$G$32), "CR", " ")</f>
        <v xml:space="preserve"> </v>
      </c>
      <c r="AK77" s="12" t="str">
        <f>IF(AND(B77="javelin 700", E77='club records end 2019'!$F$33, F77&gt;='club records end 2019'!$G$33), "CR", " ")</f>
        <v xml:space="preserve"> </v>
      </c>
      <c r="AL77" s="12" t="str">
        <f>IF(AND(B77="javelin 800", OR(AND(E77='club records end 2019'!$F$34, F77&gt;='club records end 2019'!$G$34), AND(E77='club records end 2019'!$F$35, F77&gt;='club records end 2019'!$G$35))), "CR", " ")</f>
        <v xml:space="preserve"> </v>
      </c>
      <c r="AM77" s="12" t="str">
        <f>IF(AND(B77="shot 3", E77='club records end 2019'!$F$36, F77&gt;='club records end 2019'!$G$36), "CR", " ")</f>
        <v xml:space="preserve"> </v>
      </c>
      <c r="AN77" s="12" t="str">
        <f>IF(AND(B77="shot 4", E77='club records end 2019'!$F$37, F77&gt;='club records end 2019'!$G$37), "CR", " ")</f>
        <v xml:space="preserve"> </v>
      </c>
      <c r="AO77" s="12" t="str">
        <f>IF(AND(B77="shot 5", E77='club records end 2019'!$F$38, F77&gt;='club records end 2019'!$G$38), "CR", " ")</f>
        <v xml:space="preserve"> </v>
      </c>
      <c r="AP77" s="12" t="str">
        <f>IF(AND(B77="shot 6", E77='club records end 2019'!$F$39, F77&gt;='club records end 2019'!$G$39), "CR", " ")</f>
        <v xml:space="preserve"> </v>
      </c>
      <c r="AQ77" s="12" t="str">
        <f>IF(AND(B77="shot 7.26", E77='club records end 2019'!$F$40, F77&gt;='club records end 2019'!$G$40), "CR", " ")</f>
        <v xml:space="preserve"> </v>
      </c>
      <c r="AR77" s="12" t="str">
        <f>IF(AND(B77="60H",OR(AND(E77='club records end 2019'!$J$1,F77&lt;='club records end 2019'!$K$1),AND(E77='club records end 2019'!$J$2,F77&lt;='club records end 2019'!$K$2),AND(E77='club records end 2019'!$J$3,F77&lt;='club records end 2019'!$K$3),AND(E77='club records end 2019'!$J$4,F77&lt;='club records end 2019'!$K$4),AND(E77='club records end 2019'!$J$5,F77&lt;='club records end 2019'!$K$5))),"CR"," ")</f>
        <v xml:space="preserve"> </v>
      </c>
      <c r="AS77" s="12" t="str">
        <f>IF(AND(B77="75H", AND(E77='club records end 2019'!$J$6, F77&lt;='club records end 2019'!$K$6)), "CR", " ")</f>
        <v xml:space="preserve"> </v>
      </c>
      <c r="AT77" s="12" t="str">
        <f>IF(AND(B77="80H", AND(E77='club records end 2019'!$J$7, F77&lt;='club records end 2019'!$K$7)), "CR", " ")</f>
        <v xml:space="preserve"> </v>
      </c>
      <c r="AU77" s="12" t="str">
        <f>IF(AND(B77="100H", AND(E77='club records end 2019'!$J$8, F77&lt;='club records end 2019'!$K$8)), "CR", " ")</f>
        <v xml:space="preserve"> </v>
      </c>
      <c r="AV77" s="12" t="str">
        <f>IF(AND(B77="110H", OR(AND(E77='club records end 2019'!$J$9, F77&lt;='club records end 2019'!$K$9), AND(E77='club records end 2019'!$J$10, F77&lt;='club records end 2019'!$K$10))), "CR", " ")</f>
        <v xml:space="preserve"> </v>
      </c>
      <c r="AW77" s="12" t="str">
        <f>IF(AND(B77="400H", OR(AND(E77='club records end 2019'!$J$11, F77&lt;='club records end 2019'!$K$11), AND(E77='club records end 2019'!$J$12, F77&lt;='club records end 2019'!$K$12), AND(E77='club records end 2019'!$J$13, F77&lt;='club records end 2019'!$K$13), AND(E77='club records end 2019'!$J$14, F77&lt;='club records end 2019'!$K$14))), "CR", " ")</f>
        <v xml:space="preserve"> </v>
      </c>
      <c r="AX77" s="12" t="str">
        <f>IF(AND(B77="1500SC", AND(E77='club records end 2019'!$J$15, F77&lt;='club records end 2019'!$K$15)), "CR", " ")</f>
        <v xml:space="preserve"> </v>
      </c>
      <c r="AY77" s="12" t="str">
        <f>IF(AND(B77="2000SC", OR(AND(E77='club records end 2019'!$J$17, F77&lt;='club records end 2019'!$K$17), AND(E77='club records end 2019'!$J$18, F77&lt;='club records end 2019'!$K$18))), "CR", " ")</f>
        <v xml:space="preserve"> </v>
      </c>
      <c r="AZ77" s="12" t="str">
        <f>IF(AND(B77="3000SC", OR(AND(E77='club records end 2019'!$J$20, F77&lt;='club records end 2019'!$K$20), AND(E77='club records end 2019'!$J$21, F77&lt;='club records end 2019'!$K$21))), "CR", " ")</f>
        <v xml:space="preserve"> </v>
      </c>
      <c r="BA77" s="13" t="str">
        <f>IF(AND(B77="4x100", OR(AND(E77='club records end 2019'!$N$1, F77&lt;='club records end 2019'!$O$1), AND(E77='club records end 2019'!$N$2, F77&lt;='club records end 2019'!$O$2), AND(E77='club records end 2019'!$N$3, F77&lt;='club records end 2019'!$O$3), AND(E77='club records end 2019'!$N$4, F77&lt;='club records end 2019'!$O$4), AND(E77='club records end 2019'!$N$5, F77&lt;='club records end 2019'!$O$5))), "CR", " ")</f>
        <v xml:space="preserve"> </v>
      </c>
      <c r="BB77" s="13" t="str">
        <f>IF(AND(B77="4x200", OR(AND(E77='club records end 2019'!$N$6, F77&lt;='club records end 2019'!$O$6), AND(E77='club records end 2019'!$N$7, F77&lt;='club records end 2019'!$O$7), AND(E77='club records end 2019'!$N$8, F77&lt;='club records end 2019'!$O$8), AND(E77='club records end 2019'!$N$9, F77&lt;='club records end 2019'!$O$9), AND(E77='club records end 2019'!$N$10, F77&lt;='club records end 2019'!$O$10))), "CR", " ")</f>
        <v xml:space="preserve"> </v>
      </c>
      <c r="BC77" s="13" t="str">
        <f>IF(AND(B77="4x300", AND(E77='club records end 2019'!$N$11, F77&lt;='club records end 2019'!$O$11)), "CR", " ")</f>
        <v xml:space="preserve"> </v>
      </c>
      <c r="BD77" s="13" t="str">
        <f>IF(AND(B77="4x400", OR(AND(E77='club records end 2019'!$N$12, F77&lt;='club records end 2019'!$O$12), AND(E77='club records end 2019'!$N$13, F77&lt;='club records end 2019'!$O$13), AND(E77='club records end 2019'!$N$14, F77&lt;='club records end 2019'!$O$14), AND(E77='club records end 2019'!$N$15, F77&lt;='club records end 2019'!$O$15))), "CR", " ")</f>
        <v xml:space="preserve"> </v>
      </c>
      <c r="BE77" s="13" t="str">
        <f>IF(AND(B77="3x800", OR(AND(E77='club records end 2019'!$N$16, F77&lt;='club records end 2019'!$O$16), AND(E77='club records end 2019'!$N$17, F77&lt;='club records end 2019'!$O$17), AND(E77='club records end 2019'!$N$18, F77&lt;='club records end 2019'!$O$18))), "CR", " ")</f>
        <v xml:space="preserve"> </v>
      </c>
      <c r="BF77" s="13" t="str">
        <f>IF(AND(B77="pentathlon", OR(AND(E77='club records end 2019'!$N$21, F77&gt;='club records end 2019'!$O$21), AND(E77='club records end 2019'!$N$22, F77&gt;='club records end 2019'!$O$22),AND(E77='club records end 2019'!$N$23, F77&gt;='club records end 2019'!$O$23),AND(E77='club records end 2019'!$N$24, F77&gt;='club records end 2019'!$O$24))), "CR", " ")</f>
        <v xml:space="preserve"> </v>
      </c>
      <c r="BG77" s="13" t="str">
        <f>IF(AND(B77="heptathlon", OR(AND(E77='club records end 2019'!$N$26, F77&gt;='club records end 2019'!$O$26), AND(E77='club records end 2019'!$N$27, F77&gt;='club records end 2019'!$O$27))), "CR", " ")</f>
        <v xml:space="preserve"> </v>
      </c>
      <c r="BH77" s="13" t="str">
        <f>IF(AND(B77="decathlon", OR(AND(E77='club records end 2019'!$N$29, F77&gt;='club records end 2019'!$O$29), AND(E77='club records end 2019'!$N$30, F77&gt;='club records end 2019'!$O$30),AND(E77='club records end 2019'!$N$31, F77&gt;='club records end 2019'!$O$31))), "CR", " ")</f>
        <v xml:space="preserve"> </v>
      </c>
    </row>
    <row r="78" spans="1:62" ht="14.5" hidden="1" x14ac:dyDescent="0.35">
      <c r="A78" s="29" t="str">
        <f>IF(OR(E78="Sen", E78="V35", E78="V40", E78="V45", E78="V50", E78="V55", E78="V60", E78="V65", E78="V70", E78="V75"), "V", E78)</f>
        <v>U17</v>
      </c>
      <c r="B78" s="2" t="s">
        <v>4</v>
      </c>
      <c r="C78" s="1" t="s">
        <v>144</v>
      </c>
      <c r="D78" s="1" t="s">
        <v>280</v>
      </c>
      <c r="E78" s="29" t="s">
        <v>14</v>
      </c>
      <c r="F78" s="19"/>
      <c r="J78" s="13" t="str">
        <f t="shared" ref="J78:J85" si="8">IF(OR(K78="CR", L78="CR", M78="CR", N78="CR", O78="CR", P78="CR", Q78="CR", R78="CR", S78="CR", T78="CR",U78="CR", V78="CR", W78="CR", X78="CR", Y78="CR", Z78="CR", AA78="CR", AB78="CR", AC78="CR", AD78="CR", AE78="CR", AF78="CR", AG78="CR", AH78="CR", AI78="CR", AJ78="CR", AK78="CR", AL78="CR", AM78="CR", AN78="CR", AO78="CR", AP78="CR", AQ78="CR", AR78="CR", AS78="CR", AT78="CR", AU78="CR", AV78="CR", AW78="CR", AX78="CR", AY78="CR", AZ78="CR", BA78="CR", BB78="CR", BC78="CR", BD78="CR", BE78="CR", BF78="CR", BG78="CR", BH78="CR"), "***CLUB RECORD***", "")</f>
        <v>***CLUB RECORD***</v>
      </c>
      <c r="K78" s="13" t="str">
        <f>IF(AND(B78=100, OR(AND(E78='club records end 2019'!$B$6, F78&lt;='club records end 2019'!$C$6), AND(E78='club records end 2019'!$B$7, F78&lt;='club records end 2019'!$C$7), AND(E78='club records end 2019'!$B$8, F78&lt;='club records end 2019'!$C$8), AND(E78='club records end 2019'!$B$9, F78&lt;='club records end 2019'!$C$9), AND(E78='club records end 2019'!$B$10, F78&lt;='club records end 2019'!$C$10))), "CR", " ")</f>
        <v xml:space="preserve"> </v>
      </c>
      <c r="L78" s="13" t="str">
        <f>IF(AND(B78=200, OR(AND(E78='club records end 2019'!$B$11, F78&lt;='club records end 2019'!$C$11), AND(E78='club records end 2019'!$B$12, F78&lt;='club records end 2019'!$C$12), AND(E78='club records end 2019'!$B$13, F78&lt;='club records end 2019'!$C$13), AND(E78='club records end 2019'!$B$14, F78&lt;='club records end 2019'!$C$14), AND(E78='club records end 2019'!$B$15, F78&lt;='club records end 2019'!$C$15))), "CR", " ")</f>
        <v xml:space="preserve"> </v>
      </c>
      <c r="M78" s="13" t="str">
        <f>IF(AND(B78=300, OR(AND(E78='club records end 2019'!$B$16, F78&lt;='club records end 2019'!$C$16), AND(E78='club records end 2019'!$B$17, F78&lt;='club records end 2019'!$C$17))), "CR", " ")</f>
        <v xml:space="preserve"> </v>
      </c>
      <c r="N78" s="13" t="str">
        <f>IF(AND(B78=400, OR(AND(E78='club records end 2019'!$B$18, F78&lt;='club records end 2019'!$C$18), AND(E78='club records end 2019'!$B$19, F78&lt;='club records end 2019'!$C$19), AND(E78='club records end 2019'!$B$20, F78&lt;='club records end 2019'!$C$20), AND(E78='club records end 2019'!$B$21, F78&lt;='club records end 2019'!$C$21))), "CR", " ")</f>
        <v xml:space="preserve"> </v>
      </c>
      <c r="O78" s="13" t="str">
        <f>IF(AND(B78=800, OR(AND(E78='club records end 2019'!$B$22, F78&lt;='club records end 2019'!$C$22), AND(E78='club records end 2019'!$B$23, F78&lt;='club records end 2019'!$C$23), AND(E78='club records end 2019'!$B$24, F78&lt;='club records end 2019'!$C$24), AND(E78='club records end 2019'!$B$25, F78&lt;='club records end 2019'!$C$25), AND(E78='club records end 2019'!$B$26, F78&lt;='club records end 2019'!$C$26))), "CR", " ")</f>
        <v xml:space="preserve"> </v>
      </c>
      <c r="P78" s="13" t="str">
        <f>IF(AND(B78=1000, OR(AND(E78='club records end 2019'!$B$27, F78&lt;='club records end 2019'!$C$27), AND(E78='club records end 2019'!$B$28, F78&lt;='club records end 2019'!$C$28))), "CR", " ")</f>
        <v xml:space="preserve"> </v>
      </c>
      <c r="Q78" s="13" t="str">
        <f>IF(AND(B78=1500, OR(AND(E78='club records end 2019'!$B$29, F78&lt;='club records end 2019'!$C$29), AND(E78='club records end 2019'!$B$30, F78&lt;='club records end 2019'!$C$30), AND(E78='club records end 2019'!$B$31, F78&lt;='club records end 2019'!$C$31), AND(E78='club records end 2019'!$B$32, F78&lt;='club records end 2019'!$C$32), AND(E78='club records end 2019'!$B$33, F78&lt;='club records end 2019'!$C$33))), "CR", " ")</f>
        <v xml:space="preserve"> </v>
      </c>
      <c r="R78" s="13" t="str">
        <f>IF(AND(B78="1600 (Mile)",OR(AND(E78='club records end 2019'!$B$34,F78&lt;='club records end 2019'!$C$34),AND(E78='club records end 2019'!$B$35,F78&lt;='club records end 2019'!$C$35),AND(E78='club records end 2019'!$B$36,F78&lt;='club records end 2019'!$C$36),AND(E78='club records end 2019'!$B$37,F78&lt;='club records end 2019'!$C$37))),"CR"," ")</f>
        <v xml:space="preserve"> </v>
      </c>
      <c r="S78" s="13" t="str">
        <f>IF(AND(B78=3000, OR(AND(E78='club records end 2019'!$B$38, F78&lt;='club records end 2019'!$C$38), AND(E78='club records end 2019'!$B$39, F78&lt;='club records end 2019'!$C$39), AND(E78='club records end 2019'!$B$40, F78&lt;='club records end 2019'!$C$40), AND(E78='club records end 2019'!$B$41, F78&lt;='club records end 2019'!$C$41))), "CR", " ")</f>
        <v xml:space="preserve"> </v>
      </c>
      <c r="T78" s="13" t="str">
        <f>IF(AND(B78=5000, OR(AND(E78='club records end 2019'!$B$42, F78&lt;='club records end 2019'!$C$42), AND(E78='club records end 2019'!$B$43, F78&lt;='club records end 2019'!$C$43))), "CR", " ")</f>
        <v xml:space="preserve"> </v>
      </c>
      <c r="U78" s="12" t="str">
        <f>IF(AND(B78=10000, OR(AND(E78='club records end 2019'!$B$44, F78&lt;='club records end 2019'!$C$44), AND(E78='club records end 2019'!$B$45, F78&lt;='club records end 2019'!$C$45))), "CR", " ")</f>
        <v xml:space="preserve"> </v>
      </c>
      <c r="V78" s="12" t="str">
        <f>IF(AND(B78="high jump", OR(AND(E78='club records end 2019'!$F$1, F78&gt;='club records end 2019'!$G$1), AND(E78='club records end 2019'!$F$2, F78&gt;='club records end 2019'!$G$2), AND(E78='club records end 2019'!$F$3, F78&gt;='club records end 2019'!$G$3), AND(E78='club records end 2019'!$F$4, F78&gt;='club records end 2019'!$G$4), AND(E78='club records end 2019'!$F$5, F78&gt;='club records end 2019'!$G$5))), "CR", " ")</f>
        <v xml:space="preserve"> </v>
      </c>
      <c r="W78" s="12" t="str">
        <f>IF(AND(B78="long jump", OR(AND(E78='club records end 2019'!$F$6, F78&gt;='club records end 2019'!$G$6), AND(E78='club records end 2019'!$F$7, F78&gt;='club records end 2019'!$G$7), AND(E78='club records end 2019'!$F$8, F78&gt;='club records end 2019'!$G$8), AND(E78='club records end 2019'!$F$9, F78&gt;='club records end 2019'!$G$9), AND(E78='club records end 2019'!$F$10, F78&gt;='club records end 2019'!$G$10))), "CR", " ")</f>
        <v xml:space="preserve"> </v>
      </c>
      <c r="X78" s="12" t="str">
        <f>IF(AND(B78="triple jump", OR(AND(E78='club records end 2019'!$F$11, F78&gt;='club records end 2019'!$G$11), AND(E78='club records end 2019'!$F$12, F78&gt;='club records end 2019'!$G$12), AND(E78='club records end 2019'!$F$13, F78&gt;='club records end 2019'!$G$13), AND(E78='club records end 2019'!$F$14, F78&gt;='club records end 2019'!$H$14), AND(E78='club records end 2019'!$F$15, F78&gt;='club records end 2019'!$G$15))), "CR", " ")</f>
        <v xml:space="preserve"> </v>
      </c>
      <c r="Y78" s="12" t="str">
        <f>IF(AND(B78="pole vault", OR(AND(E78='club records end 2019'!$F$16, F78&gt;='club records end 2019'!$G$16), AND(E78='club records end 2019'!$F$17, F78&gt;='club records end 2019'!$G$17), AND(E78='club records end 2019'!$F$18, F78&gt;='club records end 2019'!$G$18), AND(E78='club records end 2019'!$F$19, F78&gt;='club records end 2019'!$G$19), AND(E78='club records end 2019'!$F$20, F78&gt;='club records end 2019'!$G$20))), "CR", " ")</f>
        <v xml:space="preserve"> </v>
      </c>
      <c r="Z78" s="12" t="str">
        <f>IF(AND(B78="discus 1", E78='club records end 2019'!$F$21, F78&gt;='club records end 2019'!$G$21), "CR", " ")</f>
        <v xml:space="preserve"> </v>
      </c>
      <c r="AA78" s="12" t="str">
        <f>IF(AND(B78="discus 1.25", E78='club records end 2019'!$F$22, F78&gt;='club records end 2019'!$G$22), "CR", " ")</f>
        <v xml:space="preserve"> </v>
      </c>
      <c r="AB78" s="12" t="str">
        <f>IF(AND(B78="discus 1.5", E78='club records end 2019'!$F$23, F78&gt;='club records end 2019'!$G$23), "CR", " ")</f>
        <v xml:space="preserve"> </v>
      </c>
      <c r="AC78" s="12" t="str">
        <f>IF(AND(B78="discus 1.75", E78='club records end 2019'!$F$24, F78&gt;='club records end 2019'!$G$24), "CR", " ")</f>
        <v xml:space="preserve"> </v>
      </c>
      <c r="AD78" s="12" t="str">
        <f>IF(AND(B78="discus 2", E78='club records end 2019'!$F$25, F78&gt;='club records end 2019'!$G$25), "CR", " ")</f>
        <v xml:space="preserve"> </v>
      </c>
      <c r="AE78" s="12" t="str">
        <f>IF(AND(B78="hammer 4", E78='club records end 2019'!$F$27, F78&gt;='club records end 2019'!$G$27), "CR", " ")</f>
        <v xml:space="preserve"> </v>
      </c>
      <c r="AF78" s="12" t="str">
        <f>IF(AND(B78="hammer 5", E78='club records end 2019'!$F$28, F78&gt;='club records end 2019'!$G$28), "CR", " ")</f>
        <v xml:space="preserve"> </v>
      </c>
      <c r="AG78" s="12" t="str">
        <f>IF(AND(B78="hammer 6", E78='club records end 2019'!$F$29, F78&gt;='club records end 2019'!$G$29), "CR", " ")</f>
        <v xml:space="preserve"> </v>
      </c>
      <c r="AH78" s="12" t="str">
        <f>IF(AND(B78="hammer 7.26", E78='club records end 2019'!$F$30, F78&gt;='club records end 2019'!$G$30), "CR", " ")</f>
        <v xml:space="preserve"> </v>
      </c>
      <c r="AI78" s="12" t="str">
        <f>IF(AND(B78="javelin 400", E78='club records end 2019'!$F$31, F78&gt;='club records end 2019'!$G$31), "CR", " ")</f>
        <v xml:space="preserve"> </v>
      </c>
      <c r="AJ78" s="12" t="str">
        <f>IF(AND(B78="javelin 600", E78='club records end 2019'!$F$32, F78&gt;='club records end 2019'!$G$32), "CR", " ")</f>
        <v xml:space="preserve"> </v>
      </c>
      <c r="AK78" s="12" t="str">
        <f>IF(AND(B78="javelin 700", E78='club records end 2019'!$F$33, F78&gt;='club records end 2019'!$G$33), "CR", " ")</f>
        <v xml:space="preserve"> </v>
      </c>
      <c r="AL78" s="12" t="str">
        <f>IF(AND(B78="javelin 800", OR(AND(E78='club records end 2019'!$F$34, F78&gt;='club records end 2019'!$G$34), AND(E78='club records end 2019'!$F$35, F78&gt;='club records end 2019'!$G$35))), "CR", " ")</f>
        <v xml:space="preserve"> </v>
      </c>
      <c r="AM78" s="12" t="str">
        <f>IF(AND(B78="shot 3", E78='club records end 2019'!$F$36, F78&gt;='club records end 2019'!$G$36), "CR", " ")</f>
        <v xml:space="preserve"> </v>
      </c>
      <c r="AN78" s="12" t="str">
        <f>IF(AND(B78="shot 4", E78='club records end 2019'!$F$37, F78&gt;='club records end 2019'!$G$37), "CR", " ")</f>
        <v xml:space="preserve"> </v>
      </c>
      <c r="AO78" s="12" t="str">
        <f>IF(AND(B78="shot 5", E78='club records end 2019'!$F$38, F78&gt;='club records end 2019'!$G$38), "CR", " ")</f>
        <v xml:space="preserve"> </v>
      </c>
      <c r="AP78" s="12" t="str">
        <f>IF(AND(B78="shot 6", E78='club records end 2019'!$F$39, F78&gt;='club records end 2019'!$G$39), "CR", " ")</f>
        <v xml:space="preserve"> </v>
      </c>
      <c r="AQ78" s="12" t="str">
        <f>IF(AND(B78="shot 7.26", E78='club records end 2019'!$F$40, F78&gt;='club records end 2019'!$G$40), "CR", " ")</f>
        <v xml:space="preserve"> </v>
      </c>
      <c r="AR78" s="12" t="str">
        <f>IF(AND(B78="60H",OR(AND(E78='club records end 2019'!$J$1,F78&lt;='club records end 2019'!$K$1),AND(E78='club records end 2019'!$J$2,F78&lt;='club records end 2019'!$K$2),AND(E78='club records end 2019'!$J$3,F78&lt;='club records end 2019'!$K$3),AND(E78='club records end 2019'!$J$4,F78&lt;='club records end 2019'!$K$4),AND(E78='club records end 2019'!$J$5,F78&lt;='club records end 2019'!$K$5))),"CR"," ")</f>
        <v xml:space="preserve"> </v>
      </c>
      <c r="AS78" s="12" t="str">
        <f>IF(AND(B78="75H", AND(E78='club records end 2019'!$J$6, F78&lt;='club records end 2019'!$K$6)), "CR", " ")</f>
        <v xml:space="preserve"> </v>
      </c>
      <c r="AT78" s="12" t="str">
        <f>IF(AND(B78="80H", AND(E78='club records end 2019'!$J$7, F78&lt;='club records end 2019'!$K$7)), "CR", " ")</f>
        <v xml:space="preserve"> </v>
      </c>
      <c r="AU78" s="12" t="str">
        <f>IF(AND(B78="100H", AND(E78='club records end 2019'!$J$8, F78&lt;='club records end 2019'!$K$8)), "CR", " ")</f>
        <v xml:space="preserve"> </v>
      </c>
      <c r="AV78" s="12" t="str">
        <f>IF(AND(B78="110H", OR(AND(E78='club records end 2019'!$J$9, F78&lt;='club records end 2019'!$K$9), AND(E78='club records end 2019'!$J$10, F78&lt;='club records end 2019'!$K$10))), "CR", " ")</f>
        <v xml:space="preserve"> </v>
      </c>
      <c r="AW78" s="12" t="str">
        <f>IF(AND(B78="400H", OR(AND(E78='club records end 2019'!$J$11, F78&lt;='club records end 2019'!$K$11), AND(E78='club records end 2019'!$J$12, F78&lt;='club records end 2019'!$K$12), AND(E78='club records end 2019'!$J$13, F78&lt;='club records end 2019'!$K$13), AND(E78='club records end 2019'!$J$14, F78&lt;='club records end 2019'!$K$14))), "CR", " ")</f>
        <v>CR</v>
      </c>
      <c r="AX78" s="12" t="str">
        <f>IF(AND(B78="1500SC", AND(E78='club records end 2019'!$J$15, F78&lt;='club records end 2019'!$K$15)), "CR", " ")</f>
        <v xml:space="preserve"> </v>
      </c>
      <c r="AY78" s="12" t="str">
        <f>IF(AND(B78="2000SC", OR(AND(E78='club records end 2019'!$J$17, F78&lt;='club records end 2019'!$K$17), AND(E78='club records end 2019'!$J$18, F78&lt;='club records end 2019'!$K$18))), "CR", " ")</f>
        <v xml:space="preserve"> </v>
      </c>
      <c r="AZ78" s="12" t="str">
        <f>IF(AND(B78="3000SC", OR(AND(E78='club records end 2019'!$J$20, F78&lt;='club records end 2019'!$K$20), AND(E78='club records end 2019'!$J$21, F78&lt;='club records end 2019'!$K$21))), "CR", " ")</f>
        <v xml:space="preserve"> </v>
      </c>
      <c r="BA78" s="13" t="str">
        <f>IF(AND(B78="4x100", OR(AND(E78='club records end 2019'!$N$1, F78&lt;='club records end 2019'!$O$1), AND(E78='club records end 2019'!$N$2, F78&lt;='club records end 2019'!$O$2), AND(E78='club records end 2019'!$N$3, F78&lt;='club records end 2019'!$O$3), AND(E78='club records end 2019'!$N$4, F78&lt;='club records end 2019'!$O$4), AND(E78='club records end 2019'!$N$5, F78&lt;='club records end 2019'!$O$5))), "CR", " ")</f>
        <v xml:space="preserve"> </v>
      </c>
      <c r="BB78" s="13" t="str">
        <f>IF(AND(B78="4x200", OR(AND(E78='club records end 2019'!$N$6, F78&lt;='club records end 2019'!$O$6), AND(E78='club records end 2019'!$N$7, F78&lt;='club records end 2019'!$O$7), AND(E78='club records end 2019'!$N$8, F78&lt;='club records end 2019'!$O$8), AND(E78='club records end 2019'!$N$9, F78&lt;='club records end 2019'!$O$9), AND(E78='club records end 2019'!$N$10, F78&lt;='club records end 2019'!$O$10))), "CR", " ")</f>
        <v xml:space="preserve"> </v>
      </c>
      <c r="BC78" s="13" t="str">
        <f>IF(AND(B78="4x300", AND(E78='club records end 2019'!$N$11, F78&lt;='club records end 2019'!$O$11)), "CR", " ")</f>
        <v xml:space="preserve"> </v>
      </c>
      <c r="BD78" s="13" t="str">
        <f>IF(AND(B78="4x400", OR(AND(E78='club records end 2019'!$N$12, F78&lt;='club records end 2019'!$O$12), AND(E78='club records end 2019'!$N$13, F78&lt;='club records end 2019'!$O$13), AND(E78='club records end 2019'!$N$14, F78&lt;='club records end 2019'!$O$14), AND(E78='club records end 2019'!$N$15, F78&lt;='club records end 2019'!$O$15))), "CR", " ")</f>
        <v xml:space="preserve"> </v>
      </c>
      <c r="BE78" s="13" t="str">
        <f>IF(AND(B78="3x800", OR(AND(E78='club records end 2019'!$N$16, F78&lt;='club records end 2019'!$O$16), AND(E78='club records end 2019'!$N$17, F78&lt;='club records end 2019'!$O$17), AND(E78='club records end 2019'!$N$18, F78&lt;='club records end 2019'!$O$18))), "CR", " ")</f>
        <v xml:space="preserve"> </v>
      </c>
      <c r="BF78" s="13" t="str">
        <f>IF(AND(B78="pentathlon", OR(AND(E78='club records end 2019'!$N$21, F78&gt;='club records end 2019'!$O$21), AND(E78='club records end 2019'!$N$22, F78&gt;='club records end 2019'!$O$22),AND(E78='club records end 2019'!$N$23, F78&gt;='club records end 2019'!$O$23),AND(E78='club records end 2019'!$N$24, F78&gt;='club records end 2019'!$O$24))), "CR", " ")</f>
        <v xml:space="preserve"> </v>
      </c>
      <c r="BG78" s="13" t="str">
        <f>IF(AND(B78="heptathlon", OR(AND(E78='club records end 2019'!$N$26, F78&gt;='club records end 2019'!$O$26), AND(E78='club records end 2019'!$N$27, F78&gt;='club records end 2019'!$O$27))), "CR", " ")</f>
        <v xml:space="preserve"> </v>
      </c>
      <c r="BH78" s="13" t="str">
        <f>IF(AND(B78="decathlon", OR(AND(E78='club records end 2019'!$N$29, F78&gt;='club records end 2019'!$O$29), AND(E78='club records end 2019'!$N$30, F78&gt;='club records end 2019'!$O$30),AND(E78='club records end 2019'!$N$31, F78&gt;='club records end 2019'!$O$31))), "CR", " ")</f>
        <v xml:space="preserve"> </v>
      </c>
    </row>
    <row r="79" spans="1:62" ht="14.5" hidden="1" x14ac:dyDescent="0.35">
      <c r="A79" s="29" t="str">
        <f>IF(OR(E79="Sen", E79="V35", E79="V40", E79="V45", E79="V50", E79="V55", E79="V60", E79="V65", E79="V70", E79="V75"), "V", E79)</f>
        <v>U15</v>
      </c>
      <c r="B79" s="2" t="s">
        <v>206</v>
      </c>
      <c r="C79" s="1" t="s">
        <v>119</v>
      </c>
      <c r="D79" s="1" t="s">
        <v>62</v>
      </c>
      <c r="E79" s="29" t="s">
        <v>11</v>
      </c>
      <c r="G79" s="24"/>
      <c r="J79" s="13" t="str">
        <f t="shared" si="8"/>
        <v/>
      </c>
      <c r="K79" s="13" t="str">
        <f>IF(AND(B79=100, OR(AND(E79='club records end 2019'!$B$6, F79&lt;='club records end 2019'!$C$6), AND(E79='club records end 2019'!$B$7, F79&lt;='club records end 2019'!$C$7), AND(E79='club records end 2019'!$B$8, F79&lt;='club records end 2019'!$C$8), AND(E79='club records end 2019'!$B$9, F79&lt;='club records end 2019'!$C$9), AND(E79='club records end 2019'!$B$10, F79&lt;='club records end 2019'!$C$10))), "CR", " ")</f>
        <v xml:space="preserve"> </v>
      </c>
      <c r="L79" s="13" t="str">
        <f>IF(AND(B79=200, OR(AND(E79='club records end 2019'!$B$11, F79&lt;='club records end 2019'!$C$11), AND(E79='club records end 2019'!$B$12, F79&lt;='club records end 2019'!$C$12), AND(E79='club records end 2019'!$B$13, F79&lt;='club records end 2019'!$C$13), AND(E79='club records end 2019'!$B$14, F79&lt;='club records end 2019'!$C$14), AND(E79='club records end 2019'!$B$15, F79&lt;='club records end 2019'!$C$15))), "CR", " ")</f>
        <v xml:space="preserve"> </v>
      </c>
      <c r="M79" s="13" t="str">
        <f>IF(AND(B79=300, OR(AND(E79='club records end 2019'!$B$16, F79&lt;='club records end 2019'!$C$16), AND(E79='club records end 2019'!$B$17, F79&lt;='club records end 2019'!$C$17))), "CR", " ")</f>
        <v xml:space="preserve"> </v>
      </c>
      <c r="N79" s="13" t="str">
        <f>IF(AND(B79=400, OR(AND(E79='club records end 2019'!$B$18, F79&lt;='club records end 2019'!$C$18), AND(E79='club records end 2019'!$B$19, F79&lt;='club records end 2019'!$C$19), AND(E79='club records end 2019'!$B$20, F79&lt;='club records end 2019'!$C$20), AND(E79='club records end 2019'!$B$21, F79&lt;='club records end 2019'!$C$21))), "CR", " ")</f>
        <v xml:space="preserve"> </v>
      </c>
      <c r="O79" s="13" t="str">
        <f>IF(AND(B79=800, OR(AND(E79='club records end 2019'!$B$22, F79&lt;='club records end 2019'!$C$22), AND(E79='club records end 2019'!$B$23, F79&lt;='club records end 2019'!$C$23), AND(E79='club records end 2019'!$B$24, F79&lt;='club records end 2019'!$C$24), AND(E79='club records end 2019'!$B$25, F79&lt;='club records end 2019'!$C$25), AND(E79='club records end 2019'!$B$26, F79&lt;='club records end 2019'!$C$26))), "CR", " ")</f>
        <v xml:space="preserve"> </v>
      </c>
      <c r="P79" s="13" t="str">
        <f>IF(AND(B79=1000, OR(AND(E79='club records end 2019'!$B$27, F79&lt;='club records end 2019'!$C$27), AND(E79='club records end 2019'!$B$28, F79&lt;='club records end 2019'!$C$28))), "CR", " ")</f>
        <v xml:space="preserve"> </v>
      </c>
      <c r="Q79" s="13" t="str">
        <f>IF(AND(B79=1500, OR(AND(E79='club records end 2019'!$B$29, F79&lt;='club records end 2019'!$C$29), AND(E79='club records end 2019'!$B$30, F79&lt;='club records end 2019'!$C$30), AND(E79='club records end 2019'!$B$31, F79&lt;='club records end 2019'!$C$31), AND(E79='club records end 2019'!$B$32, F79&lt;='club records end 2019'!$C$32), AND(E79='club records end 2019'!$B$33, F79&lt;='club records end 2019'!$C$33))), "CR", " ")</f>
        <v xml:space="preserve"> </v>
      </c>
      <c r="R79" s="13" t="str">
        <f>IF(AND(B79="1600 (Mile)",OR(AND(E79='club records end 2019'!$B$34,F79&lt;='club records end 2019'!$C$34),AND(E79='club records end 2019'!$B$35,F79&lt;='club records end 2019'!$C$35),AND(E79='club records end 2019'!$B$36,F79&lt;='club records end 2019'!$C$36),AND(E79='club records end 2019'!$B$37,F79&lt;='club records end 2019'!$C$37))),"CR"," ")</f>
        <v xml:space="preserve"> </v>
      </c>
      <c r="S79" s="13" t="str">
        <f>IF(AND(B79=3000, OR(AND(E79='club records end 2019'!$B$38, F79&lt;='club records end 2019'!$C$38), AND(E79='club records end 2019'!$B$39, F79&lt;='club records end 2019'!$C$39), AND(E79='club records end 2019'!$B$40, F79&lt;='club records end 2019'!$C$40), AND(E79='club records end 2019'!$B$41, F79&lt;='club records end 2019'!$C$41))), "CR", " ")</f>
        <v xml:space="preserve"> </v>
      </c>
      <c r="T79" s="13" t="str">
        <f>IF(AND(B79=5000, OR(AND(E79='club records end 2019'!$B$42, F79&lt;='club records end 2019'!$C$42), AND(E79='club records end 2019'!$B$43, F79&lt;='club records end 2019'!$C$43))), "CR", " ")</f>
        <v xml:space="preserve"> </v>
      </c>
      <c r="U79" s="12" t="str">
        <f>IF(AND(B79=10000, OR(AND(E79='club records end 2019'!$B$44, F79&lt;='club records end 2019'!$C$44), AND(E79='club records end 2019'!$B$45, F79&lt;='club records end 2019'!$C$45))), "CR", " ")</f>
        <v xml:space="preserve"> </v>
      </c>
      <c r="V79" s="12" t="str">
        <f>IF(AND(B79="high jump", OR(AND(E79='club records end 2019'!$F$1, F79&gt;='club records end 2019'!$G$1), AND(E79='club records end 2019'!$F$2, F79&gt;='club records end 2019'!$G$2), AND(E79='club records end 2019'!$F$3, F79&gt;='club records end 2019'!$G$3), AND(E79='club records end 2019'!$F$4, F79&gt;='club records end 2019'!$G$4), AND(E79='club records end 2019'!$F$5, F79&gt;='club records end 2019'!$G$5))), "CR", " ")</f>
        <v xml:space="preserve"> </v>
      </c>
      <c r="W79" s="12" t="str">
        <f>IF(AND(B79="long jump", OR(AND(E79='club records end 2019'!$F$6, F79&gt;='club records end 2019'!$G$6), AND(E79='club records end 2019'!$F$7, F79&gt;='club records end 2019'!$G$7), AND(E79='club records end 2019'!$F$8, F79&gt;='club records end 2019'!$G$8), AND(E79='club records end 2019'!$F$9, F79&gt;='club records end 2019'!$G$9), AND(E79='club records end 2019'!$F$10, F79&gt;='club records end 2019'!$G$10))), "CR", " ")</f>
        <v xml:space="preserve"> </v>
      </c>
      <c r="X79" s="12" t="str">
        <f>IF(AND(B79="triple jump", OR(AND(E79='club records end 2019'!$F$11, F79&gt;='club records end 2019'!$G$11), AND(E79='club records end 2019'!$F$12, F79&gt;='club records end 2019'!$G$12), AND(E79='club records end 2019'!$F$13, F79&gt;='club records end 2019'!$G$13), AND(E79='club records end 2019'!$F$14, F79&gt;='club records end 2019'!$H$14), AND(E79='club records end 2019'!$F$15, F79&gt;='club records end 2019'!$G$15))), "CR", " ")</f>
        <v xml:space="preserve"> </v>
      </c>
      <c r="Y79" s="12" t="str">
        <f>IF(AND(B79="pole vault", OR(AND(E79='club records end 2019'!$F$16, F79&gt;='club records end 2019'!$G$16), AND(E79='club records end 2019'!$F$17, F79&gt;='club records end 2019'!$G$17), AND(E79='club records end 2019'!$F$18, F79&gt;='club records end 2019'!$G$18), AND(E79='club records end 2019'!$F$19, F79&gt;='club records end 2019'!$G$19), AND(E79='club records end 2019'!$F$20, F79&gt;='club records end 2019'!$G$20))), "CR", " ")</f>
        <v xml:space="preserve"> </v>
      </c>
      <c r="Z79" s="12" t="str">
        <f>IF(AND(B79="discus 1", E79='club records end 2019'!$F$21, F79&gt;='club records end 2019'!$G$21), "CR", " ")</f>
        <v xml:space="preserve"> </v>
      </c>
      <c r="AA79" s="12" t="str">
        <f>IF(AND(B79="discus 1.25", E79='club records end 2019'!$F$22, F79&gt;='club records end 2019'!$G$22), "CR", " ")</f>
        <v xml:space="preserve"> </v>
      </c>
      <c r="AB79" s="12" t="str">
        <f>IF(AND(B79="discus 1.5", E79='club records end 2019'!$F$23, F79&gt;='club records end 2019'!$G$23), "CR", " ")</f>
        <v xml:space="preserve"> </v>
      </c>
      <c r="AC79" s="12" t="str">
        <f>IF(AND(B79="discus 1.75", E79='club records end 2019'!$F$24, F79&gt;='club records end 2019'!$G$24), "CR", " ")</f>
        <v xml:space="preserve"> </v>
      </c>
      <c r="AD79" s="12" t="str">
        <f>IF(AND(B79="discus 2", E79='club records end 2019'!$F$25, F79&gt;='club records end 2019'!$G$25), "CR", " ")</f>
        <v xml:space="preserve"> </v>
      </c>
      <c r="AE79" s="12" t="str">
        <f>IF(AND(B79="hammer 4", E79='club records end 2019'!$F$27, F79&gt;='club records end 2019'!$G$27), "CR", " ")</f>
        <v xml:space="preserve"> </v>
      </c>
      <c r="AF79" s="12" t="str">
        <f>IF(AND(B79="hammer 5", E79='club records end 2019'!$F$28, F79&gt;='club records end 2019'!$G$28), "CR", " ")</f>
        <v xml:space="preserve"> </v>
      </c>
      <c r="AG79" s="12" t="str">
        <f>IF(AND(B79="hammer 6", E79='club records end 2019'!$F$29, F79&gt;='club records end 2019'!$G$29), "CR", " ")</f>
        <v xml:space="preserve"> </v>
      </c>
      <c r="AH79" s="12" t="str">
        <f>IF(AND(B79="hammer 7.26", E79='club records end 2019'!$F$30, F79&gt;='club records end 2019'!$G$30), "CR", " ")</f>
        <v xml:space="preserve"> </v>
      </c>
      <c r="AI79" s="12" t="str">
        <f>IF(AND(B79="javelin 400", E79='club records end 2019'!$F$31, F79&gt;='club records end 2019'!$G$31), "CR", " ")</f>
        <v xml:space="preserve"> </v>
      </c>
      <c r="AJ79" s="12" t="str">
        <f>IF(AND(B79="javelin 600", E79='club records end 2019'!$F$32, F79&gt;='club records end 2019'!$G$32), "CR", " ")</f>
        <v xml:space="preserve"> </v>
      </c>
      <c r="AK79" s="12" t="str">
        <f>IF(AND(B79="javelin 700", E79='club records end 2019'!$F$33, F79&gt;='club records end 2019'!$G$33), "CR", " ")</f>
        <v xml:space="preserve"> </v>
      </c>
      <c r="AL79" s="12" t="str">
        <f>IF(AND(B79="javelin 800", OR(AND(E79='club records end 2019'!$F$34, F79&gt;='club records end 2019'!$G$34), AND(E79='club records end 2019'!$F$35, F79&gt;='club records end 2019'!$G$35))), "CR", " ")</f>
        <v xml:space="preserve"> </v>
      </c>
      <c r="AM79" s="12" t="str">
        <f>IF(AND(B79="shot 3", E79='club records end 2019'!$F$36, F79&gt;='club records end 2019'!$G$36), "CR", " ")</f>
        <v xml:space="preserve"> </v>
      </c>
      <c r="AN79" s="12" t="str">
        <f>IF(AND(B79="shot 4", E79='club records end 2019'!$F$37, F79&gt;='club records end 2019'!$G$37), "CR", " ")</f>
        <v xml:space="preserve"> </v>
      </c>
      <c r="AO79" s="12" t="str">
        <f>IF(AND(B79="shot 5", E79='club records end 2019'!$F$38, F79&gt;='club records end 2019'!$G$38), "CR", " ")</f>
        <v xml:space="preserve"> </v>
      </c>
      <c r="AP79" s="12" t="str">
        <f>IF(AND(B79="shot 6", E79='club records end 2019'!$F$39, F79&gt;='club records end 2019'!$G$39), "CR", " ")</f>
        <v xml:space="preserve"> </v>
      </c>
      <c r="AQ79" s="12" t="str">
        <f>IF(AND(B79="shot 7.26", E79='club records end 2019'!$F$40, F79&gt;='club records end 2019'!$G$40), "CR", " ")</f>
        <v xml:space="preserve"> </v>
      </c>
      <c r="AR79" s="12" t="str">
        <f>IF(AND(B79="60H",OR(AND(E79='club records end 2019'!$J$1,F79&lt;='club records end 2019'!$K$1),AND(E79='club records end 2019'!$J$2,F79&lt;='club records end 2019'!$K$2),AND(E79='club records end 2019'!$J$3,F79&lt;='club records end 2019'!$K$3),AND(E79='club records end 2019'!$J$4,F79&lt;='club records end 2019'!$K$4),AND(E79='club records end 2019'!$J$5,F79&lt;='club records end 2019'!$K$5))),"CR"," ")</f>
        <v xml:space="preserve"> </v>
      </c>
      <c r="AS79" s="12" t="str">
        <f>IF(AND(B79="75H", AND(E79='club records end 2019'!$J$6, F79&lt;='club records end 2019'!$K$6)), "CR", " ")</f>
        <v xml:space="preserve"> </v>
      </c>
      <c r="AT79" s="12" t="str">
        <f>IF(AND(B79="80H", AND(E79='club records end 2019'!$J$7, F79&lt;='club records end 2019'!$K$7)), "CR", " ")</f>
        <v xml:space="preserve"> </v>
      </c>
      <c r="AU79" s="12" t="str">
        <f>IF(AND(B79="100H", AND(E79='club records end 2019'!$J$8, F79&lt;='club records end 2019'!$K$8)), "CR", " ")</f>
        <v xml:space="preserve"> </v>
      </c>
      <c r="AV79" s="12" t="str">
        <f>IF(AND(B79="110H", OR(AND(E79='club records end 2019'!$J$9, F79&lt;='club records end 2019'!$K$9), AND(E79='club records end 2019'!$J$10, F79&lt;='club records end 2019'!$K$10))), "CR", " ")</f>
        <v xml:space="preserve"> </v>
      </c>
      <c r="AW79" s="12" t="str">
        <f>IF(AND(B79="400H", OR(AND(E79='club records end 2019'!$J$11, F79&lt;='club records end 2019'!$K$11), AND(E79='club records end 2019'!$J$12, F79&lt;='club records end 2019'!$K$12), AND(E79='club records end 2019'!$J$13, F79&lt;='club records end 2019'!$K$13), AND(E79='club records end 2019'!$J$14, F79&lt;='club records end 2019'!$K$14))), "CR", " ")</f>
        <v xml:space="preserve"> </v>
      </c>
      <c r="AX79" s="12" t="str">
        <f>IF(AND(B79="1500SC", AND(E79='club records end 2019'!$J$15, F79&lt;='club records end 2019'!$K$15)), "CR", " ")</f>
        <v xml:space="preserve"> </v>
      </c>
      <c r="AY79" s="12" t="str">
        <f>IF(AND(B79="2000SC", OR(AND(E79='club records end 2019'!$J$17, F79&lt;='club records end 2019'!$K$17), AND(E79='club records end 2019'!$J$18, F79&lt;='club records end 2019'!$K$18))), "CR", " ")</f>
        <v xml:space="preserve"> </v>
      </c>
      <c r="AZ79" s="12" t="str">
        <f>IF(AND(B79="3000SC", OR(AND(E79='club records end 2019'!$J$20, F79&lt;='club records end 2019'!$K$20), AND(E79='club records end 2019'!$J$21, F79&lt;='club records end 2019'!$K$21))), "CR", " ")</f>
        <v xml:space="preserve"> </v>
      </c>
      <c r="BA79" s="13" t="str">
        <f>IF(AND(B79="4x100", OR(AND(E79='club records end 2019'!$N$1, F79&lt;='club records end 2019'!$O$1), AND(E79='club records end 2019'!$N$2, F79&lt;='club records end 2019'!$O$2), AND(E79='club records end 2019'!$N$3, F79&lt;='club records end 2019'!$O$3), AND(E79='club records end 2019'!$N$4, F79&lt;='club records end 2019'!$O$4), AND(E79='club records end 2019'!$N$5, F79&lt;='club records end 2019'!$O$5))), "CR", " ")</f>
        <v xml:space="preserve"> </v>
      </c>
      <c r="BB79" s="13" t="str">
        <f>IF(AND(B79="4x200", OR(AND(E79='club records end 2019'!$N$6, F79&lt;='club records end 2019'!$O$6), AND(E79='club records end 2019'!$N$7, F79&lt;='club records end 2019'!$O$7), AND(E79='club records end 2019'!$N$8, F79&lt;='club records end 2019'!$O$8), AND(E79='club records end 2019'!$N$9, F79&lt;='club records end 2019'!$O$9), AND(E79='club records end 2019'!$N$10, F79&lt;='club records end 2019'!$O$10))), "CR", " ")</f>
        <v xml:space="preserve"> </v>
      </c>
      <c r="BC79" s="13" t="str">
        <f>IF(AND(B79="4x300", AND(E79='club records end 2019'!$N$11, F79&lt;='club records end 2019'!$O$11)), "CR", " ")</f>
        <v xml:space="preserve"> </v>
      </c>
      <c r="BD79" s="13" t="str">
        <f>IF(AND(B79="4x400", OR(AND(E79='club records end 2019'!$N$12, F79&lt;='club records end 2019'!$O$12), AND(E79='club records end 2019'!$N$13, F79&lt;='club records end 2019'!$O$13), AND(E79='club records end 2019'!$N$14, F79&lt;='club records end 2019'!$O$14), AND(E79='club records end 2019'!$N$15, F79&lt;='club records end 2019'!$O$15))), "CR", " ")</f>
        <v xml:space="preserve"> </v>
      </c>
      <c r="BE79" s="13" t="str">
        <f>IF(AND(B79="3x800", OR(AND(E79='club records end 2019'!$N$16, F79&lt;='club records end 2019'!$O$16), AND(E79='club records end 2019'!$N$17, F79&lt;='club records end 2019'!$O$17), AND(E79='club records end 2019'!$N$18, F79&lt;='club records end 2019'!$O$18))), "CR", " ")</f>
        <v xml:space="preserve"> </v>
      </c>
      <c r="BF79" s="13" t="str">
        <f>IF(AND(B79="pentathlon", OR(AND(E79='club records end 2019'!$N$21, F79&gt;='club records end 2019'!$O$21), AND(E79='club records end 2019'!$N$22, F79&gt;='club records end 2019'!$O$22),AND(E79='club records end 2019'!$N$23, F79&gt;='club records end 2019'!$O$23),AND(E79='club records end 2019'!$N$24, F79&gt;='club records end 2019'!$O$24))), "CR", " ")</f>
        <v xml:space="preserve"> </v>
      </c>
      <c r="BG79" s="13" t="str">
        <f>IF(AND(B79="heptathlon", OR(AND(E79='club records end 2019'!$N$26, F79&gt;='club records end 2019'!$O$26), AND(E79='club records end 2019'!$N$27, F79&gt;='club records end 2019'!$O$27))), "CR", " ")</f>
        <v xml:space="preserve"> </v>
      </c>
      <c r="BH79" s="13" t="str">
        <f>IF(AND(B79="decathlon", OR(AND(E79='club records end 2019'!$N$29, F79&gt;='club records end 2019'!$O$29), AND(E79='club records end 2019'!$N$30, F79&gt;='club records end 2019'!$O$30),AND(E79='club records end 2019'!$N$31, F79&gt;='club records end 2019'!$O$31))), "CR", " ")</f>
        <v xml:space="preserve"> </v>
      </c>
    </row>
    <row r="80" spans="1:62" ht="14.5" hidden="1" x14ac:dyDescent="0.35">
      <c r="A80" s="29" t="str">
        <f>IF(OR(E80="Sen", E80="V35", E80="V40", E80="V45", E80="V50", E80="V55", E80="V60", E80="V65", E80="V70", E80="V75"), "V", E80)</f>
        <v>U13</v>
      </c>
      <c r="B80" s="2" t="s">
        <v>7</v>
      </c>
      <c r="C80" s="1" t="s">
        <v>185</v>
      </c>
      <c r="D80" s="1" t="s">
        <v>186</v>
      </c>
      <c r="E80" s="29" t="s">
        <v>13</v>
      </c>
      <c r="J80" s="13" t="str">
        <f t="shared" si="8"/>
        <v/>
      </c>
      <c r="K80" s="13" t="str">
        <f>IF(AND(B80=100, OR(AND(E80='club records end 2019'!$B$6, F80&lt;='club records end 2019'!$C$6), AND(E80='club records end 2019'!$B$7, F80&lt;='club records end 2019'!$C$7), AND(E80='club records end 2019'!$B$8, F80&lt;='club records end 2019'!$C$8), AND(E80='club records end 2019'!$B$9, F80&lt;='club records end 2019'!$C$9), AND(E80='club records end 2019'!$B$10, F80&lt;='club records end 2019'!$C$10))), "CR", " ")</f>
        <v xml:space="preserve"> </v>
      </c>
      <c r="L80" s="13" t="str">
        <f>IF(AND(B80=200, OR(AND(E80='club records end 2019'!$B$11, F80&lt;='club records end 2019'!$C$11), AND(E80='club records end 2019'!$B$12, F80&lt;='club records end 2019'!$C$12), AND(E80='club records end 2019'!$B$13, F80&lt;='club records end 2019'!$C$13), AND(E80='club records end 2019'!$B$14, F80&lt;='club records end 2019'!$C$14), AND(E80='club records end 2019'!$B$15, F80&lt;='club records end 2019'!$C$15))), "CR", " ")</f>
        <v xml:space="preserve"> </v>
      </c>
      <c r="M80" s="13" t="str">
        <f>IF(AND(B80=300, OR(AND(E80='club records end 2019'!$B$16, F80&lt;='club records end 2019'!$C$16), AND(E80='club records end 2019'!$B$17, F80&lt;='club records end 2019'!$C$17))), "CR", " ")</f>
        <v xml:space="preserve"> </v>
      </c>
      <c r="N80" s="13" t="str">
        <f>IF(AND(B80=400, OR(AND(E80='club records end 2019'!$B$18, F80&lt;='club records end 2019'!$C$18), AND(E80='club records end 2019'!$B$19, F80&lt;='club records end 2019'!$C$19), AND(E80='club records end 2019'!$B$20, F80&lt;='club records end 2019'!$C$20), AND(E80='club records end 2019'!$B$21, F80&lt;='club records end 2019'!$C$21))), "CR", " ")</f>
        <v xml:space="preserve"> </v>
      </c>
      <c r="O80" s="13" t="str">
        <f>IF(AND(B80=800, OR(AND(E80='club records end 2019'!$B$22, F80&lt;='club records end 2019'!$C$22), AND(E80='club records end 2019'!$B$23, F80&lt;='club records end 2019'!$C$23), AND(E80='club records end 2019'!$B$24, F80&lt;='club records end 2019'!$C$24), AND(E80='club records end 2019'!$B$25, F80&lt;='club records end 2019'!$C$25), AND(E80='club records end 2019'!$B$26, F80&lt;='club records end 2019'!$C$26))), "CR", " ")</f>
        <v xml:space="preserve"> </v>
      </c>
      <c r="P80" s="13" t="str">
        <f>IF(AND(B80=1000, OR(AND(E80='club records end 2019'!$B$27, F80&lt;='club records end 2019'!$C$27), AND(E80='club records end 2019'!$B$28, F80&lt;='club records end 2019'!$C$28))), "CR", " ")</f>
        <v xml:space="preserve"> </v>
      </c>
      <c r="Q80" s="13" t="str">
        <f>IF(AND(B80=1500, OR(AND(E80='club records end 2019'!$B$29, F80&lt;='club records end 2019'!$C$29), AND(E80='club records end 2019'!$B$30, F80&lt;='club records end 2019'!$C$30), AND(E80='club records end 2019'!$B$31, F80&lt;='club records end 2019'!$C$31), AND(E80='club records end 2019'!$B$32, F80&lt;='club records end 2019'!$C$32), AND(E80='club records end 2019'!$B$33, F80&lt;='club records end 2019'!$C$33))), "CR", " ")</f>
        <v xml:space="preserve"> </v>
      </c>
      <c r="R80" s="13" t="str">
        <f>IF(AND(B80="1600 (Mile)",OR(AND(E80='club records end 2019'!$B$34,F80&lt;='club records end 2019'!$C$34),AND(E80='club records end 2019'!$B$35,F80&lt;='club records end 2019'!$C$35),AND(E80='club records end 2019'!$B$36,F80&lt;='club records end 2019'!$C$36),AND(E80='club records end 2019'!$B$37,F80&lt;='club records end 2019'!$C$37))),"CR"," ")</f>
        <v xml:space="preserve"> </v>
      </c>
      <c r="S80" s="13" t="str">
        <f>IF(AND(B80=3000, OR(AND(E80='club records end 2019'!$B$38, F80&lt;='club records end 2019'!$C$38), AND(E80='club records end 2019'!$B$39, F80&lt;='club records end 2019'!$C$39), AND(E80='club records end 2019'!$B$40, F80&lt;='club records end 2019'!$C$40), AND(E80='club records end 2019'!$B$41, F80&lt;='club records end 2019'!$C$41))), "CR", " ")</f>
        <v xml:space="preserve"> </v>
      </c>
      <c r="T80" s="13" t="str">
        <f>IF(AND(B80=5000, OR(AND(E80='club records end 2019'!$B$42, F80&lt;='club records end 2019'!$C$42), AND(E80='club records end 2019'!$B$43, F80&lt;='club records end 2019'!$C$43))), "CR", " ")</f>
        <v xml:space="preserve"> </v>
      </c>
      <c r="U80" s="12" t="str">
        <f>IF(AND(B80=10000, OR(AND(E80='club records end 2019'!$B$44, F80&lt;='club records end 2019'!$C$44), AND(E80='club records end 2019'!$B$45, F80&lt;='club records end 2019'!$C$45))), "CR", " ")</f>
        <v xml:space="preserve"> </v>
      </c>
      <c r="V80" s="12" t="str">
        <f>IF(AND(B80="high jump", OR(AND(E80='club records end 2019'!$F$1, F80&gt;='club records end 2019'!$G$1), AND(E80='club records end 2019'!$F$2, F80&gt;='club records end 2019'!$G$2), AND(E80='club records end 2019'!$F$3, F80&gt;='club records end 2019'!$G$3), AND(E80='club records end 2019'!$F$4, F80&gt;='club records end 2019'!$G$4), AND(E80='club records end 2019'!$F$5, F80&gt;='club records end 2019'!$G$5))), "CR", " ")</f>
        <v xml:space="preserve"> </v>
      </c>
      <c r="W80" s="12" t="str">
        <f>IF(AND(B80="long jump", OR(AND(E80='club records end 2019'!$F$6, F80&gt;='club records end 2019'!$G$6), AND(E80='club records end 2019'!$F$7, F80&gt;='club records end 2019'!$G$7), AND(E80='club records end 2019'!$F$8, F80&gt;='club records end 2019'!$G$8), AND(E80='club records end 2019'!$F$9, F80&gt;='club records end 2019'!$G$9), AND(E80='club records end 2019'!$F$10, F80&gt;='club records end 2019'!$G$10))), "CR", " ")</f>
        <v xml:space="preserve"> </v>
      </c>
      <c r="X80" s="12" t="str">
        <f>IF(AND(B80="triple jump", OR(AND(E80='club records end 2019'!$F$11, F80&gt;='club records end 2019'!$G$11), AND(E80='club records end 2019'!$F$12, F80&gt;='club records end 2019'!$G$12), AND(E80='club records end 2019'!$F$13, F80&gt;='club records end 2019'!$G$13), AND(E80='club records end 2019'!$F$14, F80&gt;='club records end 2019'!$H$14), AND(E80='club records end 2019'!$F$15, F80&gt;='club records end 2019'!$G$15))), "CR", " ")</f>
        <v xml:space="preserve"> </v>
      </c>
      <c r="Y80" s="12" t="str">
        <f>IF(AND(B80="pole vault", OR(AND(E80='club records end 2019'!$F$16, F80&gt;='club records end 2019'!$G$16), AND(E80='club records end 2019'!$F$17, F80&gt;='club records end 2019'!$G$17), AND(E80='club records end 2019'!$F$18, F80&gt;='club records end 2019'!$G$18), AND(E80='club records end 2019'!$F$19, F80&gt;='club records end 2019'!$G$19), AND(E80='club records end 2019'!$F$20, F80&gt;='club records end 2019'!$G$20))), "CR", " ")</f>
        <v xml:space="preserve"> </v>
      </c>
      <c r="Z80" s="12" t="str">
        <f>IF(AND(B80="discus 1", E80='club records end 2019'!$F$21, F80&gt;='club records end 2019'!$G$21), "CR", " ")</f>
        <v xml:space="preserve"> </v>
      </c>
      <c r="AA80" s="12" t="str">
        <f>IF(AND(B80="discus 1.25", E80='club records end 2019'!$F$22, F80&gt;='club records end 2019'!$G$22), "CR", " ")</f>
        <v xml:space="preserve"> </v>
      </c>
      <c r="AB80" s="12" t="str">
        <f>IF(AND(B80="discus 1.5", E80='club records end 2019'!$F$23, F80&gt;='club records end 2019'!$G$23), "CR", " ")</f>
        <v xml:space="preserve"> </v>
      </c>
      <c r="AC80" s="12" t="str">
        <f>IF(AND(B80="discus 1.75", E80='club records end 2019'!$F$24, F80&gt;='club records end 2019'!$G$24), "CR", " ")</f>
        <v xml:space="preserve"> </v>
      </c>
      <c r="AD80" s="12" t="str">
        <f>IF(AND(B80="discus 2", E80='club records end 2019'!$F$25, F80&gt;='club records end 2019'!$G$25), "CR", " ")</f>
        <v xml:space="preserve"> </v>
      </c>
      <c r="AE80" s="12" t="str">
        <f>IF(AND(B80="hammer 4", E80='club records end 2019'!$F$27, F80&gt;='club records end 2019'!$G$27), "CR", " ")</f>
        <v xml:space="preserve"> </v>
      </c>
      <c r="AF80" s="12" t="str">
        <f>IF(AND(B80="hammer 5", E80='club records end 2019'!$F$28, F80&gt;='club records end 2019'!$G$28), "CR", " ")</f>
        <v xml:space="preserve"> </v>
      </c>
      <c r="AG80" s="12" t="str">
        <f>IF(AND(B80="hammer 6", E80='club records end 2019'!$F$29, F80&gt;='club records end 2019'!$G$29), "CR", " ")</f>
        <v xml:space="preserve"> </v>
      </c>
      <c r="AH80" s="12" t="str">
        <f>IF(AND(B80="hammer 7.26", E80='club records end 2019'!$F$30, F80&gt;='club records end 2019'!$G$30), "CR", " ")</f>
        <v xml:space="preserve"> </v>
      </c>
      <c r="AI80" s="12" t="str">
        <f>IF(AND(B80="javelin 400", E80='club records end 2019'!$F$31, F80&gt;='club records end 2019'!$G$31), "CR", " ")</f>
        <v xml:space="preserve"> </v>
      </c>
      <c r="AJ80" s="12" t="str">
        <f>IF(AND(B80="javelin 600", E80='club records end 2019'!$F$32, F80&gt;='club records end 2019'!$G$32), "CR", " ")</f>
        <v xml:space="preserve"> </v>
      </c>
      <c r="AK80" s="12" t="str">
        <f>IF(AND(B80="javelin 700", E80='club records end 2019'!$F$33, F80&gt;='club records end 2019'!$G$33), "CR", " ")</f>
        <v xml:space="preserve"> </v>
      </c>
      <c r="AL80" s="12" t="str">
        <f>IF(AND(B80="javelin 800", OR(AND(E80='club records end 2019'!$F$34, F80&gt;='club records end 2019'!$G$34), AND(E80='club records end 2019'!$F$35, F80&gt;='club records end 2019'!$G$35))), "CR", " ")</f>
        <v xml:space="preserve"> </v>
      </c>
      <c r="AM80" s="12" t="str">
        <f>IF(AND(B80="shot 3", E80='club records end 2019'!$F$36, F80&gt;='club records end 2019'!$G$36), "CR", " ")</f>
        <v xml:space="preserve"> </v>
      </c>
      <c r="AN80" s="12" t="str">
        <f>IF(AND(B80="shot 4", E80='club records end 2019'!$F$37, F80&gt;='club records end 2019'!$G$37), "CR", " ")</f>
        <v xml:space="preserve"> </v>
      </c>
      <c r="AO80" s="12" t="str">
        <f>IF(AND(B80="shot 5", E80='club records end 2019'!$F$38, F80&gt;='club records end 2019'!$G$38), "CR", " ")</f>
        <v xml:space="preserve"> </v>
      </c>
      <c r="AP80" s="12" t="str">
        <f>IF(AND(B80="shot 6", E80='club records end 2019'!$F$39, F80&gt;='club records end 2019'!$G$39), "CR", " ")</f>
        <v xml:space="preserve"> </v>
      </c>
      <c r="AQ80" s="12" t="str">
        <f>IF(AND(B80="shot 7.26", E80='club records end 2019'!$F$40, F80&gt;='club records end 2019'!$G$40), "CR", " ")</f>
        <v xml:space="preserve"> </v>
      </c>
      <c r="AR80" s="12" t="str">
        <f>IF(AND(B80="60H",OR(AND(E80='club records end 2019'!$J$1,F80&lt;='club records end 2019'!$K$1),AND(E80='club records end 2019'!$J$2,F80&lt;='club records end 2019'!$K$2),AND(E80='club records end 2019'!$J$3,F80&lt;='club records end 2019'!$K$3),AND(E80='club records end 2019'!$J$4,F80&lt;='club records end 2019'!$K$4),AND(E80='club records end 2019'!$J$5,F80&lt;='club records end 2019'!$K$5))),"CR"," ")</f>
        <v xml:space="preserve"> </v>
      </c>
      <c r="AS80" s="12" t="str">
        <f>IF(AND(B80="75H", AND(E80='club records end 2019'!$J$6, F80&lt;='club records end 2019'!$K$6)), "CR", " ")</f>
        <v xml:space="preserve"> </v>
      </c>
      <c r="AT80" s="12" t="str">
        <f>IF(AND(B80="80H", AND(E80='club records end 2019'!$J$7, F80&lt;='club records end 2019'!$K$7)), "CR", " ")</f>
        <v xml:space="preserve"> </v>
      </c>
      <c r="AU80" s="12" t="str">
        <f>IF(AND(B80="100H", AND(E80='club records end 2019'!$J$8, F80&lt;='club records end 2019'!$K$8)), "CR", " ")</f>
        <v xml:space="preserve"> </v>
      </c>
      <c r="AV80" s="12" t="str">
        <f>IF(AND(B80="110H", OR(AND(E80='club records end 2019'!$J$9, F80&lt;='club records end 2019'!$K$9), AND(E80='club records end 2019'!$J$10, F80&lt;='club records end 2019'!$K$10))), "CR", " ")</f>
        <v xml:space="preserve"> </v>
      </c>
      <c r="AW80" s="12" t="str">
        <f>IF(AND(B80="400H", OR(AND(E80='club records end 2019'!$J$11, F80&lt;='club records end 2019'!$K$11), AND(E80='club records end 2019'!$J$12, F80&lt;='club records end 2019'!$K$12), AND(E80='club records end 2019'!$J$13, F80&lt;='club records end 2019'!$K$13), AND(E80='club records end 2019'!$J$14, F80&lt;='club records end 2019'!$K$14))), "CR", " ")</f>
        <v xml:space="preserve"> </v>
      </c>
      <c r="AX80" s="12" t="str">
        <f>IF(AND(B80="1500SC", AND(E80='club records end 2019'!$J$15, F80&lt;='club records end 2019'!$K$15)), "CR", " ")</f>
        <v xml:space="preserve"> </v>
      </c>
      <c r="AY80" s="12" t="str">
        <f>IF(AND(B80="2000SC", OR(AND(E80='club records end 2019'!$J$17, F80&lt;='club records end 2019'!$K$17), AND(E80='club records end 2019'!$J$18, F80&lt;='club records end 2019'!$K$18))), "CR", " ")</f>
        <v xml:space="preserve"> </v>
      </c>
      <c r="AZ80" s="12" t="str">
        <f>IF(AND(B80="3000SC", OR(AND(E80='club records end 2019'!$J$20, F80&lt;='club records end 2019'!$K$20), AND(E80='club records end 2019'!$J$21, F80&lt;='club records end 2019'!$K$21))), "CR", " ")</f>
        <v xml:space="preserve"> </v>
      </c>
      <c r="BA80" s="13" t="str">
        <f>IF(AND(B80="4x100", OR(AND(E80='club records end 2019'!$N$1, F80&lt;='club records end 2019'!$O$1), AND(E80='club records end 2019'!$N$2, F80&lt;='club records end 2019'!$O$2), AND(E80='club records end 2019'!$N$3, F80&lt;='club records end 2019'!$O$3), AND(E80='club records end 2019'!$N$4, F80&lt;='club records end 2019'!$O$4), AND(E80='club records end 2019'!$N$5, F80&lt;='club records end 2019'!$O$5))), "CR", " ")</f>
        <v xml:space="preserve"> </v>
      </c>
      <c r="BB80" s="13" t="str">
        <f>IF(AND(B80="4x200", OR(AND(E80='club records end 2019'!$N$6, F80&lt;='club records end 2019'!$O$6), AND(E80='club records end 2019'!$N$7, F80&lt;='club records end 2019'!$O$7), AND(E80='club records end 2019'!$N$8, F80&lt;='club records end 2019'!$O$8), AND(E80='club records end 2019'!$N$9, F80&lt;='club records end 2019'!$O$9), AND(E80='club records end 2019'!$N$10, F80&lt;='club records end 2019'!$O$10))), "CR", " ")</f>
        <v xml:space="preserve"> </v>
      </c>
      <c r="BC80" s="13" t="str">
        <f>IF(AND(B80="4x300", AND(E80='club records end 2019'!$N$11, F80&lt;='club records end 2019'!$O$11)), "CR", " ")</f>
        <v xml:space="preserve"> </v>
      </c>
      <c r="BD80" s="13" t="str">
        <f>IF(AND(B80="4x400", OR(AND(E80='club records end 2019'!$N$12, F80&lt;='club records end 2019'!$O$12), AND(E80='club records end 2019'!$N$13, F80&lt;='club records end 2019'!$O$13), AND(E80='club records end 2019'!$N$14, F80&lt;='club records end 2019'!$O$14), AND(E80='club records end 2019'!$N$15, F80&lt;='club records end 2019'!$O$15))), "CR", " ")</f>
        <v xml:space="preserve"> </v>
      </c>
      <c r="BE80" s="13" t="str">
        <f>IF(AND(B80="3x800", OR(AND(E80='club records end 2019'!$N$16, F80&lt;='club records end 2019'!$O$16), AND(E80='club records end 2019'!$N$17, F80&lt;='club records end 2019'!$O$17), AND(E80='club records end 2019'!$N$18, F80&lt;='club records end 2019'!$O$18))), "CR", " ")</f>
        <v xml:space="preserve"> </v>
      </c>
      <c r="BF80" s="13" t="str">
        <f>IF(AND(B80="pentathlon", OR(AND(E80='club records end 2019'!$N$21, F80&gt;='club records end 2019'!$O$21), AND(E80='club records end 2019'!$N$22, F80&gt;='club records end 2019'!$O$22),AND(E80='club records end 2019'!$N$23, F80&gt;='club records end 2019'!$O$23),AND(E80='club records end 2019'!$N$24, F80&gt;='club records end 2019'!$O$24))), "CR", " ")</f>
        <v xml:space="preserve"> </v>
      </c>
      <c r="BG80" s="13" t="str">
        <f>IF(AND(B80="heptathlon", OR(AND(E80='club records end 2019'!$N$26, F80&gt;='club records end 2019'!$O$26), AND(E80='club records end 2019'!$N$27, F80&gt;='club records end 2019'!$O$27))), "CR", " ")</f>
        <v xml:space="preserve"> </v>
      </c>
      <c r="BH80" s="13" t="str">
        <f>IF(AND(B80="decathlon", OR(AND(E80='club records end 2019'!$N$29, F80&gt;='club records end 2019'!$O$29), AND(E80='club records end 2019'!$N$30, F80&gt;='club records end 2019'!$O$30),AND(E80='club records end 2019'!$N$31, F80&gt;='club records end 2019'!$O$31))), "CR", " ")</f>
        <v xml:space="preserve"> </v>
      </c>
    </row>
    <row r="81" spans="1:64" ht="14.5" hidden="1" x14ac:dyDescent="0.35">
      <c r="A81" s="1" t="s">
        <v>333</v>
      </c>
      <c r="B81" s="2" t="s">
        <v>205</v>
      </c>
      <c r="C81" s="1" t="s">
        <v>324</v>
      </c>
      <c r="D81" s="1" t="s">
        <v>325</v>
      </c>
      <c r="E81" s="17" t="s">
        <v>326</v>
      </c>
      <c r="F81" s="19"/>
      <c r="G81" s="24"/>
      <c r="J81" s="13" t="str">
        <f t="shared" si="8"/>
        <v/>
      </c>
      <c r="K81" s="13" t="str">
        <f>IF(AND(B81=100, OR(AND(E81='club records end 2019'!$B$6, F81&lt;='club records end 2019'!$C$6), AND(E81='club records end 2019'!$B$7, F81&lt;='club records end 2019'!$C$7), AND(E81='club records end 2019'!$B$8, F81&lt;='club records end 2019'!$C$8), AND(E81='club records end 2019'!$B$9, F81&lt;='club records end 2019'!$C$9), AND(E81='club records end 2019'!$B$10, F81&lt;='club records end 2019'!$C$10))), "CR", " ")</f>
        <v xml:space="preserve"> </v>
      </c>
      <c r="L81" s="13" t="str">
        <f>IF(AND(B81=200, OR(AND(E81='club records end 2019'!$B$11, F81&lt;='club records end 2019'!$C$11), AND(E81='club records end 2019'!$B$12, F81&lt;='club records end 2019'!$C$12), AND(E81='club records end 2019'!$B$13, F81&lt;='club records end 2019'!$C$13), AND(E81='club records end 2019'!$B$14, F81&lt;='club records end 2019'!$C$14), AND(E81='club records end 2019'!$B$15, F81&lt;='club records end 2019'!$C$15))), "CR", " ")</f>
        <v xml:space="preserve"> </v>
      </c>
      <c r="M81" s="13" t="str">
        <f>IF(AND(B81=300, OR(AND(E81='club records end 2019'!$B$16, F81&lt;='club records end 2019'!$C$16), AND(E81='club records end 2019'!$B$17, F81&lt;='club records end 2019'!$C$17))), "CR", " ")</f>
        <v xml:space="preserve"> </v>
      </c>
      <c r="N81" s="13" t="str">
        <f>IF(AND(B81=400, OR(AND(E81='club records end 2019'!$B$18, F81&lt;='club records end 2019'!$C$18), AND(E81='club records end 2019'!$B$19, F81&lt;='club records end 2019'!$C$19), AND(E81='club records end 2019'!$B$20, F81&lt;='club records end 2019'!$C$20), AND(E81='club records end 2019'!$B$21, F81&lt;='club records end 2019'!$C$21))), "CR", " ")</f>
        <v xml:space="preserve"> </v>
      </c>
      <c r="O81" s="13" t="str">
        <f>IF(AND(B81=800, OR(AND(E81='club records end 2019'!$B$22, F81&lt;='club records end 2019'!$C$22), AND(E81='club records end 2019'!$B$23, F81&lt;='club records end 2019'!$C$23), AND(E81='club records end 2019'!$B$24, F81&lt;='club records end 2019'!$C$24), AND(E81='club records end 2019'!$B$25, F81&lt;='club records end 2019'!$C$25), AND(E81='club records end 2019'!$B$26, F81&lt;='club records end 2019'!$C$26))), "CR", " ")</f>
        <v xml:space="preserve"> </v>
      </c>
      <c r="P81" s="13" t="str">
        <f>IF(AND(B81=1000, OR(AND(E81='club records end 2019'!$B$27, F81&lt;='club records end 2019'!$C$27), AND(E81='club records end 2019'!$B$28, F81&lt;='club records end 2019'!$C$28))), "CR", " ")</f>
        <v xml:space="preserve"> </v>
      </c>
      <c r="Q81" s="13" t="str">
        <f>IF(AND(B81=1500, OR(AND(E81='club records end 2019'!$B$29, F81&lt;='club records end 2019'!$C$29), AND(E81='club records end 2019'!$B$30, F81&lt;='club records end 2019'!$C$30), AND(E81='club records end 2019'!$B$31, F81&lt;='club records end 2019'!$C$31), AND(E81='club records end 2019'!$B$32, F81&lt;='club records end 2019'!$C$32), AND(E81='club records end 2019'!$B$33, F81&lt;='club records end 2019'!$C$33))), "CR", " ")</f>
        <v xml:space="preserve"> </v>
      </c>
      <c r="R81" s="13" t="str">
        <f>IF(AND(B81="1600 (Mile)",OR(AND(E81='club records end 2019'!$B$34,F81&lt;='club records end 2019'!$C$34),AND(E81='club records end 2019'!$B$35,F81&lt;='club records end 2019'!$C$35),AND(E81='club records end 2019'!$B$36,F81&lt;='club records end 2019'!$C$36),AND(E81='club records end 2019'!$B$37,F81&lt;='club records end 2019'!$C$37))),"CR"," ")</f>
        <v xml:space="preserve"> </v>
      </c>
      <c r="S81" s="13" t="str">
        <f>IF(AND(B81=3000, OR(AND(E81='club records end 2019'!$B$38, F81&lt;='club records end 2019'!$C$38), AND(E81='club records end 2019'!$B$39, F81&lt;='club records end 2019'!$C$39), AND(E81='club records end 2019'!$B$40, F81&lt;='club records end 2019'!$C$40), AND(E81='club records end 2019'!$B$41, F81&lt;='club records end 2019'!$C$41))), "CR", " ")</f>
        <v xml:space="preserve"> </v>
      </c>
      <c r="T81" s="13" t="str">
        <f>IF(AND(B81=5000, OR(AND(E81='club records end 2019'!$B$42, F81&lt;='club records end 2019'!$C$42), AND(E81='club records end 2019'!$B$43, F81&lt;='club records end 2019'!$C$43))), "CR", " ")</f>
        <v xml:space="preserve"> </v>
      </c>
      <c r="U81" s="12" t="str">
        <f>IF(AND(B81=10000, OR(AND(E81='club records end 2019'!$B$44, F81&lt;='club records end 2019'!$C$44), AND(E81='club records end 2019'!$B$45, F81&lt;='club records end 2019'!$C$45))), "CR", " ")</f>
        <v xml:space="preserve"> </v>
      </c>
      <c r="V81" s="12" t="str">
        <f>IF(AND(B81="high jump", OR(AND(E81='club records end 2019'!$F$1, F81&gt;='club records end 2019'!$G$1), AND(E81='club records end 2019'!$F$2, F81&gt;='club records end 2019'!$G$2), AND(E81='club records end 2019'!$F$3, F81&gt;='club records end 2019'!$G$3), AND(E81='club records end 2019'!$F$4, F81&gt;='club records end 2019'!$G$4), AND(E81='club records end 2019'!$F$5, F81&gt;='club records end 2019'!$G$5))), "CR", " ")</f>
        <v xml:space="preserve"> </v>
      </c>
      <c r="W81" s="12" t="str">
        <f>IF(AND(B81="long jump", OR(AND(E81='club records end 2019'!$F$6, F81&gt;='club records end 2019'!$G$6), AND(E81='club records end 2019'!$F$7, F81&gt;='club records end 2019'!$G$7), AND(E81='club records end 2019'!$F$8, F81&gt;='club records end 2019'!$G$8), AND(E81='club records end 2019'!$F$9, F81&gt;='club records end 2019'!$G$9), AND(E81='club records end 2019'!$F$10, F81&gt;='club records end 2019'!$G$10))), "CR", " ")</f>
        <v xml:space="preserve"> </v>
      </c>
      <c r="X81" s="12" t="str">
        <f>IF(AND(B81="triple jump", OR(AND(E81='club records end 2019'!$F$11, F81&gt;='club records end 2019'!$G$11), AND(E81='club records end 2019'!$F$12, F81&gt;='club records end 2019'!$G$12), AND(E81='club records end 2019'!$F$13, F81&gt;='club records end 2019'!$G$13), AND(E81='club records end 2019'!$F$14, F81&gt;='club records end 2019'!$H$14), AND(E81='club records end 2019'!$F$15, F81&gt;='club records end 2019'!$G$15))), "CR", " ")</f>
        <v xml:space="preserve"> </v>
      </c>
      <c r="Y81" s="12" t="str">
        <f>IF(AND(B81="pole vault", OR(AND(E81='club records end 2019'!$F$16, F81&gt;='club records end 2019'!$G$16), AND(E81='club records end 2019'!$F$17, F81&gt;='club records end 2019'!$G$17), AND(E81='club records end 2019'!$F$18, F81&gt;='club records end 2019'!$G$18), AND(E81='club records end 2019'!$F$19, F81&gt;='club records end 2019'!$G$19), AND(E81='club records end 2019'!$F$20, F81&gt;='club records end 2019'!$G$20))), "CR", " ")</f>
        <v xml:space="preserve"> </v>
      </c>
      <c r="Z81" s="12" t="str">
        <f>IF(AND(B81="discus 1", E81='club records end 2019'!$F$21, F81&gt;='club records end 2019'!$G$21), "CR", " ")</f>
        <v xml:space="preserve"> </v>
      </c>
      <c r="AA81" s="12" t="str">
        <f>IF(AND(B81="discus 1.25", E81='club records end 2019'!$F$22, F81&gt;='club records end 2019'!$G$22), "CR", " ")</f>
        <v xml:space="preserve"> </v>
      </c>
      <c r="AB81" s="12" t="str">
        <f>IF(AND(B81="discus 1.5", E81='club records end 2019'!$F$23, F81&gt;='club records end 2019'!$G$23), "CR", " ")</f>
        <v xml:space="preserve"> </v>
      </c>
      <c r="AC81" s="12" t="str">
        <f>IF(AND(B81="discus 1.75", E81='club records end 2019'!$F$24, F81&gt;='club records end 2019'!$G$24), "CR", " ")</f>
        <v xml:space="preserve"> </v>
      </c>
      <c r="AD81" s="12" t="str">
        <f>IF(AND(B81="discus 2", E81='club records end 2019'!$F$25, F81&gt;='club records end 2019'!$G$25), "CR", " ")</f>
        <v xml:space="preserve"> </v>
      </c>
      <c r="AE81" s="12" t="str">
        <f>IF(AND(B81="hammer 4", E81='club records end 2019'!$F$27, F81&gt;='club records end 2019'!$G$27), "CR", " ")</f>
        <v xml:space="preserve"> </v>
      </c>
      <c r="AF81" s="12" t="str">
        <f>IF(AND(B81="hammer 5", E81='club records end 2019'!$F$28, F81&gt;='club records end 2019'!$G$28), "CR", " ")</f>
        <v xml:space="preserve"> </v>
      </c>
      <c r="AG81" s="12" t="str">
        <f>IF(AND(B81="hammer 6", E81='club records end 2019'!$F$29, F81&gt;='club records end 2019'!$G$29), "CR", " ")</f>
        <v xml:space="preserve"> </v>
      </c>
      <c r="AH81" s="12" t="str">
        <f>IF(AND(B81="hammer 7.26", E81='club records end 2019'!$F$30, F81&gt;='club records end 2019'!$G$30), "CR", " ")</f>
        <v xml:space="preserve"> </v>
      </c>
      <c r="AI81" s="12" t="str">
        <f>IF(AND(B81="javelin 400", E81='club records end 2019'!$F$31, F81&gt;='club records end 2019'!$G$31), "CR", " ")</f>
        <v xml:space="preserve"> </v>
      </c>
      <c r="AJ81" s="12" t="str">
        <f>IF(AND(B81="javelin 600", E81='club records end 2019'!$F$32, F81&gt;='club records end 2019'!$G$32), "CR", " ")</f>
        <v xml:space="preserve"> </v>
      </c>
      <c r="AK81" s="12" t="str">
        <f>IF(AND(B81="javelin 700", E81='club records end 2019'!$F$33, F81&gt;='club records end 2019'!$G$33), "CR", " ")</f>
        <v xml:space="preserve"> </v>
      </c>
      <c r="AL81" s="12" t="str">
        <f>IF(AND(B81="javelin 800", OR(AND(E81='club records end 2019'!$F$34, F81&gt;='club records end 2019'!$G$34), AND(E81='club records end 2019'!$F$35, F81&gt;='club records end 2019'!$G$35))), "CR", " ")</f>
        <v xml:space="preserve"> </v>
      </c>
      <c r="AM81" s="12" t="str">
        <f>IF(AND(B81="shot 3", E81='club records end 2019'!$F$36, F81&gt;='club records end 2019'!$G$36), "CR", " ")</f>
        <v xml:space="preserve"> </v>
      </c>
      <c r="AN81" s="12" t="str">
        <f>IF(AND(B81="shot 4", E81='club records end 2019'!$F$37, F81&gt;='club records end 2019'!$G$37), "CR", " ")</f>
        <v xml:space="preserve"> </v>
      </c>
      <c r="AO81" s="12" t="str">
        <f>IF(AND(B81="shot 5", E81='club records end 2019'!$F$38, F81&gt;='club records end 2019'!$G$38), "CR", " ")</f>
        <v xml:space="preserve"> </v>
      </c>
      <c r="AP81" s="12" t="str">
        <f>IF(AND(B81="shot 6", E81='club records end 2019'!$F$39, F81&gt;='club records end 2019'!$G$39), "CR", " ")</f>
        <v xml:space="preserve"> </v>
      </c>
      <c r="AQ81" s="12" t="str">
        <f>IF(AND(B81="shot 7.26", E81='club records end 2019'!$F$40, F81&gt;='club records end 2019'!$G$40), "CR", " ")</f>
        <v xml:space="preserve"> </v>
      </c>
      <c r="AR81" s="12" t="str">
        <f>IF(AND(B81="60H",OR(AND(E81='club records end 2019'!$J$1,F81&lt;='club records end 2019'!$K$1),AND(E81='club records end 2019'!$J$2,F81&lt;='club records end 2019'!$K$2),AND(E81='club records end 2019'!$J$3,F81&lt;='club records end 2019'!$K$3),AND(E81='club records end 2019'!$J$4,F81&lt;='club records end 2019'!$K$4),AND(E81='club records end 2019'!$J$5,F81&lt;='club records end 2019'!$K$5))),"CR"," ")</f>
        <v xml:space="preserve"> </v>
      </c>
      <c r="AS81" s="12" t="str">
        <f>IF(AND(B81="75H", AND(E81='club records end 2019'!$J$6, F81&lt;='club records end 2019'!$K$6)), "CR", " ")</f>
        <v xml:space="preserve"> </v>
      </c>
      <c r="AT81" s="12" t="str">
        <f>IF(AND(B81="80H", AND(E81='club records end 2019'!$J$7, F81&lt;='club records end 2019'!$K$7)), "CR", " ")</f>
        <v xml:space="preserve"> </v>
      </c>
      <c r="AU81" s="12" t="str">
        <f>IF(AND(B81="100H", AND(E81='club records end 2019'!$J$8, F81&lt;='club records end 2019'!$K$8)), "CR", " ")</f>
        <v xml:space="preserve"> </v>
      </c>
      <c r="AV81" s="12" t="str">
        <f>IF(AND(B81="110H", OR(AND(E81='club records end 2019'!$J$9, F81&lt;='club records end 2019'!$K$9), AND(E81='club records end 2019'!$J$10, F81&lt;='club records end 2019'!$K$10))), "CR", " ")</f>
        <v xml:space="preserve"> </v>
      </c>
      <c r="AW81" s="12" t="str">
        <f>IF(AND(B81="400H", OR(AND(E81='club records end 2019'!$J$11, F81&lt;='club records end 2019'!$K$11), AND(E81='club records end 2019'!$J$12, F81&lt;='club records end 2019'!$K$12), AND(E81='club records end 2019'!$J$13, F81&lt;='club records end 2019'!$K$13), AND(E81='club records end 2019'!$J$14, F81&lt;='club records end 2019'!$K$14))), "CR", " ")</f>
        <v xml:space="preserve"> </v>
      </c>
      <c r="AX81" s="12" t="str">
        <f>IF(AND(B81="1500SC", AND(E81='club records end 2019'!$J$15, F81&lt;='club records end 2019'!$K$15)), "CR", " ")</f>
        <v xml:space="preserve"> </v>
      </c>
      <c r="AY81" s="12" t="str">
        <f>IF(AND(B81="2000SC", OR(AND(E81='club records end 2019'!$J$17, F81&lt;='club records end 2019'!$K$17), AND(E81='club records end 2019'!$J$18, F81&lt;='club records end 2019'!$K$18))), "CR", " ")</f>
        <v xml:space="preserve"> </v>
      </c>
      <c r="AZ81" s="12" t="str">
        <f>IF(AND(B81="3000SC", OR(AND(E81='club records end 2019'!$J$20, F81&lt;='club records end 2019'!$K$20), AND(E81='club records end 2019'!$J$21, F81&lt;='club records end 2019'!$K$21))), "CR", " ")</f>
        <v xml:space="preserve"> </v>
      </c>
      <c r="BA81" s="13" t="str">
        <f>IF(AND(B81="4x100", OR(AND(E81='club records end 2019'!$N$1, F81&lt;='club records end 2019'!$O$1), AND(E81='club records end 2019'!$N$2, F81&lt;='club records end 2019'!$O$2), AND(E81='club records end 2019'!$N$3, F81&lt;='club records end 2019'!$O$3), AND(E81='club records end 2019'!$N$4, F81&lt;='club records end 2019'!$O$4), AND(E81='club records end 2019'!$N$5, F81&lt;='club records end 2019'!$O$5))), "CR", " ")</f>
        <v xml:space="preserve"> </v>
      </c>
      <c r="BB81" s="13" t="str">
        <f>IF(AND(B81="4x200", OR(AND(E81='club records end 2019'!$N$6, F81&lt;='club records end 2019'!$O$6), AND(E81='club records end 2019'!$N$7, F81&lt;='club records end 2019'!$O$7), AND(E81='club records end 2019'!$N$8, F81&lt;='club records end 2019'!$O$8), AND(E81='club records end 2019'!$N$9, F81&lt;='club records end 2019'!$O$9), AND(E81='club records end 2019'!$N$10, F81&lt;='club records end 2019'!$O$10))), "CR", " ")</f>
        <v xml:space="preserve"> </v>
      </c>
      <c r="BC81" s="13" t="str">
        <f>IF(AND(B81="4x300", AND(E81='club records end 2019'!$N$11, F81&lt;='club records end 2019'!$O$11)), "CR", " ")</f>
        <v xml:space="preserve"> </v>
      </c>
      <c r="BD81" s="13" t="str">
        <f>IF(AND(B81="4x400", OR(AND(E81='club records end 2019'!$N$12, F81&lt;='club records end 2019'!$O$12), AND(E81='club records end 2019'!$N$13, F81&lt;='club records end 2019'!$O$13), AND(E81='club records end 2019'!$N$14, F81&lt;='club records end 2019'!$O$14), AND(E81='club records end 2019'!$N$15, F81&lt;='club records end 2019'!$O$15))), "CR", " ")</f>
        <v xml:space="preserve"> </v>
      </c>
      <c r="BE81" s="13" t="str">
        <f>IF(AND(B81="3x800", OR(AND(E81='club records end 2019'!$N$16, F81&lt;='club records end 2019'!$O$16), AND(E81='club records end 2019'!$N$17, F81&lt;='club records end 2019'!$O$17), AND(E81='club records end 2019'!$N$18, F81&lt;='club records end 2019'!$O$18))), "CR", " ")</f>
        <v xml:space="preserve"> </v>
      </c>
      <c r="BF81" s="13" t="str">
        <f>IF(AND(B81="pentathlon", OR(AND(E81='club records end 2019'!$N$21, F81&gt;='club records end 2019'!$O$21), AND(E81='club records end 2019'!$N$22, F81&gt;='club records end 2019'!$O$22),AND(E81='club records end 2019'!$N$23, F81&gt;='club records end 2019'!$O$23),AND(E81='club records end 2019'!$N$24, F81&gt;='club records end 2019'!$O$24))), "CR", " ")</f>
        <v xml:space="preserve"> </v>
      </c>
      <c r="BG81" s="13" t="str">
        <f>IF(AND(B81="heptathlon", OR(AND(E81='club records end 2019'!$N$26, F81&gt;='club records end 2019'!$O$26), AND(E81='club records end 2019'!$N$27, F81&gt;='club records end 2019'!$O$27))), "CR", " ")</f>
        <v xml:space="preserve"> </v>
      </c>
      <c r="BH81" s="13" t="str">
        <f>IF(AND(B81="decathlon", OR(AND(E81='club records end 2019'!$N$29, F81&gt;='club records end 2019'!$O$29), AND(E81='club records end 2019'!$N$30, F81&gt;='club records end 2019'!$O$30),AND(E81='club records end 2019'!$N$31, F81&gt;='club records end 2019'!$O$31))), "CR", " ")</f>
        <v xml:space="preserve"> </v>
      </c>
      <c r="BI81" s="4"/>
      <c r="BJ81" s="4"/>
      <c r="BK81" s="4"/>
      <c r="BL81" s="4"/>
    </row>
    <row r="82" spans="1:64" ht="14.5" hidden="1" x14ac:dyDescent="0.35">
      <c r="A82" s="29" t="str">
        <f>IF(OR(E82="Sen", E82="V35", E82="V40", E82="V45", E82="V50", E82="V55", E82="V60", E82="V65", E82="V70", E82="V75"), "V", E82)</f>
        <v>U15</v>
      </c>
      <c r="B82" s="2" t="s">
        <v>7</v>
      </c>
      <c r="C82" s="1" t="s">
        <v>2</v>
      </c>
      <c r="D82" s="1" t="s">
        <v>294</v>
      </c>
      <c r="E82" s="29" t="s">
        <v>11</v>
      </c>
      <c r="F82" s="19"/>
      <c r="J82" s="13" t="str">
        <f t="shared" si="8"/>
        <v/>
      </c>
      <c r="K82" s="13" t="str">
        <f>IF(AND(B82=100, OR(AND(E82='club records end 2019'!$B$6, F82&lt;='club records end 2019'!$C$6), AND(E82='club records end 2019'!$B$7, F82&lt;='club records end 2019'!$C$7), AND(E82='club records end 2019'!$B$8, F82&lt;='club records end 2019'!$C$8), AND(E82='club records end 2019'!$B$9, F82&lt;='club records end 2019'!$C$9), AND(E82='club records end 2019'!$B$10, F82&lt;='club records end 2019'!$C$10))), "CR", " ")</f>
        <v xml:space="preserve"> </v>
      </c>
      <c r="L82" s="13" t="str">
        <f>IF(AND(B82=200, OR(AND(E82='club records end 2019'!$B$11, F82&lt;='club records end 2019'!$C$11), AND(E82='club records end 2019'!$B$12, F82&lt;='club records end 2019'!$C$12), AND(E82='club records end 2019'!$B$13, F82&lt;='club records end 2019'!$C$13), AND(E82='club records end 2019'!$B$14, F82&lt;='club records end 2019'!$C$14), AND(E82='club records end 2019'!$B$15, F82&lt;='club records end 2019'!$C$15))), "CR", " ")</f>
        <v xml:space="preserve"> </v>
      </c>
      <c r="M82" s="13" t="str">
        <f>IF(AND(B82=300, OR(AND(E82='club records end 2019'!$B$16, F82&lt;='club records end 2019'!$C$16), AND(E82='club records end 2019'!$B$17, F82&lt;='club records end 2019'!$C$17))), "CR", " ")</f>
        <v xml:space="preserve"> </v>
      </c>
      <c r="N82" s="13" t="str">
        <f>IF(AND(B82=400, OR(AND(E82='club records end 2019'!$B$18, F82&lt;='club records end 2019'!$C$18), AND(E82='club records end 2019'!$B$19, F82&lt;='club records end 2019'!$C$19), AND(E82='club records end 2019'!$B$20, F82&lt;='club records end 2019'!$C$20), AND(E82='club records end 2019'!$B$21, F82&lt;='club records end 2019'!$C$21))), "CR", " ")</f>
        <v xml:space="preserve"> </v>
      </c>
      <c r="O82" s="13" t="str">
        <f>IF(AND(B82=800, OR(AND(E82='club records end 2019'!$B$22, F82&lt;='club records end 2019'!$C$22), AND(E82='club records end 2019'!$B$23, F82&lt;='club records end 2019'!$C$23), AND(E82='club records end 2019'!$B$24, F82&lt;='club records end 2019'!$C$24), AND(E82='club records end 2019'!$B$25, F82&lt;='club records end 2019'!$C$25), AND(E82='club records end 2019'!$B$26, F82&lt;='club records end 2019'!$C$26))), "CR", " ")</f>
        <v xml:space="preserve"> </v>
      </c>
      <c r="P82" s="13" t="str">
        <f>IF(AND(B82=1000, OR(AND(E82='club records end 2019'!$B$27, F82&lt;='club records end 2019'!$C$27), AND(E82='club records end 2019'!$B$28, F82&lt;='club records end 2019'!$C$28))), "CR", " ")</f>
        <v xml:space="preserve"> </v>
      </c>
      <c r="Q82" s="13" t="str">
        <f>IF(AND(B82=1500, OR(AND(E82='club records end 2019'!$B$29, F82&lt;='club records end 2019'!$C$29), AND(E82='club records end 2019'!$B$30, F82&lt;='club records end 2019'!$C$30), AND(E82='club records end 2019'!$B$31, F82&lt;='club records end 2019'!$C$31), AND(E82='club records end 2019'!$B$32, F82&lt;='club records end 2019'!$C$32), AND(E82='club records end 2019'!$B$33, F82&lt;='club records end 2019'!$C$33))), "CR", " ")</f>
        <v xml:space="preserve"> </v>
      </c>
      <c r="R82" s="13" t="str">
        <f>IF(AND(B82="1600 (Mile)",OR(AND(E82='club records end 2019'!$B$34,F82&lt;='club records end 2019'!$C$34),AND(E82='club records end 2019'!$B$35,F82&lt;='club records end 2019'!$C$35),AND(E82='club records end 2019'!$B$36,F82&lt;='club records end 2019'!$C$36),AND(E82='club records end 2019'!$B$37,F82&lt;='club records end 2019'!$C$37))),"CR"," ")</f>
        <v xml:space="preserve"> </v>
      </c>
      <c r="S82" s="13" t="str">
        <f>IF(AND(B82=3000, OR(AND(E82='club records end 2019'!$B$38, F82&lt;='club records end 2019'!$C$38), AND(E82='club records end 2019'!$B$39, F82&lt;='club records end 2019'!$C$39), AND(E82='club records end 2019'!$B$40, F82&lt;='club records end 2019'!$C$40), AND(E82='club records end 2019'!$B$41, F82&lt;='club records end 2019'!$C$41))), "CR", " ")</f>
        <v xml:space="preserve"> </v>
      </c>
      <c r="T82" s="13" t="str">
        <f>IF(AND(B82=5000, OR(AND(E82='club records end 2019'!$B$42, F82&lt;='club records end 2019'!$C$42), AND(E82='club records end 2019'!$B$43, F82&lt;='club records end 2019'!$C$43))), "CR", " ")</f>
        <v xml:space="preserve"> </v>
      </c>
      <c r="U82" s="12" t="str">
        <f>IF(AND(B82=10000, OR(AND(E82='club records end 2019'!$B$44, F82&lt;='club records end 2019'!$C$44), AND(E82='club records end 2019'!$B$45, F82&lt;='club records end 2019'!$C$45))), "CR", " ")</f>
        <v xml:space="preserve"> </v>
      </c>
      <c r="V82" s="12" t="str">
        <f>IF(AND(B82="high jump", OR(AND(E82='club records end 2019'!$F$1, F82&gt;='club records end 2019'!$G$1), AND(E82='club records end 2019'!$F$2, F82&gt;='club records end 2019'!$G$2), AND(E82='club records end 2019'!$F$3, F82&gt;='club records end 2019'!$G$3), AND(E82='club records end 2019'!$F$4, F82&gt;='club records end 2019'!$G$4), AND(E82='club records end 2019'!$F$5, F82&gt;='club records end 2019'!$G$5))), "CR", " ")</f>
        <v xml:space="preserve"> </v>
      </c>
      <c r="W82" s="12" t="str">
        <f>IF(AND(B82="long jump", OR(AND(E82='club records end 2019'!$F$6, F82&gt;='club records end 2019'!$G$6), AND(E82='club records end 2019'!$F$7, F82&gt;='club records end 2019'!$G$7), AND(E82='club records end 2019'!$F$8, F82&gt;='club records end 2019'!$G$8), AND(E82='club records end 2019'!$F$9, F82&gt;='club records end 2019'!$G$9), AND(E82='club records end 2019'!$F$10, F82&gt;='club records end 2019'!$G$10))), "CR", " ")</f>
        <v xml:space="preserve"> </v>
      </c>
      <c r="X82" s="12" t="str">
        <f>IF(AND(B82="triple jump", OR(AND(E82='club records end 2019'!$F$11, F82&gt;='club records end 2019'!$G$11), AND(E82='club records end 2019'!$F$12, F82&gt;='club records end 2019'!$G$12), AND(E82='club records end 2019'!$F$13, F82&gt;='club records end 2019'!$G$13), AND(E82='club records end 2019'!$F$14, F82&gt;='club records end 2019'!$H$14), AND(E82='club records end 2019'!$F$15, F82&gt;='club records end 2019'!$G$15))), "CR", " ")</f>
        <v xml:space="preserve"> </v>
      </c>
      <c r="Y82" s="12" t="str">
        <f>IF(AND(B82="pole vault", OR(AND(E82='club records end 2019'!$F$16, F82&gt;='club records end 2019'!$G$16), AND(E82='club records end 2019'!$F$17, F82&gt;='club records end 2019'!$G$17), AND(E82='club records end 2019'!$F$18, F82&gt;='club records end 2019'!$G$18), AND(E82='club records end 2019'!$F$19, F82&gt;='club records end 2019'!$G$19), AND(E82='club records end 2019'!$F$20, F82&gt;='club records end 2019'!$G$20))), "CR", " ")</f>
        <v xml:space="preserve"> </v>
      </c>
      <c r="Z82" s="12" t="str">
        <f>IF(AND(B82="discus 1", E82='club records end 2019'!$F$21, F82&gt;='club records end 2019'!$G$21), "CR", " ")</f>
        <v xml:space="preserve"> </v>
      </c>
      <c r="AA82" s="12" t="str">
        <f>IF(AND(B82="discus 1.25", E82='club records end 2019'!$F$22, F82&gt;='club records end 2019'!$G$22), "CR", " ")</f>
        <v xml:space="preserve"> </v>
      </c>
      <c r="AB82" s="12" t="str">
        <f>IF(AND(B82="discus 1.5", E82='club records end 2019'!$F$23, F82&gt;='club records end 2019'!$G$23), "CR", " ")</f>
        <v xml:space="preserve"> </v>
      </c>
      <c r="AC82" s="12" t="str">
        <f>IF(AND(B82="discus 1.75", E82='club records end 2019'!$F$24, F82&gt;='club records end 2019'!$G$24), "CR", " ")</f>
        <v xml:space="preserve"> </v>
      </c>
      <c r="AD82" s="12" t="str">
        <f>IF(AND(B82="discus 2", E82='club records end 2019'!$F$25, F82&gt;='club records end 2019'!$G$25), "CR", " ")</f>
        <v xml:space="preserve"> </v>
      </c>
      <c r="AE82" s="12" t="str">
        <f>IF(AND(B82="hammer 4", E82='club records end 2019'!$F$27, F82&gt;='club records end 2019'!$G$27), "CR", " ")</f>
        <v xml:space="preserve"> </v>
      </c>
      <c r="AF82" s="12" t="str">
        <f>IF(AND(B82="hammer 5", E82='club records end 2019'!$F$28, F82&gt;='club records end 2019'!$G$28), "CR", " ")</f>
        <v xml:space="preserve"> </v>
      </c>
      <c r="AG82" s="12" t="str">
        <f>IF(AND(B82="hammer 6", E82='club records end 2019'!$F$29, F82&gt;='club records end 2019'!$G$29), "CR", " ")</f>
        <v xml:space="preserve"> </v>
      </c>
      <c r="AH82" s="12" t="str">
        <f>IF(AND(B82="hammer 7.26", E82='club records end 2019'!$F$30, F82&gt;='club records end 2019'!$G$30), "CR", " ")</f>
        <v xml:space="preserve"> </v>
      </c>
      <c r="AI82" s="12" t="str">
        <f>IF(AND(B82="javelin 400", E82='club records end 2019'!$F$31, F82&gt;='club records end 2019'!$G$31), "CR", " ")</f>
        <v xml:space="preserve"> </v>
      </c>
      <c r="AJ82" s="12" t="str">
        <f>IF(AND(B82="javelin 600", E82='club records end 2019'!$F$32, F82&gt;='club records end 2019'!$G$32), "CR", " ")</f>
        <v xml:space="preserve"> </v>
      </c>
      <c r="AK82" s="12" t="str">
        <f>IF(AND(B82="javelin 700", E82='club records end 2019'!$F$33, F82&gt;='club records end 2019'!$G$33), "CR", " ")</f>
        <v xml:space="preserve"> </v>
      </c>
      <c r="AL82" s="12" t="str">
        <f>IF(AND(B82="javelin 800", OR(AND(E82='club records end 2019'!$F$34, F82&gt;='club records end 2019'!$G$34), AND(E82='club records end 2019'!$F$35, F82&gt;='club records end 2019'!$G$35))), "CR", " ")</f>
        <v xml:space="preserve"> </v>
      </c>
      <c r="AM82" s="12" t="str">
        <f>IF(AND(B82="shot 3", E82='club records end 2019'!$F$36, F82&gt;='club records end 2019'!$G$36), "CR", " ")</f>
        <v xml:space="preserve"> </v>
      </c>
      <c r="AN82" s="12" t="str">
        <f>IF(AND(B82="shot 4", E82='club records end 2019'!$F$37, F82&gt;='club records end 2019'!$G$37), "CR", " ")</f>
        <v xml:space="preserve"> </v>
      </c>
      <c r="AO82" s="12" t="str">
        <f>IF(AND(B82="shot 5", E82='club records end 2019'!$F$38, F82&gt;='club records end 2019'!$G$38), "CR", " ")</f>
        <v xml:space="preserve"> </v>
      </c>
      <c r="AP82" s="12" t="str">
        <f>IF(AND(B82="shot 6", E82='club records end 2019'!$F$39, F82&gt;='club records end 2019'!$G$39), "CR", " ")</f>
        <v xml:space="preserve"> </v>
      </c>
      <c r="AQ82" s="12" t="str">
        <f>IF(AND(B82="shot 7.26", E82='club records end 2019'!$F$40, F82&gt;='club records end 2019'!$G$40), "CR", " ")</f>
        <v xml:space="preserve"> </v>
      </c>
      <c r="AR82" s="12" t="str">
        <f>IF(AND(B82="60H",OR(AND(E82='club records end 2019'!$J$1,F82&lt;='club records end 2019'!$K$1),AND(E82='club records end 2019'!$J$2,F82&lt;='club records end 2019'!$K$2),AND(E82='club records end 2019'!$J$3,F82&lt;='club records end 2019'!$K$3),AND(E82='club records end 2019'!$J$4,F82&lt;='club records end 2019'!$K$4),AND(E82='club records end 2019'!$J$5,F82&lt;='club records end 2019'!$K$5))),"CR"," ")</f>
        <v xml:space="preserve"> </v>
      </c>
      <c r="AS82" s="12" t="str">
        <f>IF(AND(B82="75H", AND(E82='club records end 2019'!$J$6, F82&lt;='club records end 2019'!$K$6)), "CR", " ")</f>
        <v xml:space="preserve"> </v>
      </c>
      <c r="AT82" s="12" t="str">
        <f>IF(AND(B82="80H", AND(E82='club records end 2019'!$J$7, F82&lt;='club records end 2019'!$K$7)), "CR", " ")</f>
        <v xml:space="preserve"> </v>
      </c>
      <c r="AU82" s="12" t="str">
        <f>IF(AND(B82="100H", AND(E82='club records end 2019'!$J$8, F82&lt;='club records end 2019'!$K$8)), "CR", " ")</f>
        <v xml:space="preserve"> </v>
      </c>
      <c r="AV82" s="12" t="str">
        <f>IF(AND(B82="110H", OR(AND(E82='club records end 2019'!$J$9, F82&lt;='club records end 2019'!$K$9), AND(E82='club records end 2019'!$J$10, F82&lt;='club records end 2019'!$K$10))), "CR", " ")</f>
        <v xml:space="preserve"> </v>
      </c>
      <c r="AW82" s="12" t="str">
        <f>IF(AND(B82="400H", OR(AND(E82='club records end 2019'!$J$11, F82&lt;='club records end 2019'!$K$11), AND(E82='club records end 2019'!$J$12, F82&lt;='club records end 2019'!$K$12), AND(E82='club records end 2019'!$J$13, F82&lt;='club records end 2019'!$K$13), AND(E82='club records end 2019'!$J$14, F82&lt;='club records end 2019'!$K$14))), "CR", " ")</f>
        <v xml:space="preserve"> </v>
      </c>
      <c r="AX82" s="12" t="str">
        <f>IF(AND(B82="1500SC", AND(E82='club records end 2019'!$J$15, F82&lt;='club records end 2019'!$K$15)), "CR", " ")</f>
        <v xml:space="preserve"> </v>
      </c>
      <c r="AY82" s="12" t="str">
        <f>IF(AND(B82="2000SC", OR(AND(E82='club records end 2019'!$J$17, F82&lt;='club records end 2019'!$K$17), AND(E82='club records end 2019'!$J$18, F82&lt;='club records end 2019'!$K$18))), "CR", " ")</f>
        <v xml:space="preserve"> </v>
      </c>
      <c r="AZ82" s="12" t="str">
        <f>IF(AND(B82="3000SC", OR(AND(E82='club records end 2019'!$J$20, F82&lt;='club records end 2019'!$K$20), AND(E82='club records end 2019'!$J$21, F82&lt;='club records end 2019'!$K$21))), "CR", " ")</f>
        <v xml:space="preserve"> </v>
      </c>
      <c r="BA82" s="13" t="str">
        <f>IF(AND(B82="4x100", OR(AND(E82='club records end 2019'!$N$1, F82&lt;='club records end 2019'!$O$1), AND(E82='club records end 2019'!$N$2, F82&lt;='club records end 2019'!$O$2), AND(E82='club records end 2019'!$N$3, F82&lt;='club records end 2019'!$O$3), AND(E82='club records end 2019'!$N$4, F82&lt;='club records end 2019'!$O$4), AND(E82='club records end 2019'!$N$5, F82&lt;='club records end 2019'!$O$5))), "CR", " ")</f>
        <v xml:space="preserve"> </v>
      </c>
      <c r="BB82" s="13" t="str">
        <f>IF(AND(B82="4x200", OR(AND(E82='club records end 2019'!$N$6, F82&lt;='club records end 2019'!$O$6), AND(E82='club records end 2019'!$N$7, F82&lt;='club records end 2019'!$O$7), AND(E82='club records end 2019'!$N$8, F82&lt;='club records end 2019'!$O$8), AND(E82='club records end 2019'!$N$9, F82&lt;='club records end 2019'!$O$9), AND(E82='club records end 2019'!$N$10, F82&lt;='club records end 2019'!$O$10))), "CR", " ")</f>
        <v xml:space="preserve"> </v>
      </c>
      <c r="BC82" s="13" t="str">
        <f>IF(AND(B82="4x300", AND(E82='club records end 2019'!$N$11, F82&lt;='club records end 2019'!$O$11)), "CR", " ")</f>
        <v xml:space="preserve"> </v>
      </c>
      <c r="BD82" s="13" t="str">
        <f>IF(AND(B82="4x400", OR(AND(E82='club records end 2019'!$N$12, F82&lt;='club records end 2019'!$O$12), AND(E82='club records end 2019'!$N$13, F82&lt;='club records end 2019'!$O$13), AND(E82='club records end 2019'!$N$14, F82&lt;='club records end 2019'!$O$14), AND(E82='club records end 2019'!$N$15, F82&lt;='club records end 2019'!$O$15))), "CR", " ")</f>
        <v xml:space="preserve"> </v>
      </c>
      <c r="BE82" s="13" t="str">
        <f>IF(AND(B82="3x800", OR(AND(E82='club records end 2019'!$N$16, F82&lt;='club records end 2019'!$O$16), AND(E82='club records end 2019'!$N$17, F82&lt;='club records end 2019'!$O$17), AND(E82='club records end 2019'!$N$18, F82&lt;='club records end 2019'!$O$18))), "CR", " ")</f>
        <v xml:space="preserve"> </v>
      </c>
      <c r="BF82" s="13" t="str">
        <f>IF(AND(B82="pentathlon", OR(AND(E82='club records end 2019'!$N$21, F82&gt;='club records end 2019'!$O$21), AND(E82='club records end 2019'!$N$22, F82&gt;='club records end 2019'!$O$22),AND(E82='club records end 2019'!$N$23, F82&gt;='club records end 2019'!$O$23),AND(E82='club records end 2019'!$N$24, F82&gt;='club records end 2019'!$O$24))), "CR", " ")</f>
        <v xml:space="preserve"> </v>
      </c>
      <c r="BG82" s="13" t="str">
        <f>IF(AND(B82="heptathlon", OR(AND(E82='club records end 2019'!$N$26, F82&gt;='club records end 2019'!$O$26), AND(E82='club records end 2019'!$N$27, F82&gt;='club records end 2019'!$O$27))), "CR", " ")</f>
        <v xml:space="preserve"> </v>
      </c>
      <c r="BH82" s="13" t="str">
        <f>IF(AND(B82="decathlon", OR(AND(E82='club records end 2019'!$N$29, F82&gt;='club records end 2019'!$O$29), AND(E82='club records end 2019'!$N$30, F82&gt;='club records end 2019'!$O$30),AND(E82='club records end 2019'!$N$31, F82&gt;='club records end 2019'!$O$31))), "CR", " ")</f>
        <v xml:space="preserve"> </v>
      </c>
    </row>
    <row r="83" spans="1:64" ht="14.5" hidden="1" x14ac:dyDescent="0.35">
      <c r="A83" s="29" t="str">
        <f>IF(OR(E83="Sen", E83="V35", E83="V40", E83="V45", E83="V50", E83="V55", E83="V60", E83="V65", E83="V70", E83="V75"), "V", E83)</f>
        <v>U15</v>
      </c>
      <c r="B83" s="2">
        <v>100</v>
      </c>
      <c r="C83" s="1" t="s">
        <v>119</v>
      </c>
      <c r="D83" s="1" t="s">
        <v>142</v>
      </c>
      <c r="E83" s="29" t="s">
        <v>11</v>
      </c>
      <c r="J83" s="13" t="str">
        <f t="shared" si="8"/>
        <v>***CLUB RECORD***</v>
      </c>
      <c r="K83" s="13" t="str">
        <f>IF(AND(B83=100, OR(AND(E83='club records end 2019'!$B$6, F83&lt;='club records end 2019'!$C$6), AND(E83='club records end 2019'!$B$7, F83&lt;='club records end 2019'!$C$7), AND(E83='club records end 2019'!$B$8, F83&lt;='club records end 2019'!$C$8), AND(E83='club records end 2019'!$B$9, F83&lt;='club records end 2019'!$C$9), AND(E83='club records end 2019'!$B$10, F83&lt;='club records end 2019'!$C$10))), "CR", " ")</f>
        <v>CR</v>
      </c>
      <c r="L83" s="13" t="str">
        <f>IF(AND(B83=200, OR(AND(E83='club records end 2019'!$B$11, F83&lt;='club records end 2019'!$C$11), AND(E83='club records end 2019'!$B$12, F83&lt;='club records end 2019'!$C$12), AND(E83='club records end 2019'!$B$13, F83&lt;='club records end 2019'!$C$13), AND(E83='club records end 2019'!$B$14, F83&lt;='club records end 2019'!$C$14), AND(E83='club records end 2019'!$B$15, F83&lt;='club records end 2019'!$C$15))), "CR", " ")</f>
        <v xml:space="preserve"> </v>
      </c>
      <c r="M83" s="13" t="str">
        <f>IF(AND(B83=300, OR(AND(E83='club records end 2019'!$B$16, F83&lt;='club records end 2019'!$C$16), AND(E83='club records end 2019'!$B$17, F83&lt;='club records end 2019'!$C$17))), "CR", " ")</f>
        <v xml:space="preserve"> </v>
      </c>
      <c r="N83" s="13" t="str">
        <f>IF(AND(B83=400, OR(AND(E83='club records end 2019'!$B$18, F83&lt;='club records end 2019'!$C$18), AND(E83='club records end 2019'!$B$19, F83&lt;='club records end 2019'!$C$19), AND(E83='club records end 2019'!$B$20, F83&lt;='club records end 2019'!$C$20), AND(E83='club records end 2019'!$B$21, F83&lt;='club records end 2019'!$C$21))), "CR", " ")</f>
        <v xml:space="preserve"> </v>
      </c>
      <c r="O83" s="13" t="str">
        <f>IF(AND(B83=800, OR(AND(E83='club records end 2019'!$B$22, F83&lt;='club records end 2019'!$C$22), AND(E83='club records end 2019'!$B$23, F83&lt;='club records end 2019'!$C$23), AND(E83='club records end 2019'!$B$24, F83&lt;='club records end 2019'!$C$24), AND(E83='club records end 2019'!$B$25, F83&lt;='club records end 2019'!$C$25), AND(E83='club records end 2019'!$B$26, F83&lt;='club records end 2019'!$C$26))), "CR", " ")</f>
        <v xml:space="preserve"> </v>
      </c>
      <c r="P83" s="13" t="str">
        <f>IF(AND(B83=1000, OR(AND(E83='club records end 2019'!$B$27, F83&lt;='club records end 2019'!$C$27), AND(E83='club records end 2019'!$B$28, F83&lt;='club records end 2019'!$C$28))), "CR", " ")</f>
        <v xml:space="preserve"> </v>
      </c>
      <c r="Q83" s="13" t="str">
        <f>IF(AND(B83=1500, OR(AND(E83='club records end 2019'!$B$29, F83&lt;='club records end 2019'!$C$29), AND(E83='club records end 2019'!$B$30, F83&lt;='club records end 2019'!$C$30), AND(E83='club records end 2019'!$B$31, F83&lt;='club records end 2019'!$C$31), AND(E83='club records end 2019'!$B$32, F83&lt;='club records end 2019'!$C$32), AND(E83='club records end 2019'!$B$33, F83&lt;='club records end 2019'!$C$33))), "CR", " ")</f>
        <v xml:space="preserve"> </v>
      </c>
      <c r="R83" s="13" t="str">
        <f>IF(AND(B83="1600 (Mile)",OR(AND(E83='club records end 2019'!$B$34,F83&lt;='club records end 2019'!$C$34),AND(E83='club records end 2019'!$B$35,F83&lt;='club records end 2019'!$C$35),AND(E83='club records end 2019'!$B$36,F83&lt;='club records end 2019'!$C$36),AND(E83='club records end 2019'!$B$37,F83&lt;='club records end 2019'!$C$37))),"CR"," ")</f>
        <v xml:space="preserve"> </v>
      </c>
      <c r="S83" s="13" t="str">
        <f>IF(AND(B83=3000, OR(AND(E83='club records end 2019'!$B$38, F83&lt;='club records end 2019'!$C$38), AND(E83='club records end 2019'!$B$39, F83&lt;='club records end 2019'!$C$39), AND(E83='club records end 2019'!$B$40, F83&lt;='club records end 2019'!$C$40), AND(E83='club records end 2019'!$B$41, F83&lt;='club records end 2019'!$C$41))), "CR", " ")</f>
        <v xml:space="preserve"> </v>
      </c>
      <c r="T83" s="13" t="str">
        <f>IF(AND(B83=5000, OR(AND(E83='club records end 2019'!$B$42, F83&lt;='club records end 2019'!$C$42), AND(E83='club records end 2019'!$B$43, F83&lt;='club records end 2019'!$C$43))), "CR", " ")</f>
        <v xml:space="preserve"> </v>
      </c>
      <c r="U83" s="12" t="str">
        <f>IF(AND(B83=10000, OR(AND(E83='club records end 2019'!$B$44, F83&lt;='club records end 2019'!$C$44), AND(E83='club records end 2019'!$B$45, F83&lt;='club records end 2019'!$C$45))), "CR", " ")</f>
        <v xml:space="preserve"> </v>
      </c>
      <c r="V83" s="12" t="str">
        <f>IF(AND(B83="high jump", OR(AND(E83='club records end 2019'!$F$1, F83&gt;='club records end 2019'!$G$1), AND(E83='club records end 2019'!$F$2, F83&gt;='club records end 2019'!$G$2), AND(E83='club records end 2019'!$F$3, F83&gt;='club records end 2019'!$G$3), AND(E83='club records end 2019'!$F$4, F83&gt;='club records end 2019'!$G$4), AND(E83='club records end 2019'!$F$5, F83&gt;='club records end 2019'!$G$5))), "CR", " ")</f>
        <v xml:space="preserve"> </v>
      </c>
      <c r="W83" s="12" t="str">
        <f>IF(AND(B83="long jump", OR(AND(E83='club records end 2019'!$F$6, F83&gt;='club records end 2019'!$G$6), AND(E83='club records end 2019'!$F$7, F83&gt;='club records end 2019'!$G$7), AND(E83='club records end 2019'!$F$8, F83&gt;='club records end 2019'!$G$8), AND(E83='club records end 2019'!$F$9, F83&gt;='club records end 2019'!$G$9), AND(E83='club records end 2019'!$F$10, F83&gt;='club records end 2019'!$G$10))), "CR", " ")</f>
        <v xml:space="preserve"> </v>
      </c>
      <c r="X83" s="12" t="str">
        <f>IF(AND(B83="triple jump", OR(AND(E83='club records end 2019'!$F$11, F83&gt;='club records end 2019'!$G$11), AND(E83='club records end 2019'!$F$12, F83&gt;='club records end 2019'!$G$12), AND(E83='club records end 2019'!$F$13, F83&gt;='club records end 2019'!$G$13), AND(E83='club records end 2019'!$F$14, F83&gt;='club records end 2019'!$H$14), AND(E83='club records end 2019'!$F$15, F83&gt;='club records end 2019'!$G$15))), "CR", " ")</f>
        <v xml:space="preserve"> </v>
      </c>
      <c r="Y83" s="12" t="str">
        <f>IF(AND(B83="pole vault", OR(AND(E83='club records end 2019'!$F$16, F83&gt;='club records end 2019'!$G$16), AND(E83='club records end 2019'!$F$17, F83&gt;='club records end 2019'!$G$17), AND(E83='club records end 2019'!$F$18, F83&gt;='club records end 2019'!$G$18), AND(E83='club records end 2019'!$F$19, F83&gt;='club records end 2019'!$G$19), AND(E83='club records end 2019'!$F$20, F83&gt;='club records end 2019'!$G$20))), "CR", " ")</f>
        <v xml:space="preserve"> </v>
      </c>
      <c r="Z83" s="12" t="str">
        <f>IF(AND(B83="discus 1", E83='club records end 2019'!$F$21, F83&gt;='club records end 2019'!$G$21), "CR", " ")</f>
        <v xml:space="preserve"> </v>
      </c>
      <c r="AA83" s="12" t="str">
        <f>IF(AND(B83="discus 1.25", E83='club records end 2019'!$F$22, F83&gt;='club records end 2019'!$G$22), "CR", " ")</f>
        <v xml:space="preserve"> </v>
      </c>
      <c r="AB83" s="12" t="str">
        <f>IF(AND(B83="discus 1.5", E83='club records end 2019'!$F$23, F83&gt;='club records end 2019'!$G$23), "CR", " ")</f>
        <v xml:space="preserve"> </v>
      </c>
      <c r="AC83" s="12" t="str">
        <f>IF(AND(B83="discus 1.75", E83='club records end 2019'!$F$24, F83&gt;='club records end 2019'!$G$24), "CR", " ")</f>
        <v xml:space="preserve"> </v>
      </c>
      <c r="AD83" s="12" t="str">
        <f>IF(AND(B83="discus 2", E83='club records end 2019'!$F$25, F83&gt;='club records end 2019'!$G$25), "CR", " ")</f>
        <v xml:space="preserve"> </v>
      </c>
      <c r="AE83" s="12" t="str">
        <f>IF(AND(B83="hammer 4", E83='club records end 2019'!$F$27, F83&gt;='club records end 2019'!$G$27), "CR", " ")</f>
        <v xml:space="preserve"> </v>
      </c>
      <c r="AF83" s="12" t="str">
        <f>IF(AND(B83="hammer 5", E83='club records end 2019'!$F$28, F83&gt;='club records end 2019'!$G$28), "CR", " ")</f>
        <v xml:space="preserve"> </v>
      </c>
      <c r="AG83" s="12" t="str">
        <f>IF(AND(B83="hammer 6", E83='club records end 2019'!$F$29, F83&gt;='club records end 2019'!$G$29), "CR", " ")</f>
        <v xml:space="preserve"> </v>
      </c>
      <c r="AH83" s="12" t="str">
        <f>IF(AND(B83="hammer 7.26", E83='club records end 2019'!$F$30, F83&gt;='club records end 2019'!$G$30), "CR", " ")</f>
        <v xml:space="preserve"> </v>
      </c>
      <c r="AI83" s="12" t="str">
        <f>IF(AND(B83="javelin 400", E83='club records end 2019'!$F$31, F83&gt;='club records end 2019'!$G$31), "CR", " ")</f>
        <v xml:space="preserve"> </v>
      </c>
      <c r="AJ83" s="12" t="str">
        <f>IF(AND(B83="javelin 600", E83='club records end 2019'!$F$32, F83&gt;='club records end 2019'!$G$32), "CR", " ")</f>
        <v xml:space="preserve"> </v>
      </c>
      <c r="AK83" s="12" t="str">
        <f>IF(AND(B83="javelin 700", E83='club records end 2019'!$F$33, F83&gt;='club records end 2019'!$G$33), "CR", " ")</f>
        <v xml:space="preserve"> </v>
      </c>
      <c r="AL83" s="12" t="str">
        <f>IF(AND(B83="javelin 800", OR(AND(E83='club records end 2019'!$F$34, F83&gt;='club records end 2019'!$G$34), AND(E83='club records end 2019'!$F$35, F83&gt;='club records end 2019'!$G$35))), "CR", " ")</f>
        <v xml:space="preserve"> </v>
      </c>
      <c r="AM83" s="12" t="str">
        <f>IF(AND(B83="shot 3", E83='club records end 2019'!$F$36, F83&gt;='club records end 2019'!$G$36), "CR", " ")</f>
        <v xml:space="preserve"> </v>
      </c>
      <c r="AN83" s="12" t="str">
        <f>IF(AND(B83="shot 4", E83='club records end 2019'!$F$37, F83&gt;='club records end 2019'!$G$37), "CR", " ")</f>
        <v xml:space="preserve"> </v>
      </c>
      <c r="AO83" s="12" t="str">
        <f>IF(AND(B83="shot 5", E83='club records end 2019'!$F$38, F83&gt;='club records end 2019'!$G$38), "CR", " ")</f>
        <v xml:space="preserve"> </v>
      </c>
      <c r="AP83" s="12" t="str">
        <f>IF(AND(B83="shot 6", E83='club records end 2019'!$F$39, F83&gt;='club records end 2019'!$G$39), "CR", " ")</f>
        <v xml:space="preserve"> </v>
      </c>
      <c r="AQ83" s="12" t="str">
        <f>IF(AND(B83="shot 7.26", E83='club records end 2019'!$F$40, F83&gt;='club records end 2019'!$G$40), "CR", " ")</f>
        <v xml:space="preserve"> </v>
      </c>
      <c r="AR83" s="12" t="str">
        <f>IF(AND(B83="60H",OR(AND(E83='club records end 2019'!$J$1,F83&lt;='club records end 2019'!$K$1),AND(E83='club records end 2019'!$J$2,F83&lt;='club records end 2019'!$K$2),AND(E83='club records end 2019'!$J$3,F83&lt;='club records end 2019'!$K$3),AND(E83='club records end 2019'!$J$4,F83&lt;='club records end 2019'!$K$4),AND(E83='club records end 2019'!$J$5,F83&lt;='club records end 2019'!$K$5))),"CR"," ")</f>
        <v xml:space="preserve"> </v>
      </c>
      <c r="AS83" s="12" t="str">
        <f>IF(AND(B83="75H", AND(E83='club records end 2019'!$J$6, F83&lt;='club records end 2019'!$K$6)), "CR", " ")</f>
        <v xml:space="preserve"> </v>
      </c>
      <c r="AT83" s="12" t="str">
        <f>IF(AND(B83="80H", AND(E83='club records end 2019'!$J$7, F83&lt;='club records end 2019'!$K$7)), "CR", " ")</f>
        <v xml:space="preserve"> </v>
      </c>
      <c r="AU83" s="12" t="str">
        <f>IF(AND(B83="100H", AND(E83='club records end 2019'!$J$8, F83&lt;='club records end 2019'!$K$8)), "CR", " ")</f>
        <v xml:space="preserve"> </v>
      </c>
      <c r="AV83" s="12" t="str">
        <f>IF(AND(B83="110H", OR(AND(E83='club records end 2019'!$J$9, F83&lt;='club records end 2019'!$K$9), AND(E83='club records end 2019'!$J$10, F83&lt;='club records end 2019'!$K$10))), "CR", " ")</f>
        <v xml:space="preserve"> </v>
      </c>
      <c r="AW83" s="12" t="str">
        <f>IF(AND(B83="400H", OR(AND(E83='club records end 2019'!$J$11, F83&lt;='club records end 2019'!$K$11), AND(E83='club records end 2019'!$J$12, F83&lt;='club records end 2019'!$K$12), AND(E83='club records end 2019'!$J$13, F83&lt;='club records end 2019'!$K$13), AND(E83='club records end 2019'!$J$14, F83&lt;='club records end 2019'!$K$14))), "CR", " ")</f>
        <v xml:space="preserve"> </v>
      </c>
      <c r="AX83" s="12" t="str">
        <f>IF(AND(B83="1500SC", AND(E83='club records end 2019'!$J$15, F83&lt;='club records end 2019'!$K$15)), "CR", " ")</f>
        <v xml:space="preserve"> </v>
      </c>
      <c r="AY83" s="12" t="str">
        <f>IF(AND(B83="2000SC", OR(AND(E83='club records end 2019'!$J$17, F83&lt;='club records end 2019'!$K$17), AND(E83='club records end 2019'!$J$18, F83&lt;='club records end 2019'!$K$18))), "CR", " ")</f>
        <v xml:space="preserve"> </v>
      </c>
      <c r="AZ83" s="12" t="str">
        <f>IF(AND(B83="3000SC", OR(AND(E83='club records end 2019'!$J$20, F83&lt;='club records end 2019'!$K$20), AND(E83='club records end 2019'!$J$21, F83&lt;='club records end 2019'!$K$21))), "CR", " ")</f>
        <v xml:space="preserve"> </v>
      </c>
      <c r="BA83" s="13" t="str">
        <f>IF(AND(B83="4x100", OR(AND(E83='club records end 2019'!$N$1, F83&lt;='club records end 2019'!$O$1), AND(E83='club records end 2019'!$N$2, F83&lt;='club records end 2019'!$O$2), AND(E83='club records end 2019'!$N$3, F83&lt;='club records end 2019'!$O$3), AND(E83='club records end 2019'!$N$4, F83&lt;='club records end 2019'!$O$4), AND(E83='club records end 2019'!$N$5, F83&lt;='club records end 2019'!$O$5))), "CR", " ")</f>
        <v xml:space="preserve"> </v>
      </c>
      <c r="BB83" s="13" t="str">
        <f>IF(AND(B83="4x200", OR(AND(E83='club records end 2019'!$N$6, F83&lt;='club records end 2019'!$O$6), AND(E83='club records end 2019'!$N$7, F83&lt;='club records end 2019'!$O$7), AND(E83='club records end 2019'!$N$8, F83&lt;='club records end 2019'!$O$8), AND(E83='club records end 2019'!$N$9, F83&lt;='club records end 2019'!$O$9), AND(E83='club records end 2019'!$N$10, F83&lt;='club records end 2019'!$O$10))), "CR", " ")</f>
        <v xml:space="preserve"> </v>
      </c>
      <c r="BC83" s="13" t="str">
        <f>IF(AND(B83="4x300", AND(E83='club records end 2019'!$N$11, F83&lt;='club records end 2019'!$O$11)), "CR", " ")</f>
        <v xml:space="preserve"> </v>
      </c>
      <c r="BD83" s="13" t="str">
        <f>IF(AND(B83="4x400", OR(AND(E83='club records end 2019'!$N$12, F83&lt;='club records end 2019'!$O$12), AND(E83='club records end 2019'!$N$13, F83&lt;='club records end 2019'!$O$13), AND(E83='club records end 2019'!$N$14, F83&lt;='club records end 2019'!$O$14), AND(E83='club records end 2019'!$N$15, F83&lt;='club records end 2019'!$O$15))), "CR", " ")</f>
        <v xml:space="preserve"> </v>
      </c>
      <c r="BE83" s="13" t="str">
        <f>IF(AND(B83="3x800", OR(AND(E83='club records end 2019'!$N$16, F83&lt;='club records end 2019'!$O$16), AND(E83='club records end 2019'!$N$17, F83&lt;='club records end 2019'!$O$17), AND(E83='club records end 2019'!$N$18, F83&lt;='club records end 2019'!$O$18))), "CR", " ")</f>
        <v xml:space="preserve"> </v>
      </c>
      <c r="BF83" s="13" t="str">
        <f>IF(AND(B83="pentathlon", OR(AND(E83='club records end 2019'!$N$21, F83&gt;='club records end 2019'!$O$21), AND(E83='club records end 2019'!$N$22, F83&gt;='club records end 2019'!$O$22),AND(E83='club records end 2019'!$N$23, F83&gt;='club records end 2019'!$O$23),AND(E83='club records end 2019'!$N$24, F83&gt;='club records end 2019'!$O$24))), "CR", " ")</f>
        <v xml:space="preserve"> </v>
      </c>
      <c r="BG83" s="13" t="str">
        <f>IF(AND(B83="heptathlon", OR(AND(E83='club records end 2019'!$N$26, F83&gt;='club records end 2019'!$O$26), AND(E83='club records end 2019'!$N$27, F83&gt;='club records end 2019'!$O$27))), "CR", " ")</f>
        <v xml:space="preserve"> </v>
      </c>
      <c r="BH83" s="13" t="str">
        <f>IF(AND(B83="decathlon", OR(AND(E83='club records end 2019'!$N$29, F83&gt;='club records end 2019'!$O$29), AND(E83='club records end 2019'!$N$30, F83&gt;='club records end 2019'!$O$30),AND(E83='club records end 2019'!$N$31, F83&gt;='club records end 2019'!$O$31))), "CR", " ")</f>
        <v xml:space="preserve"> </v>
      </c>
    </row>
    <row r="84" spans="1:64" ht="14.5" hidden="1" x14ac:dyDescent="0.35">
      <c r="A84" s="29" t="str">
        <f>IF(OR(E84="Sen", E84="V35", E84="V40", E84="V45", E84="V50", E84="V55", E84="V60", E84="V65", E84="V70", E84="V75"), "V", E84)</f>
        <v>U17</v>
      </c>
      <c r="B84" s="2">
        <v>1500</v>
      </c>
      <c r="C84" s="1" t="s">
        <v>141</v>
      </c>
      <c r="D84" s="1" t="s">
        <v>142</v>
      </c>
      <c r="E84" s="29" t="s">
        <v>14</v>
      </c>
      <c r="J84" s="13" t="str">
        <f t="shared" si="8"/>
        <v>***CLUB RECORD***</v>
      </c>
      <c r="K84" s="13" t="str">
        <f>IF(AND(B84=100, OR(AND(E84='club records end 2019'!$B$6, F84&lt;='club records end 2019'!$C$6), AND(E84='club records end 2019'!$B$7, F84&lt;='club records end 2019'!$C$7), AND(E84='club records end 2019'!$B$8, F84&lt;='club records end 2019'!$C$8), AND(E84='club records end 2019'!$B$9, F84&lt;='club records end 2019'!$C$9), AND(E84='club records end 2019'!$B$10, F84&lt;='club records end 2019'!$C$10))), "CR", " ")</f>
        <v xml:space="preserve"> </v>
      </c>
      <c r="L84" s="13" t="str">
        <f>IF(AND(B84=200, OR(AND(E84='club records end 2019'!$B$11, F84&lt;='club records end 2019'!$C$11), AND(E84='club records end 2019'!$B$12, F84&lt;='club records end 2019'!$C$12), AND(E84='club records end 2019'!$B$13, F84&lt;='club records end 2019'!$C$13), AND(E84='club records end 2019'!$B$14, F84&lt;='club records end 2019'!$C$14), AND(E84='club records end 2019'!$B$15, F84&lt;='club records end 2019'!$C$15))), "CR", " ")</f>
        <v xml:space="preserve"> </v>
      </c>
      <c r="M84" s="13" t="str">
        <f>IF(AND(B84=300, OR(AND(E84='club records end 2019'!$B$16, F84&lt;='club records end 2019'!$C$16), AND(E84='club records end 2019'!$B$17, F84&lt;='club records end 2019'!$C$17))), "CR", " ")</f>
        <v xml:space="preserve"> </v>
      </c>
      <c r="N84" s="13" t="str">
        <f>IF(AND(B84=400, OR(AND(E84='club records end 2019'!$B$18, F84&lt;='club records end 2019'!$C$18), AND(E84='club records end 2019'!$B$19, F84&lt;='club records end 2019'!$C$19), AND(E84='club records end 2019'!$B$20, F84&lt;='club records end 2019'!$C$20), AND(E84='club records end 2019'!$B$21, F84&lt;='club records end 2019'!$C$21))), "CR", " ")</f>
        <v xml:space="preserve"> </v>
      </c>
      <c r="O84" s="13" t="str">
        <f>IF(AND(B84=800, OR(AND(E84='club records end 2019'!$B$22, F84&lt;='club records end 2019'!$C$22), AND(E84='club records end 2019'!$B$23, F84&lt;='club records end 2019'!$C$23), AND(E84='club records end 2019'!$B$24, F84&lt;='club records end 2019'!$C$24), AND(E84='club records end 2019'!$B$25, F84&lt;='club records end 2019'!$C$25), AND(E84='club records end 2019'!$B$26, F84&lt;='club records end 2019'!$C$26))), "CR", " ")</f>
        <v xml:space="preserve"> </v>
      </c>
      <c r="P84" s="13" t="str">
        <f>IF(AND(B84=1000, OR(AND(E84='club records end 2019'!$B$27, F84&lt;='club records end 2019'!$C$27), AND(E84='club records end 2019'!$B$28, F84&lt;='club records end 2019'!$C$28))), "CR", " ")</f>
        <v xml:space="preserve"> </v>
      </c>
      <c r="Q84" s="13" t="str">
        <f>IF(AND(B84=1500, OR(AND(E84='club records end 2019'!$B$29, F84&lt;='club records end 2019'!$C$29), AND(E84='club records end 2019'!$B$30, F84&lt;='club records end 2019'!$C$30), AND(E84='club records end 2019'!$B$31, F84&lt;='club records end 2019'!$C$31), AND(E84='club records end 2019'!$B$32, F84&lt;='club records end 2019'!$C$32), AND(E84='club records end 2019'!$B$33, F84&lt;='club records end 2019'!$C$33))), "CR", " ")</f>
        <v>CR</v>
      </c>
      <c r="R84" s="13" t="str">
        <f>IF(AND(B84="1600 (Mile)",OR(AND(E84='club records end 2019'!$B$34,F84&lt;='club records end 2019'!$C$34),AND(E84='club records end 2019'!$B$35,F84&lt;='club records end 2019'!$C$35),AND(E84='club records end 2019'!$B$36,F84&lt;='club records end 2019'!$C$36),AND(E84='club records end 2019'!$B$37,F84&lt;='club records end 2019'!$C$37))),"CR"," ")</f>
        <v xml:space="preserve"> </v>
      </c>
      <c r="S84" s="13" t="str">
        <f>IF(AND(B84=3000, OR(AND(E84='club records end 2019'!$B$38, F84&lt;='club records end 2019'!$C$38), AND(E84='club records end 2019'!$B$39, F84&lt;='club records end 2019'!$C$39), AND(E84='club records end 2019'!$B$40, F84&lt;='club records end 2019'!$C$40), AND(E84='club records end 2019'!$B$41, F84&lt;='club records end 2019'!$C$41))), "CR", " ")</f>
        <v xml:space="preserve"> </v>
      </c>
      <c r="T84" s="13" t="str">
        <f>IF(AND(B84=5000, OR(AND(E84='club records end 2019'!$B$42, F84&lt;='club records end 2019'!$C$42), AND(E84='club records end 2019'!$B$43, F84&lt;='club records end 2019'!$C$43))), "CR", " ")</f>
        <v xml:space="preserve"> </v>
      </c>
      <c r="U84" s="12" t="str">
        <f>IF(AND(B84=10000, OR(AND(E84='club records end 2019'!$B$44, F84&lt;='club records end 2019'!$C$44), AND(E84='club records end 2019'!$B$45, F84&lt;='club records end 2019'!$C$45))), "CR", " ")</f>
        <v xml:space="preserve"> </v>
      </c>
      <c r="V84" s="12" t="str">
        <f>IF(AND(B84="high jump", OR(AND(E84='club records end 2019'!$F$1, F84&gt;='club records end 2019'!$G$1), AND(E84='club records end 2019'!$F$2, F84&gt;='club records end 2019'!$G$2), AND(E84='club records end 2019'!$F$3, F84&gt;='club records end 2019'!$G$3), AND(E84='club records end 2019'!$F$4, F84&gt;='club records end 2019'!$G$4), AND(E84='club records end 2019'!$F$5, F84&gt;='club records end 2019'!$G$5))), "CR", " ")</f>
        <v xml:space="preserve"> </v>
      </c>
      <c r="W84" s="12" t="str">
        <f>IF(AND(B84="long jump", OR(AND(E84='club records end 2019'!$F$6, F84&gt;='club records end 2019'!$G$6), AND(E84='club records end 2019'!$F$7, F84&gt;='club records end 2019'!$G$7), AND(E84='club records end 2019'!$F$8, F84&gt;='club records end 2019'!$G$8), AND(E84='club records end 2019'!$F$9, F84&gt;='club records end 2019'!$G$9), AND(E84='club records end 2019'!$F$10, F84&gt;='club records end 2019'!$G$10))), "CR", " ")</f>
        <v xml:space="preserve"> </v>
      </c>
      <c r="X84" s="12" t="str">
        <f>IF(AND(B84="triple jump", OR(AND(E84='club records end 2019'!$F$11, F84&gt;='club records end 2019'!$G$11), AND(E84='club records end 2019'!$F$12, F84&gt;='club records end 2019'!$G$12), AND(E84='club records end 2019'!$F$13, F84&gt;='club records end 2019'!$G$13), AND(E84='club records end 2019'!$F$14, F84&gt;='club records end 2019'!$H$14), AND(E84='club records end 2019'!$F$15, F84&gt;='club records end 2019'!$G$15))), "CR", " ")</f>
        <v xml:space="preserve"> </v>
      </c>
      <c r="Y84" s="12" t="str">
        <f>IF(AND(B84="pole vault", OR(AND(E84='club records end 2019'!$F$16, F84&gt;='club records end 2019'!$G$16), AND(E84='club records end 2019'!$F$17, F84&gt;='club records end 2019'!$G$17), AND(E84='club records end 2019'!$F$18, F84&gt;='club records end 2019'!$G$18), AND(E84='club records end 2019'!$F$19, F84&gt;='club records end 2019'!$G$19), AND(E84='club records end 2019'!$F$20, F84&gt;='club records end 2019'!$G$20))), "CR", " ")</f>
        <v xml:space="preserve"> </v>
      </c>
      <c r="Z84" s="12" t="str">
        <f>IF(AND(B84="discus 1", E84='club records end 2019'!$F$21, F84&gt;='club records end 2019'!$G$21), "CR", " ")</f>
        <v xml:space="preserve"> </v>
      </c>
      <c r="AA84" s="12" t="str">
        <f>IF(AND(B84="discus 1.25", E84='club records end 2019'!$F$22, F84&gt;='club records end 2019'!$G$22), "CR", " ")</f>
        <v xml:space="preserve"> </v>
      </c>
      <c r="AB84" s="12" t="str">
        <f>IF(AND(B84="discus 1.5", E84='club records end 2019'!$F$23, F84&gt;='club records end 2019'!$G$23), "CR", " ")</f>
        <v xml:space="preserve"> </v>
      </c>
      <c r="AC84" s="12" t="str">
        <f>IF(AND(B84="discus 1.75", E84='club records end 2019'!$F$24, F84&gt;='club records end 2019'!$G$24), "CR", " ")</f>
        <v xml:space="preserve"> </v>
      </c>
      <c r="AD84" s="12" t="str">
        <f>IF(AND(B84="discus 2", E84='club records end 2019'!$F$25, F84&gt;='club records end 2019'!$G$25), "CR", " ")</f>
        <v xml:space="preserve"> </v>
      </c>
      <c r="AE84" s="12" t="str">
        <f>IF(AND(B84="hammer 4", E84='club records end 2019'!$F$27, F84&gt;='club records end 2019'!$G$27), "CR", " ")</f>
        <v xml:space="preserve"> </v>
      </c>
      <c r="AF84" s="12" t="str">
        <f>IF(AND(B84="hammer 5", E84='club records end 2019'!$F$28, F84&gt;='club records end 2019'!$G$28), "CR", " ")</f>
        <v xml:space="preserve"> </v>
      </c>
      <c r="AG84" s="12" t="str">
        <f>IF(AND(B84="hammer 6", E84='club records end 2019'!$F$29, F84&gt;='club records end 2019'!$G$29), "CR", " ")</f>
        <v xml:space="preserve"> </v>
      </c>
      <c r="AH84" s="12" t="str">
        <f>IF(AND(B84="hammer 7.26", E84='club records end 2019'!$F$30, F84&gt;='club records end 2019'!$G$30), "CR", " ")</f>
        <v xml:space="preserve"> </v>
      </c>
      <c r="AI84" s="12" t="str">
        <f>IF(AND(B84="javelin 400", E84='club records end 2019'!$F$31, F84&gt;='club records end 2019'!$G$31), "CR", " ")</f>
        <v xml:space="preserve"> </v>
      </c>
      <c r="AJ84" s="12" t="str">
        <f>IF(AND(B84="javelin 600", E84='club records end 2019'!$F$32, F84&gt;='club records end 2019'!$G$32), "CR", " ")</f>
        <v xml:space="preserve"> </v>
      </c>
      <c r="AK84" s="12" t="str">
        <f>IF(AND(B84="javelin 700", E84='club records end 2019'!$F$33, F84&gt;='club records end 2019'!$G$33), "CR", " ")</f>
        <v xml:space="preserve"> </v>
      </c>
      <c r="AL84" s="12" t="str">
        <f>IF(AND(B84="javelin 800", OR(AND(E84='club records end 2019'!$F$34, F84&gt;='club records end 2019'!$G$34), AND(E84='club records end 2019'!$F$35, F84&gt;='club records end 2019'!$G$35))), "CR", " ")</f>
        <v xml:space="preserve"> </v>
      </c>
      <c r="AM84" s="12" t="str">
        <f>IF(AND(B84="shot 3", E84='club records end 2019'!$F$36, F84&gt;='club records end 2019'!$G$36), "CR", " ")</f>
        <v xml:space="preserve"> </v>
      </c>
      <c r="AN84" s="12" t="str">
        <f>IF(AND(B84="shot 4", E84='club records end 2019'!$F$37, F84&gt;='club records end 2019'!$G$37), "CR", " ")</f>
        <v xml:space="preserve"> </v>
      </c>
      <c r="AO84" s="12" t="str">
        <f>IF(AND(B84="shot 5", E84='club records end 2019'!$F$38, F84&gt;='club records end 2019'!$G$38), "CR", " ")</f>
        <v xml:space="preserve"> </v>
      </c>
      <c r="AP84" s="12" t="str">
        <f>IF(AND(B84="shot 6", E84='club records end 2019'!$F$39, F84&gt;='club records end 2019'!$G$39), "CR", " ")</f>
        <v xml:space="preserve"> </v>
      </c>
      <c r="AQ84" s="12" t="str">
        <f>IF(AND(B84="shot 7.26", E84='club records end 2019'!$F$40, F84&gt;='club records end 2019'!$G$40), "CR", " ")</f>
        <v xml:space="preserve"> </v>
      </c>
      <c r="AR84" s="12" t="str">
        <f>IF(AND(B84="60H",OR(AND(E84='club records end 2019'!$J$1,F84&lt;='club records end 2019'!$K$1),AND(E84='club records end 2019'!$J$2,F84&lt;='club records end 2019'!$K$2),AND(E84='club records end 2019'!$J$3,F84&lt;='club records end 2019'!$K$3),AND(E84='club records end 2019'!$J$4,F84&lt;='club records end 2019'!$K$4),AND(E84='club records end 2019'!$J$5,F84&lt;='club records end 2019'!$K$5))),"CR"," ")</f>
        <v xml:space="preserve"> </v>
      </c>
      <c r="AS84" s="12" t="str">
        <f>IF(AND(B84="75H", AND(E84='club records end 2019'!$J$6, F84&lt;='club records end 2019'!$K$6)), "CR", " ")</f>
        <v xml:space="preserve"> </v>
      </c>
      <c r="AT84" s="12" t="str">
        <f>IF(AND(B84="80H", AND(E84='club records end 2019'!$J$7, F84&lt;='club records end 2019'!$K$7)), "CR", " ")</f>
        <v xml:space="preserve"> </v>
      </c>
      <c r="AU84" s="12" t="str">
        <f>IF(AND(B84="100H", AND(E84='club records end 2019'!$J$8, F84&lt;='club records end 2019'!$K$8)), "CR", " ")</f>
        <v xml:space="preserve"> </v>
      </c>
      <c r="AV84" s="12" t="str">
        <f>IF(AND(B84="110H", OR(AND(E84='club records end 2019'!$J$9, F84&lt;='club records end 2019'!$K$9), AND(E84='club records end 2019'!$J$10, F84&lt;='club records end 2019'!$K$10))), "CR", " ")</f>
        <v xml:space="preserve"> </v>
      </c>
      <c r="AW84" s="12" t="str">
        <f>IF(AND(B84="400H", OR(AND(E84='club records end 2019'!$J$11, F84&lt;='club records end 2019'!$K$11), AND(E84='club records end 2019'!$J$12, F84&lt;='club records end 2019'!$K$12), AND(E84='club records end 2019'!$J$13, F84&lt;='club records end 2019'!$K$13), AND(E84='club records end 2019'!$J$14, F84&lt;='club records end 2019'!$K$14))), "CR", " ")</f>
        <v xml:space="preserve"> </v>
      </c>
      <c r="AX84" s="12" t="str">
        <f>IF(AND(B84="1500SC", AND(E84='club records end 2019'!$J$15, F84&lt;='club records end 2019'!$K$15)), "CR", " ")</f>
        <v xml:space="preserve"> </v>
      </c>
      <c r="AY84" s="12" t="str">
        <f>IF(AND(B84="2000SC", OR(AND(E84='club records end 2019'!$J$17, F84&lt;='club records end 2019'!$K$17), AND(E84='club records end 2019'!$J$18, F84&lt;='club records end 2019'!$K$18))), "CR", " ")</f>
        <v xml:space="preserve"> </v>
      </c>
      <c r="AZ84" s="12" t="str">
        <f>IF(AND(B84="3000SC", OR(AND(E84='club records end 2019'!$J$20, F84&lt;='club records end 2019'!$K$20), AND(E84='club records end 2019'!$J$21, F84&lt;='club records end 2019'!$K$21))), "CR", " ")</f>
        <v xml:space="preserve"> </v>
      </c>
      <c r="BA84" s="13" t="str">
        <f>IF(AND(B84="4x100", OR(AND(E84='club records end 2019'!$N$1, F84&lt;='club records end 2019'!$O$1), AND(E84='club records end 2019'!$N$2, F84&lt;='club records end 2019'!$O$2), AND(E84='club records end 2019'!$N$3, F84&lt;='club records end 2019'!$O$3), AND(E84='club records end 2019'!$N$4, F84&lt;='club records end 2019'!$O$4), AND(E84='club records end 2019'!$N$5, F84&lt;='club records end 2019'!$O$5))), "CR", " ")</f>
        <v xml:space="preserve"> </v>
      </c>
      <c r="BB84" s="13" t="str">
        <f>IF(AND(B84="4x200", OR(AND(E84='club records end 2019'!$N$6, F84&lt;='club records end 2019'!$O$6), AND(E84='club records end 2019'!$N$7, F84&lt;='club records end 2019'!$O$7), AND(E84='club records end 2019'!$N$8, F84&lt;='club records end 2019'!$O$8), AND(E84='club records end 2019'!$N$9, F84&lt;='club records end 2019'!$O$9), AND(E84='club records end 2019'!$N$10, F84&lt;='club records end 2019'!$O$10))), "CR", " ")</f>
        <v xml:space="preserve"> </v>
      </c>
      <c r="BC84" s="13" t="str">
        <f>IF(AND(B84="4x300", AND(E84='club records end 2019'!$N$11, F84&lt;='club records end 2019'!$O$11)), "CR", " ")</f>
        <v xml:space="preserve"> </v>
      </c>
      <c r="BD84" s="13" t="str">
        <f>IF(AND(B84="4x400", OR(AND(E84='club records end 2019'!$N$12, F84&lt;='club records end 2019'!$O$12), AND(E84='club records end 2019'!$N$13, F84&lt;='club records end 2019'!$O$13), AND(E84='club records end 2019'!$N$14, F84&lt;='club records end 2019'!$O$14), AND(E84='club records end 2019'!$N$15, F84&lt;='club records end 2019'!$O$15))), "CR", " ")</f>
        <v xml:space="preserve"> </v>
      </c>
      <c r="BE84" s="13" t="str">
        <f>IF(AND(B84="3x800", OR(AND(E84='club records end 2019'!$N$16, F84&lt;='club records end 2019'!$O$16), AND(E84='club records end 2019'!$N$17, F84&lt;='club records end 2019'!$O$17), AND(E84='club records end 2019'!$N$18, F84&lt;='club records end 2019'!$O$18))), "CR", " ")</f>
        <v xml:space="preserve"> </v>
      </c>
      <c r="BF84" s="13" t="str">
        <f>IF(AND(B84="pentathlon", OR(AND(E84='club records end 2019'!$N$21, F84&gt;='club records end 2019'!$O$21), AND(E84='club records end 2019'!$N$22, F84&gt;='club records end 2019'!$O$22),AND(E84='club records end 2019'!$N$23, F84&gt;='club records end 2019'!$O$23),AND(E84='club records end 2019'!$N$24, F84&gt;='club records end 2019'!$O$24))), "CR", " ")</f>
        <v xml:space="preserve"> </v>
      </c>
      <c r="BG84" s="13" t="str">
        <f>IF(AND(B84="heptathlon", OR(AND(E84='club records end 2019'!$N$26, F84&gt;='club records end 2019'!$O$26), AND(E84='club records end 2019'!$N$27, F84&gt;='club records end 2019'!$O$27))), "CR", " ")</f>
        <v xml:space="preserve"> </v>
      </c>
      <c r="BH84" s="13" t="str">
        <f>IF(AND(B84="decathlon", OR(AND(E84='club records end 2019'!$N$29, F84&gt;='club records end 2019'!$O$29), AND(E84='club records end 2019'!$N$30, F84&gt;='club records end 2019'!$O$30),AND(E84='club records end 2019'!$N$31, F84&gt;='club records end 2019'!$O$31))), "CR", " ")</f>
        <v xml:space="preserve"> </v>
      </c>
    </row>
    <row r="85" spans="1:64" ht="14.5" hidden="1" x14ac:dyDescent="0.35">
      <c r="A85" s="29" t="str">
        <f>IF(OR(E85="Sen", E85="V35", E85="V40", E85="V45", E85="V50", E85="V55", E85="V60", E85="V65", E85="V70", E85="V75"), "V", E85)</f>
        <v>U13</v>
      </c>
      <c r="B85" s="2">
        <v>200</v>
      </c>
      <c r="C85" s="1" t="s">
        <v>120</v>
      </c>
      <c r="D85" s="1" t="s">
        <v>45</v>
      </c>
      <c r="E85" s="29" t="s">
        <v>13</v>
      </c>
      <c r="J85" s="13" t="str">
        <f t="shared" si="8"/>
        <v>***CLUB RECORD***</v>
      </c>
      <c r="K85" s="13" t="str">
        <f>IF(AND(B85=100, OR(AND(E85='club records end 2019'!$B$6, F85&lt;='club records end 2019'!$C$6), AND(E85='club records end 2019'!$B$7, F85&lt;='club records end 2019'!$C$7), AND(E85='club records end 2019'!$B$8, F85&lt;='club records end 2019'!$C$8), AND(E85='club records end 2019'!$B$9, F85&lt;='club records end 2019'!$C$9), AND(E85='club records end 2019'!$B$10, F85&lt;='club records end 2019'!$C$10))), "CR", " ")</f>
        <v xml:space="preserve"> </v>
      </c>
      <c r="L85" s="13" t="str">
        <f>IF(AND(B85=200, OR(AND(E85='club records end 2019'!$B$11, F85&lt;='club records end 2019'!$C$11), AND(E85='club records end 2019'!$B$12, F85&lt;='club records end 2019'!$C$12), AND(E85='club records end 2019'!$B$13, F85&lt;='club records end 2019'!$C$13), AND(E85='club records end 2019'!$B$14, F85&lt;='club records end 2019'!$C$14), AND(E85='club records end 2019'!$B$15, F85&lt;='club records end 2019'!$C$15))), "CR", " ")</f>
        <v>CR</v>
      </c>
      <c r="M85" s="13" t="str">
        <f>IF(AND(B85=300, OR(AND(E85='club records end 2019'!$B$16, F85&lt;='club records end 2019'!$C$16), AND(E85='club records end 2019'!$B$17, F85&lt;='club records end 2019'!$C$17))), "CR", " ")</f>
        <v xml:space="preserve"> </v>
      </c>
      <c r="N85" s="13" t="str">
        <f>IF(AND(B85=400, OR(AND(E85='club records end 2019'!$B$18, F85&lt;='club records end 2019'!$C$18), AND(E85='club records end 2019'!$B$19, F85&lt;='club records end 2019'!$C$19), AND(E85='club records end 2019'!$B$20, F85&lt;='club records end 2019'!$C$20), AND(E85='club records end 2019'!$B$21, F85&lt;='club records end 2019'!$C$21))), "CR", " ")</f>
        <v xml:space="preserve"> </v>
      </c>
      <c r="O85" s="13" t="str">
        <f>IF(AND(B85=800, OR(AND(E85='club records end 2019'!$B$22, F85&lt;='club records end 2019'!$C$22), AND(E85='club records end 2019'!$B$23, F85&lt;='club records end 2019'!$C$23), AND(E85='club records end 2019'!$B$24, F85&lt;='club records end 2019'!$C$24), AND(E85='club records end 2019'!$B$25, F85&lt;='club records end 2019'!$C$25), AND(E85='club records end 2019'!$B$26, F85&lt;='club records end 2019'!$C$26))), "CR", " ")</f>
        <v xml:space="preserve"> </v>
      </c>
      <c r="P85" s="13" t="str">
        <f>IF(AND(B85=1000, OR(AND(E85='club records end 2019'!$B$27, F85&lt;='club records end 2019'!$C$27), AND(E85='club records end 2019'!$B$28, F85&lt;='club records end 2019'!$C$28))), "CR", " ")</f>
        <v xml:space="preserve"> </v>
      </c>
      <c r="Q85" s="13" t="str">
        <f>IF(AND(B85=1500, OR(AND(E85='club records end 2019'!$B$29, F85&lt;='club records end 2019'!$C$29), AND(E85='club records end 2019'!$B$30, F85&lt;='club records end 2019'!$C$30), AND(E85='club records end 2019'!$B$31, F85&lt;='club records end 2019'!$C$31), AND(E85='club records end 2019'!$B$32, F85&lt;='club records end 2019'!$C$32), AND(E85='club records end 2019'!$B$33, F85&lt;='club records end 2019'!$C$33))), "CR", " ")</f>
        <v xml:space="preserve"> </v>
      </c>
      <c r="R85" s="13" t="str">
        <f>IF(AND(B85="1600 (Mile)",OR(AND(E85='club records end 2019'!$B$34,F85&lt;='club records end 2019'!$C$34),AND(E85='club records end 2019'!$B$35,F85&lt;='club records end 2019'!$C$35),AND(E85='club records end 2019'!$B$36,F85&lt;='club records end 2019'!$C$36),AND(E85='club records end 2019'!$B$37,F85&lt;='club records end 2019'!$C$37))),"CR"," ")</f>
        <v xml:space="preserve"> </v>
      </c>
      <c r="S85" s="13" t="str">
        <f>IF(AND(B85=3000, OR(AND(E85='club records end 2019'!$B$38, F85&lt;='club records end 2019'!$C$38), AND(E85='club records end 2019'!$B$39, F85&lt;='club records end 2019'!$C$39), AND(E85='club records end 2019'!$B$40, F85&lt;='club records end 2019'!$C$40), AND(E85='club records end 2019'!$B$41, F85&lt;='club records end 2019'!$C$41))), "CR", " ")</f>
        <v xml:space="preserve"> </v>
      </c>
      <c r="T85" s="13" t="str">
        <f>IF(AND(B85=5000, OR(AND(E85='club records end 2019'!$B$42, F85&lt;='club records end 2019'!$C$42), AND(E85='club records end 2019'!$B$43, F85&lt;='club records end 2019'!$C$43))), "CR", " ")</f>
        <v xml:space="preserve"> </v>
      </c>
      <c r="U85" s="12" t="str">
        <f>IF(AND(B85=10000, OR(AND(E85='club records end 2019'!$B$44, F85&lt;='club records end 2019'!$C$44), AND(E85='club records end 2019'!$B$45, F85&lt;='club records end 2019'!$C$45))), "CR", " ")</f>
        <v xml:space="preserve"> </v>
      </c>
      <c r="V85" s="12" t="str">
        <f>IF(AND(B85="high jump", OR(AND(E85='club records end 2019'!$F$1, F85&gt;='club records end 2019'!$G$1), AND(E85='club records end 2019'!$F$2, F85&gt;='club records end 2019'!$G$2), AND(E85='club records end 2019'!$F$3, F85&gt;='club records end 2019'!$G$3), AND(E85='club records end 2019'!$F$4, F85&gt;='club records end 2019'!$G$4), AND(E85='club records end 2019'!$F$5, F85&gt;='club records end 2019'!$G$5))), "CR", " ")</f>
        <v xml:space="preserve"> </v>
      </c>
      <c r="W85" s="12" t="str">
        <f>IF(AND(B85="long jump", OR(AND(E85='club records end 2019'!$F$6, F85&gt;='club records end 2019'!$G$6), AND(E85='club records end 2019'!$F$7, F85&gt;='club records end 2019'!$G$7), AND(E85='club records end 2019'!$F$8, F85&gt;='club records end 2019'!$G$8), AND(E85='club records end 2019'!$F$9, F85&gt;='club records end 2019'!$G$9), AND(E85='club records end 2019'!$F$10, F85&gt;='club records end 2019'!$G$10))), "CR", " ")</f>
        <v xml:space="preserve"> </v>
      </c>
      <c r="X85" s="12" t="str">
        <f>IF(AND(B85="triple jump", OR(AND(E85='club records end 2019'!$F$11, F85&gt;='club records end 2019'!$G$11), AND(E85='club records end 2019'!$F$12, F85&gt;='club records end 2019'!$G$12), AND(E85='club records end 2019'!$F$13, F85&gt;='club records end 2019'!$G$13), AND(E85='club records end 2019'!$F$14, F85&gt;='club records end 2019'!$H$14), AND(E85='club records end 2019'!$F$15, F85&gt;='club records end 2019'!$G$15))), "CR", " ")</f>
        <v xml:space="preserve"> </v>
      </c>
      <c r="Y85" s="12" t="str">
        <f>IF(AND(B85="pole vault", OR(AND(E85='club records end 2019'!$F$16, F85&gt;='club records end 2019'!$G$16), AND(E85='club records end 2019'!$F$17, F85&gt;='club records end 2019'!$G$17), AND(E85='club records end 2019'!$F$18, F85&gt;='club records end 2019'!$G$18), AND(E85='club records end 2019'!$F$19, F85&gt;='club records end 2019'!$G$19), AND(E85='club records end 2019'!$F$20, F85&gt;='club records end 2019'!$G$20))), "CR", " ")</f>
        <v xml:space="preserve"> </v>
      </c>
      <c r="Z85" s="12" t="str">
        <f>IF(AND(B85="discus 1", E85='club records end 2019'!$F$21, F85&gt;='club records end 2019'!$G$21), "CR", " ")</f>
        <v xml:space="preserve"> </v>
      </c>
      <c r="AA85" s="12" t="str">
        <f>IF(AND(B85="discus 1.25", E85='club records end 2019'!$F$22, F85&gt;='club records end 2019'!$G$22), "CR", " ")</f>
        <v xml:space="preserve"> </v>
      </c>
      <c r="AB85" s="12" t="str">
        <f>IF(AND(B85="discus 1.5", E85='club records end 2019'!$F$23, F85&gt;='club records end 2019'!$G$23), "CR", " ")</f>
        <v xml:space="preserve"> </v>
      </c>
      <c r="AC85" s="12" t="str">
        <f>IF(AND(B85="discus 1.75", E85='club records end 2019'!$F$24, F85&gt;='club records end 2019'!$G$24), "CR", " ")</f>
        <v xml:space="preserve"> </v>
      </c>
      <c r="AD85" s="12" t="str">
        <f>IF(AND(B85="discus 2", E85='club records end 2019'!$F$25, F85&gt;='club records end 2019'!$G$25), "CR", " ")</f>
        <v xml:space="preserve"> </v>
      </c>
      <c r="AE85" s="12" t="str">
        <f>IF(AND(B85="hammer 4", E85='club records end 2019'!$F$27, F85&gt;='club records end 2019'!$G$27), "CR", " ")</f>
        <v xml:space="preserve"> </v>
      </c>
      <c r="AF85" s="12" t="str">
        <f>IF(AND(B85="hammer 5", E85='club records end 2019'!$F$28, F85&gt;='club records end 2019'!$G$28), "CR", " ")</f>
        <v xml:space="preserve"> </v>
      </c>
      <c r="AG85" s="12" t="str">
        <f>IF(AND(B85="hammer 6", E85='club records end 2019'!$F$29, F85&gt;='club records end 2019'!$G$29), "CR", " ")</f>
        <v xml:space="preserve"> </v>
      </c>
      <c r="AH85" s="12" t="str">
        <f>IF(AND(B85="hammer 7.26", E85='club records end 2019'!$F$30, F85&gt;='club records end 2019'!$G$30), "CR", " ")</f>
        <v xml:space="preserve"> </v>
      </c>
      <c r="AI85" s="12" t="str">
        <f>IF(AND(B85="javelin 400", E85='club records end 2019'!$F$31, F85&gt;='club records end 2019'!$G$31), "CR", " ")</f>
        <v xml:space="preserve"> </v>
      </c>
      <c r="AJ85" s="12" t="str">
        <f>IF(AND(B85="javelin 600", E85='club records end 2019'!$F$32, F85&gt;='club records end 2019'!$G$32), "CR", " ")</f>
        <v xml:space="preserve"> </v>
      </c>
      <c r="AK85" s="12" t="str">
        <f>IF(AND(B85="javelin 700", E85='club records end 2019'!$F$33, F85&gt;='club records end 2019'!$G$33), "CR", " ")</f>
        <v xml:space="preserve"> </v>
      </c>
      <c r="AL85" s="12" t="str">
        <f>IF(AND(B85="javelin 800", OR(AND(E85='club records end 2019'!$F$34, F85&gt;='club records end 2019'!$G$34), AND(E85='club records end 2019'!$F$35, F85&gt;='club records end 2019'!$G$35))), "CR", " ")</f>
        <v xml:space="preserve"> </v>
      </c>
      <c r="AM85" s="12" t="str">
        <f>IF(AND(B85="shot 3", E85='club records end 2019'!$F$36, F85&gt;='club records end 2019'!$G$36), "CR", " ")</f>
        <v xml:space="preserve"> </v>
      </c>
      <c r="AN85" s="12" t="str">
        <f>IF(AND(B85="shot 4", E85='club records end 2019'!$F$37, F85&gt;='club records end 2019'!$G$37), "CR", " ")</f>
        <v xml:space="preserve"> </v>
      </c>
      <c r="AO85" s="12" t="str">
        <f>IF(AND(B85="shot 5", E85='club records end 2019'!$F$38, F85&gt;='club records end 2019'!$G$38), "CR", " ")</f>
        <v xml:space="preserve"> </v>
      </c>
      <c r="AP85" s="12" t="str">
        <f>IF(AND(B85="shot 6", E85='club records end 2019'!$F$39, F85&gt;='club records end 2019'!$G$39), "CR", " ")</f>
        <v xml:space="preserve"> </v>
      </c>
      <c r="AQ85" s="12" t="str">
        <f>IF(AND(B85="shot 7.26", E85='club records end 2019'!$F$40, F85&gt;='club records end 2019'!$G$40), "CR", " ")</f>
        <v xml:space="preserve"> </v>
      </c>
      <c r="AR85" s="12" t="str">
        <f>IF(AND(B85="60H",OR(AND(E85='club records end 2019'!$J$1,F85&lt;='club records end 2019'!$K$1),AND(E85='club records end 2019'!$J$2,F85&lt;='club records end 2019'!$K$2),AND(E85='club records end 2019'!$J$3,F85&lt;='club records end 2019'!$K$3),AND(E85='club records end 2019'!$J$4,F85&lt;='club records end 2019'!$K$4),AND(E85='club records end 2019'!$J$5,F85&lt;='club records end 2019'!$K$5))),"CR"," ")</f>
        <v xml:space="preserve"> </v>
      </c>
      <c r="AS85" s="12" t="str">
        <f>IF(AND(B85="75H", AND(E85='club records end 2019'!$J$6, F85&lt;='club records end 2019'!$K$6)), "CR", " ")</f>
        <v xml:space="preserve"> </v>
      </c>
      <c r="AT85" s="12" t="str">
        <f>IF(AND(B85="80H", AND(E85='club records end 2019'!$J$7, F85&lt;='club records end 2019'!$K$7)), "CR", " ")</f>
        <v xml:space="preserve"> </v>
      </c>
      <c r="AU85" s="12" t="str">
        <f>IF(AND(B85="100H", AND(E85='club records end 2019'!$J$8, F85&lt;='club records end 2019'!$K$8)), "CR", " ")</f>
        <v xml:space="preserve"> </v>
      </c>
      <c r="AV85" s="12" t="str">
        <f>IF(AND(B85="110H", OR(AND(E85='club records end 2019'!$J$9, F85&lt;='club records end 2019'!$K$9), AND(E85='club records end 2019'!$J$10, F85&lt;='club records end 2019'!$K$10))), "CR", " ")</f>
        <v xml:space="preserve"> </v>
      </c>
      <c r="AW85" s="12" t="str">
        <f>IF(AND(B85="400H", OR(AND(E85='club records end 2019'!$J$11, F85&lt;='club records end 2019'!$K$11), AND(E85='club records end 2019'!$J$12, F85&lt;='club records end 2019'!$K$12), AND(E85='club records end 2019'!$J$13, F85&lt;='club records end 2019'!$K$13), AND(E85='club records end 2019'!$J$14, F85&lt;='club records end 2019'!$K$14))), "CR", " ")</f>
        <v xml:space="preserve"> </v>
      </c>
      <c r="AX85" s="12" t="str">
        <f>IF(AND(B85="1500SC", AND(E85='club records end 2019'!$J$15, F85&lt;='club records end 2019'!$K$15)), "CR", " ")</f>
        <v xml:space="preserve"> </v>
      </c>
      <c r="AY85" s="12" t="str">
        <f>IF(AND(B85="2000SC", OR(AND(E85='club records end 2019'!$J$17, F85&lt;='club records end 2019'!$K$17), AND(E85='club records end 2019'!$J$18, F85&lt;='club records end 2019'!$K$18))), "CR", " ")</f>
        <v xml:space="preserve"> </v>
      </c>
      <c r="AZ85" s="12" t="str">
        <f>IF(AND(B85="3000SC", OR(AND(E85='club records end 2019'!$J$20, F85&lt;='club records end 2019'!$K$20), AND(E85='club records end 2019'!$J$21, F85&lt;='club records end 2019'!$K$21))), "CR", " ")</f>
        <v xml:space="preserve"> </v>
      </c>
      <c r="BA85" s="13" t="str">
        <f>IF(AND(B85="4x100", OR(AND(E85='club records end 2019'!$N$1, F85&lt;='club records end 2019'!$O$1), AND(E85='club records end 2019'!$N$2, F85&lt;='club records end 2019'!$O$2), AND(E85='club records end 2019'!$N$3, F85&lt;='club records end 2019'!$O$3), AND(E85='club records end 2019'!$N$4, F85&lt;='club records end 2019'!$O$4), AND(E85='club records end 2019'!$N$5, F85&lt;='club records end 2019'!$O$5))), "CR", " ")</f>
        <v xml:space="preserve"> </v>
      </c>
      <c r="BB85" s="13" t="str">
        <f>IF(AND(B85="4x200", OR(AND(E85='club records end 2019'!$N$6, F85&lt;='club records end 2019'!$O$6), AND(E85='club records end 2019'!$N$7, F85&lt;='club records end 2019'!$O$7), AND(E85='club records end 2019'!$N$8, F85&lt;='club records end 2019'!$O$8), AND(E85='club records end 2019'!$N$9, F85&lt;='club records end 2019'!$O$9), AND(E85='club records end 2019'!$N$10, F85&lt;='club records end 2019'!$O$10))), "CR", " ")</f>
        <v xml:space="preserve"> </v>
      </c>
      <c r="BC85" s="13" t="str">
        <f>IF(AND(B85="4x300", AND(E85='club records end 2019'!$N$11, F85&lt;='club records end 2019'!$O$11)), "CR", " ")</f>
        <v xml:space="preserve"> </v>
      </c>
      <c r="BD85" s="13" t="str">
        <f>IF(AND(B85="4x400", OR(AND(E85='club records end 2019'!$N$12, F85&lt;='club records end 2019'!$O$12), AND(E85='club records end 2019'!$N$13, F85&lt;='club records end 2019'!$O$13), AND(E85='club records end 2019'!$N$14, F85&lt;='club records end 2019'!$O$14), AND(E85='club records end 2019'!$N$15, F85&lt;='club records end 2019'!$O$15))), "CR", " ")</f>
        <v xml:space="preserve"> </v>
      </c>
      <c r="BE85" s="13" t="str">
        <f>IF(AND(B85="3x800", OR(AND(E85='club records end 2019'!$N$16, F85&lt;='club records end 2019'!$O$16), AND(E85='club records end 2019'!$N$17, F85&lt;='club records end 2019'!$O$17), AND(E85='club records end 2019'!$N$18, F85&lt;='club records end 2019'!$O$18))), "CR", " ")</f>
        <v xml:space="preserve"> </v>
      </c>
      <c r="BF85" s="13" t="str">
        <f>IF(AND(B85="pentathlon", OR(AND(E85='club records end 2019'!$N$21, F85&gt;='club records end 2019'!$O$21), AND(E85='club records end 2019'!$N$22, F85&gt;='club records end 2019'!$O$22),AND(E85='club records end 2019'!$N$23, F85&gt;='club records end 2019'!$O$23),AND(E85='club records end 2019'!$N$24, F85&gt;='club records end 2019'!$O$24))), "CR", " ")</f>
        <v xml:space="preserve"> </v>
      </c>
      <c r="BG85" s="13" t="str">
        <f>IF(AND(B85="heptathlon", OR(AND(E85='club records end 2019'!$N$26, F85&gt;='club records end 2019'!$O$26), AND(E85='club records end 2019'!$N$27, F85&gt;='club records end 2019'!$O$27))), "CR", " ")</f>
        <v xml:space="preserve"> </v>
      </c>
      <c r="BH85" s="13" t="str">
        <f>IF(AND(B85="decathlon", OR(AND(E85='club records end 2019'!$N$29, F85&gt;='club records end 2019'!$O$29), AND(E85='club records end 2019'!$N$30, F85&gt;='club records end 2019'!$O$30),AND(E85='club records end 2019'!$N$31, F85&gt;='club records end 2019'!$O$31))), "CR", " ")</f>
        <v xml:space="preserve"> </v>
      </c>
    </row>
    <row r="86" spans="1:64" ht="14.5" hidden="1" x14ac:dyDescent="0.35">
      <c r="A86" s="1" t="s">
        <v>12</v>
      </c>
      <c r="B86" s="2" t="s">
        <v>6</v>
      </c>
      <c r="C86" s="1" t="s">
        <v>134</v>
      </c>
      <c r="D86" s="1" t="s">
        <v>45</v>
      </c>
      <c r="E86" s="17" t="s">
        <v>12</v>
      </c>
      <c r="F86" s="19"/>
      <c r="J86" s="13" t="s">
        <v>306</v>
      </c>
      <c r="O86" s="1"/>
      <c r="P86" s="1"/>
      <c r="Q86" s="1"/>
      <c r="R86" s="1"/>
      <c r="S86" s="1"/>
      <c r="T86" s="1"/>
    </row>
    <row r="87" spans="1:64" ht="14.5" hidden="1" x14ac:dyDescent="0.35">
      <c r="A87" s="1" t="str">
        <f>E87</f>
        <v>U20</v>
      </c>
      <c r="B87" s="2" t="s">
        <v>9</v>
      </c>
      <c r="C87" s="1" t="s">
        <v>76</v>
      </c>
      <c r="D87" s="1" t="s">
        <v>28</v>
      </c>
      <c r="E87" s="29" t="s">
        <v>12</v>
      </c>
      <c r="F87" s="19"/>
      <c r="G87" s="24"/>
      <c r="J87" s="13" t="str">
        <f t="shared" ref="J87:J98" si="9">IF(OR(K87="CR", L87="CR", M87="CR", N87="CR", O87="CR", P87="CR", Q87="CR", R87="CR", S87="CR", T87="CR",U87="CR", V87="CR", W87="CR", X87="CR", Y87="CR", Z87="CR", AA87="CR", AB87="CR", AC87="CR", AD87="CR", AE87="CR", AF87="CR", AG87="CR", AH87="CR", AI87="CR", AJ87="CR", AK87="CR", AL87="CR", AM87="CR", AN87="CR", AO87="CR", AP87="CR", AQ87="CR", AR87="CR", AS87="CR", AT87="CR", AU87="CR", AV87="CR", AW87="CR", AX87="CR", AY87="CR", AZ87="CR", BA87="CR", BB87="CR", BC87="CR", BD87="CR", BE87="CR", BF87="CR", BG87="CR", BH87="CR"), "***CLUB RECORD***", "")</f>
        <v/>
      </c>
      <c r="K87" s="13" t="str">
        <f>IF(AND(B87=100, OR(AND(E87='club records end 2019'!$B$6, F87&lt;='club records end 2019'!$C$6), AND(E87='club records end 2019'!$B$7, F87&lt;='club records end 2019'!$C$7), AND(E87='club records end 2019'!$B$8, F87&lt;='club records end 2019'!$C$8), AND(E87='club records end 2019'!$B$9, F87&lt;='club records end 2019'!$C$9), AND(E87='club records end 2019'!$B$10, F87&lt;='club records end 2019'!$C$10))), "CR", " ")</f>
        <v xml:space="preserve"> </v>
      </c>
      <c r="L87" s="13" t="str">
        <f>IF(AND(B87=200, OR(AND(E87='club records end 2019'!$B$11, F87&lt;='club records end 2019'!$C$11), AND(E87='club records end 2019'!$B$12, F87&lt;='club records end 2019'!$C$12), AND(E87='club records end 2019'!$B$13, F87&lt;='club records end 2019'!$C$13), AND(E87='club records end 2019'!$B$14, F87&lt;='club records end 2019'!$C$14), AND(E87='club records end 2019'!$B$15, F87&lt;='club records end 2019'!$C$15))), "CR", " ")</f>
        <v xml:space="preserve"> </v>
      </c>
      <c r="M87" s="13" t="str">
        <f>IF(AND(B87=300, OR(AND(E87='club records end 2019'!$B$16, F87&lt;='club records end 2019'!$C$16), AND(E87='club records end 2019'!$B$17, F87&lt;='club records end 2019'!$C$17))), "CR", " ")</f>
        <v xml:space="preserve"> </v>
      </c>
      <c r="N87" s="13" t="str">
        <f>IF(AND(B87=400, OR(AND(E87='club records end 2019'!$B$18, F87&lt;='club records end 2019'!$C$18), AND(E87='club records end 2019'!$B$19, F87&lt;='club records end 2019'!$C$19), AND(E87='club records end 2019'!$B$20, F87&lt;='club records end 2019'!$C$20), AND(E87='club records end 2019'!$B$21, F87&lt;='club records end 2019'!$C$21))), "CR", " ")</f>
        <v xml:space="preserve"> </v>
      </c>
      <c r="O87" s="13" t="str">
        <f>IF(AND(B87=800, OR(AND(E87='club records end 2019'!$B$22, F87&lt;='club records end 2019'!$C$22), AND(E87='club records end 2019'!$B$23, F87&lt;='club records end 2019'!$C$23), AND(E87='club records end 2019'!$B$24, F87&lt;='club records end 2019'!$C$24), AND(E87='club records end 2019'!$B$25, F87&lt;='club records end 2019'!$C$25), AND(E87='club records end 2019'!$B$26, F87&lt;='club records end 2019'!$C$26))), "CR", " ")</f>
        <v xml:space="preserve"> </v>
      </c>
      <c r="P87" s="13" t="str">
        <f>IF(AND(B87=1000, OR(AND(E87='club records end 2019'!$B$27, F87&lt;='club records end 2019'!$C$27), AND(E87='club records end 2019'!$B$28, F87&lt;='club records end 2019'!$C$28))), "CR", " ")</f>
        <v xml:space="preserve"> </v>
      </c>
      <c r="Q87" s="13" t="str">
        <f>IF(AND(B87=1500, OR(AND(E87='club records end 2019'!$B$29, F87&lt;='club records end 2019'!$C$29), AND(E87='club records end 2019'!$B$30, F87&lt;='club records end 2019'!$C$30), AND(E87='club records end 2019'!$B$31, F87&lt;='club records end 2019'!$C$31), AND(E87='club records end 2019'!$B$32, F87&lt;='club records end 2019'!$C$32), AND(E87='club records end 2019'!$B$33, F87&lt;='club records end 2019'!$C$33))), "CR", " ")</f>
        <v xml:space="preserve"> </v>
      </c>
      <c r="R87" s="13" t="str">
        <f>IF(AND(B87="1600 (Mile)",OR(AND(E87='club records end 2019'!$B$34,F87&lt;='club records end 2019'!$C$34),AND(E87='club records end 2019'!$B$35,F87&lt;='club records end 2019'!$C$35),AND(E87='club records end 2019'!$B$36,F87&lt;='club records end 2019'!$C$36),AND(E87='club records end 2019'!$B$37,F87&lt;='club records end 2019'!$C$37))),"CR"," ")</f>
        <v xml:space="preserve"> </v>
      </c>
      <c r="S87" s="13" t="str">
        <f>IF(AND(B87=3000, OR(AND(E87='club records end 2019'!$B$38, F87&lt;='club records end 2019'!$C$38), AND(E87='club records end 2019'!$B$39, F87&lt;='club records end 2019'!$C$39), AND(E87='club records end 2019'!$B$40, F87&lt;='club records end 2019'!$C$40), AND(E87='club records end 2019'!$B$41, F87&lt;='club records end 2019'!$C$41))), "CR", " ")</f>
        <v xml:space="preserve"> </v>
      </c>
      <c r="T87" s="13" t="str">
        <f>IF(AND(B87=5000, OR(AND(E87='club records end 2019'!$B$42, F87&lt;='club records end 2019'!$C$42), AND(E87='club records end 2019'!$B$43, F87&lt;='club records end 2019'!$C$43))), "CR", " ")</f>
        <v xml:space="preserve"> </v>
      </c>
      <c r="U87" s="12" t="str">
        <f>IF(AND(B87=10000, OR(AND(E87='club records end 2019'!$B$44, F87&lt;='club records end 2019'!$C$44), AND(E87='club records end 2019'!$B$45, F87&lt;='club records end 2019'!$C$45))), "CR", " ")</f>
        <v xml:space="preserve"> </v>
      </c>
      <c r="V87" s="12" t="str">
        <f>IF(AND(B87="high jump", OR(AND(E87='club records end 2019'!$F$1, F87&gt;='club records end 2019'!$G$1), AND(E87='club records end 2019'!$F$2, F87&gt;='club records end 2019'!$G$2), AND(E87='club records end 2019'!$F$3, F87&gt;='club records end 2019'!$G$3), AND(E87='club records end 2019'!$F$4, F87&gt;='club records end 2019'!$G$4), AND(E87='club records end 2019'!$F$5, F87&gt;='club records end 2019'!$G$5))), "CR", " ")</f>
        <v xml:space="preserve"> </v>
      </c>
      <c r="W87" s="12" t="str">
        <f>IF(AND(B87="long jump", OR(AND(E87='club records end 2019'!$F$6, F87&gt;='club records end 2019'!$G$6), AND(E87='club records end 2019'!$F$7, F87&gt;='club records end 2019'!$G$7), AND(E87='club records end 2019'!$F$8, F87&gt;='club records end 2019'!$G$8), AND(E87='club records end 2019'!$F$9, F87&gt;='club records end 2019'!$G$9), AND(E87='club records end 2019'!$F$10, F87&gt;='club records end 2019'!$G$10))), "CR", " ")</f>
        <v xml:space="preserve"> </v>
      </c>
      <c r="X87" s="12" t="str">
        <f>IF(AND(B87="triple jump", OR(AND(E87='club records end 2019'!$F$11, F87&gt;='club records end 2019'!$G$11), AND(E87='club records end 2019'!$F$12, F87&gt;='club records end 2019'!$G$12), AND(E87='club records end 2019'!$F$13, F87&gt;='club records end 2019'!$G$13), AND(E87='club records end 2019'!$F$14, F87&gt;='club records end 2019'!$H$14), AND(E87='club records end 2019'!$F$15, F87&gt;='club records end 2019'!$G$15))), "CR", " ")</f>
        <v xml:space="preserve"> </v>
      </c>
      <c r="Y87" s="12" t="str">
        <f>IF(AND(B87="pole vault", OR(AND(E87='club records end 2019'!$F$16, F87&gt;='club records end 2019'!$G$16), AND(E87='club records end 2019'!$F$17, F87&gt;='club records end 2019'!$G$17), AND(E87='club records end 2019'!$F$18, F87&gt;='club records end 2019'!$G$18), AND(E87='club records end 2019'!$F$19, F87&gt;='club records end 2019'!$G$19), AND(E87='club records end 2019'!$F$20, F87&gt;='club records end 2019'!$G$20))), "CR", " ")</f>
        <v xml:space="preserve"> </v>
      </c>
      <c r="Z87" s="12" t="str">
        <f>IF(AND(B87="discus 1", E87='club records end 2019'!$F$21, F87&gt;='club records end 2019'!$G$21), "CR", " ")</f>
        <v xml:space="preserve"> </v>
      </c>
      <c r="AA87" s="12" t="str">
        <f>IF(AND(B87="discus 1.25", E87='club records end 2019'!$F$22, F87&gt;='club records end 2019'!$G$22), "CR", " ")</f>
        <v xml:space="preserve"> </v>
      </c>
      <c r="AB87" s="12" t="str">
        <f>IF(AND(B87="discus 1.5", E87='club records end 2019'!$F$23, F87&gt;='club records end 2019'!$G$23), "CR", " ")</f>
        <v xml:space="preserve"> </v>
      </c>
      <c r="AC87" s="12" t="str">
        <f>IF(AND(B87="discus 1.75", E87='club records end 2019'!$F$24, F87&gt;='club records end 2019'!$G$24), "CR", " ")</f>
        <v xml:space="preserve"> </v>
      </c>
      <c r="AD87" s="12" t="str">
        <f>IF(AND(B87="discus 2", E87='club records end 2019'!$F$25, F87&gt;='club records end 2019'!$G$25), "CR", " ")</f>
        <v xml:space="preserve"> </v>
      </c>
      <c r="AE87" s="12" t="str">
        <f>IF(AND(B87="hammer 4", E87='club records end 2019'!$F$27, F87&gt;='club records end 2019'!$G$27), "CR", " ")</f>
        <v xml:space="preserve"> </v>
      </c>
      <c r="AF87" s="12" t="str">
        <f>IF(AND(B87="hammer 5", E87='club records end 2019'!$F$28, F87&gt;='club records end 2019'!$G$28), "CR", " ")</f>
        <v xml:space="preserve"> </v>
      </c>
      <c r="AG87" s="12" t="str">
        <f>IF(AND(B87="hammer 6", E87='club records end 2019'!$F$29, F87&gt;='club records end 2019'!$G$29), "CR", " ")</f>
        <v xml:space="preserve"> </v>
      </c>
      <c r="AH87" s="12" t="str">
        <f>IF(AND(B87="hammer 7.26", E87='club records end 2019'!$F$30, F87&gt;='club records end 2019'!$G$30), "CR", " ")</f>
        <v xml:space="preserve"> </v>
      </c>
      <c r="AI87" s="12" t="str">
        <f>IF(AND(B87="javelin 400", E87='club records end 2019'!$F$31, F87&gt;='club records end 2019'!$G$31), "CR", " ")</f>
        <v xml:space="preserve"> </v>
      </c>
      <c r="AJ87" s="12" t="str">
        <f>IF(AND(B87="javelin 600", E87='club records end 2019'!$F$32, F87&gt;='club records end 2019'!$G$32), "CR", " ")</f>
        <v xml:space="preserve"> </v>
      </c>
      <c r="AK87" s="12" t="str">
        <f>IF(AND(B87="javelin 700", E87='club records end 2019'!$F$33, F87&gt;='club records end 2019'!$G$33), "CR", " ")</f>
        <v xml:space="preserve"> </v>
      </c>
      <c r="AL87" s="12" t="str">
        <f>IF(AND(B87="javelin 800", OR(AND(E87='club records end 2019'!$F$34, F87&gt;='club records end 2019'!$G$34), AND(E87='club records end 2019'!$F$35, F87&gt;='club records end 2019'!$G$35))), "CR", " ")</f>
        <v xml:space="preserve"> </v>
      </c>
      <c r="AM87" s="12" t="str">
        <f>IF(AND(B87="shot 3", E87='club records end 2019'!$F$36, F87&gt;='club records end 2019'!$G$36), "CR", " ")</f>
        <v xml:space="preserve"> </v>
      </c>
      <c r="AN87" s="12" t="str">
        <f>IF(AND(B87="shot 4", E87='club records end 2019'!$F$37, F87&gt;='club records end 2019'!$G$37), "CR", " ")</f>
        <v xml:space="preserve"> </v>
      </c>
      <c r="AO87" s="12" t="str">
        <f>IF(AND(B87="shot 5", E87='club records end 2019'!$F$38, F87&gt;='club records end 2019'!$G$38), "CR", " ")</f>
        <v xml:space="preserve"> </v>
      </c>
      <c r="AP87" s="12" t="str">
        <f>IF(AND(B87="shot 6", E87='club records end 2019'!$F$39, F87&gt;='club records end 2019'!$G$39), "CR", " ")</f>
        <v xml:space="preserve"> </v>
      </c>
      <c r="AQ87" s="12" t="str">
        <f>IF(AND(B87="shot 7.26", E87='club records end 2019'!$F$40, F87&gt;='club records end 2019'!$G$40), "CR", " ")</f>
        <v xml:space="preserve"> </v>
      </c>
      <c r="AR87" s="12" t="str">
        <f>IF(AND(B87="60H",OR(AND(E87='club records end 2019'!$J$1,F87&lt;='club records end 2019'!$K$1),AND(E87='club records end 2019'!$J$2,F87&lt;='club records end 2019'!$K$2),AND(E87='club records end 2019'!$J$3,F87&lt;='club records end 2019'!$K$3),AND(E87='club records end 2019'!$J$4,F87&lt;='club records end 2019'!$K$4),AND(E87='club records end 2019'!$J$5,F87&lt;='club records end 2019'!$K$5))),"CR"," ")</f>
        <v xml:space="preserve"> </v>
      </c>
      <c r="AS87" s="12" t="str">
        <f>IF(AND(B87="75H", AND(E87='club records end 2019'!$J$6, F87&lt;='club records end 2019'!$K$6)), "CR", " ")</f>
        <v xml:space="preserve"> </v>
      </c>
      <c r="AT87" s="12" t="str">
        <f>IF(AND(B87="80H", AND(E87='club records end 2019'!$J$7, F87&lt;='club records end 2019'!$K$7)), "CR", " ")</f>
        <v xml:space="preserve"> </v>
      </c>
      <c r="AU87" s="12" t="str">
        <f>IF(AND(B87="100H", AND(E87='club records end 2019'!$J$8, F87&lt;='club records end 2019'!$K$8)), "CR", " ")</f>
        <v xml:space="preserve"> </v>
      </c>
      <c r="AV87" s="12" t="str">
        <f>IF(AND(B87="110H", OR(AND(E87='club records end 2019'!$J$9, F87&lt;='club records end 2019'!$K$9), AND(E87='club records end 2019'!$J$10, F87&lt;='club records end 2019'!$K$10))), "CR", " ")</f>
        <v xml:space="preserve"> </v>
      </c>
      <c r="AW87" s="12" t="str">
        <f>IF(AND(B87="400H", OR(AND(E87='club records end 2019'!$J$11, F87&lt;='club records end 2019'!$K$11), AND(E87='club records end 2019'!$J$12, F87&lt;='club records end 2019'!$K$12), AND(E87='club records end 2019'!$J$13, F87&lt;='club records end 2019'!$K$13), AND(E87='club records end 2019'!$J$14, F87&lt;='club records end 2019'!$K$14))), "CR", " ")</f>
        <v xml:space="preserve"> </v>
      </c>
      <c r="AX87" s="12" t="str">
        <f>IF(AND(B87="1500SC", AND(E87='club records end 2019'!$J$15, F87&lt;='club records end 2019'!$K$15)), "CR", " ")</f>
        <v xml:space="preserve"> </v>
      </c>
      <c r="AY87" s="12" t="str">
        <f>IF(AND(B87="2000SC", OR(AND(E87='club records end 2019'!$J$17, F87&lt;='club records end 2019'!$K$17), AND(E87='club records end 2019'!$J$18, F87&lt;='club records end 2019'!$K$18))), "CR", " ")</f>
        <v xml:space="preserve"> </v>
      </c>
      <c r="AZ87" s="12" t="str">
        <f>IF(AND(B87="3000SC", OR(AND(E87='club records end 2019'!$J$20, F87&lt;='club records end 2019'!$K$20), AND(E87='club records end 2019'!$J$21, F87&lt;='club records end 2019'!$K$21))), "CR", " ")</f>
        <v xml:space="preserve"> </v>
      </c>
      <c r="BA87" s="13" t="str">
        <f>IF(AND(B87="4x100", OR(AND(E87='club records end 2019'!$N$1, F87&lt;='club records end 2019'!$O$1), AND(E87='club records end 2019'!$N$2, F87&lt;='club records end 2019'!$O$2), AND(E87='club records end 2019'!$N$3, F87&lt;='club records end 2019'!$O$3), AND(E87='club records end 2019'!$N$4, F87&lt;='club records end 2019'!$O$4), AND(E87='club records end 2019'!$N$5, F87&lt;='club records end 2019'!$O$5))), "CR", " ")</f>
        <v xml:space="preserve"> </v>
      </c>
      <c r="BB87" s="13" t="str">
        <f>IF(AND(B87="4x200", OR(AND(E87='club records end 2019'!$N$6, F87&lt;='club records end 2019'!$O$6), AND(E87='club records end 2019'!$N$7, F87&lt;='club records end 2019'!$O$7), AND(E87='club records end 2019'!$N$8, F87&lt;='club records end 2019'!$O$8), AND(E87='club records end 2019'!$N$9, F87&lt;='club records end 2019'!$O$9), AND(E87='club records end 2019'!$N$10, F87&lt;='club records end 2019'!$O$10))), "CR", " ")</f>
        <v xml:space="preserve"> </v>
      </c>
      <c r="BC87" s="13" t="str">
        <f>IF(AND(B87="4x300", AND(E87='club records end 2019'!$N$11, F87&lt;='club records end 2019'!$O$11)), "CR", " ")</f>
        <v xml:space="preserve"> </v>
      </c>
      <c r="BD87" s="13" t="str">
        <f>IF(AND(B87="4x400", OR(AND(E87='club records end 2019'!$N$12, F87&lt;='club records end 2019'!$O$12), AND(E87='club records end 2019'!$N$13, F87&lt;='club records end 2019'!$O$13), AND(E87='club records end 2019'!$N$14, F87&lt;='club records end 2019'!$O$14), AND(E87='club records end 2019'!$N$15, F87&lt;='club records end 2019'!$O$15))), "CR", " ")</f>
        <v xml:space="preserve"> </v>
      </c>
      <c r="BE87" s="13" t="str">
        <f>IF(AND(B87="3x800", OR(AND(E87='club records end 2019'!$N$16, F87&lt;='club records end 2019'!$O$16), AND(E87='club records end 2019'!$N$17, F87&lt;='club records end 2019'!$O$17), AND(E87='club records end 2019'!$N$18, F87&lt;='club records end 2019'!$O$18))), "CR", " ")</f>
        <v xml:space="preserve"> </v>
      </c>
      <c r="BF87" s="13" t="str">
        <f>IF(AND(B87="pentathlon", OR(AND(E87='club records end 2019'!$N$21, F87&gt;='club records end 2019'!$O$21), AND(E87='club records end 2019'!$N$22, F87&gt;='club records end 2019'!$O$22),AND(E87='club records end 2019'!$N$23, F87&gt;='club records end 2019'!$O$23),AND(E87='club records end 2019'!$N$24, F87&gt;='club records end 2019'!$O$24))), "CR", " ")</f>
        <v xml:space="preserve"> </v>
      </c>
      <c r="BG87" s="13" t="str">
        <f>IF(AND(B87="heptathlon", OR(AND(E87='club records end 2019'!$N$26, F87&gt;='club records end 2019'!$O$26), AND(E87='club records end 2019'!$N$27, F87&gt;='club records end 2019'!$O$27))), "CR", " ")</f>
        <v xml:space="preserve"> </v>
      </c>
      <c r="BH87" s="13" t="str">
        <f>IF(AND(B87="decathlon", OR(AND(E87='club records end 2019'!$N$29, F87&gt;='club records end 2019'!$O$29), AND(E87='club records end 2019'!$N$30, F87&gt;='club records end 2019'!$O$30),AND(E87='club records end 2019'!$N$31, F87&gt;='club records end 2019'!$O$31))), "CR", " ")</f>
        <v xml:space="preserve"> </v>
      </c>
    </row>
    <row r="88" spans="1:64" ht="14.5" hidden="1" x14ac:dyDescent="0.35">
      <c r="A88" s="1" t="s">
        <v>333</v>
      </c>
      <c r="B88" s="2">
        <v>100</v>
      </c>
      <c r="C88" s="1" t="s">
        <v>37</v>
      </c>
      <c r="D88" s="1" t="s">
        <v>38</v>
      </c>
      <c r="E88" s="17" t="s">
        <v>10</v>
      </c>
      <c r="J88" s="13" t="str">
        <f t="shared" si="9"/>
        <v>***CLUB RECORD***</v>
      </c>
      <c r="K88" s="13" t="str">
        <f>IF(AND(B88=100, OR(AND(E88='club records end 2019'!$B$6, F88&lt;='club records end 2019'!$C$6), AND(E88='club records end 2019'!$B$7, F88&lt;='club records end 2019'!$C$7), AND(E88='club records end 2019'!$B$8, F88&lt;='club records end 2019'!$C$8), AND(E88='club records end 2019'!$B$9, F88&lt;='club records end 2019'!$C$9), AND(E88='club records end 2019'!$B$10, F88&lt;='club records end 2019'!$C$10))), "CR", " ")</f>
        <v>CR</v>
      </c>
      <c r="L88" s="13" t="str">
        <f>IF(AND(B88=200, OR(AND(E88='club records end 2019'!$B$11, F88&lt;='club records end 2019'!$C$11), AND(E88='club records end 2019'!$B$12, F88&lt;='club records end 2019'!$C$12), AND(E88='club records end 2019'!$B$13, F88&lt;='club records end 2019'!$C$13), AND(E88='club records end 2019'!$B$14, F88&lt;='club records end 2019'!$C$14), AND(E88='club records end 2019'!$B$15, F88&lt;='club records end 2019'!$C$15))), "CR", " ")</f>
        <v xml:space="preserve"> </v>
      </c>
      <c r="M88" s="13" t="str">
        <f>IF(AND(B88=300, OR(AND(E88='club records end 2019'!$B$16, F88&lt;='club records end 2019'!$C$16), AND(E88='club records end 2019'!$B$17, F88&lt;='club records end 2019'!$C$17))), "CR", " ")</f>
        <v xml:space="preserve"> </v>
      </c>
      <c r="N88" s="13" t="str">
        <f>IF(AND(B88=400, OR(AND(E88='club records end 2019'!$B$18, F88&lt;='club records end 2019'!$C$18), AND(E88='club records end 2019'!$B$19, F88&lt;='club records end 2019'!$C$19), AND(E88='club records end 2019'!$B$20, F88&lt;='club records end 2019'!$C$20), AND(E88='club records end 2019'!$B$21, F88&lt;='club records end 2019'!$C$21))), "CR", " ")</f>
        <v xml:space="preserve"> </v>
      </c>
      <c r="O88" s="13" t="str">
        <f>IF(AND(B88=800, OR(AND(E88='club records end 2019'!$B$22, F88&lt;='club records end 2019'!$C$22), AND(E88='club records end 2019'!$B$23, F88&lt;='club records end 2019'!$C$23), AND(E88='club records end 2019'!$B$24, F88&lt;='club records end 2019'!$C$24), AND(E88='club records end 2019'!$B$25, F88&lt;='club records end 2019'!$C$25), AND(E88='club records end 2019'!$B$26, F88&lt;='club records end 2019'!$C$26))), "CR", " ")</f>
        <v xml:space="preserve"> </v>
      </c>
      <c r="P88" s="13" t="str">
        <f>IF(AND(B88=1000, OR(AND(E88='club records end 2019'!$B$27, F88&lt;='club records end 2019'!$C$27), AND(E88='club records end 2019'!$B$28, F88&lt;='club records end 2019'!$C$28))), "CR", " ")</f>
        <v xml:space="preserve"> </v>
      </c>
      <c r="Q88" s="13" t="str">
        <f>IF(AND(B88=1500, OR(AND(E88='club records end 2019'!$B$29, F88&lt;='club records end 2019'!$C$29), AND(E88='club records end 2019'!$B$30, F88&lt;='club records end 2019'!$C$30), AND(E88='club records end 2019'!$B$31, F88&lt;='club records end 2019'!$C$31), AND(E88='club records end 2019'!$B$32, F88&lt;='club records end 2019'!$C$32), AND(E88='club records end 2019'!$B$33, F88&lt;='club records end 2019'!$C$33))), "CR", " ")</f>
        <v xml:space="preserve"> </v>
      </c>
      <c r="R88" s="13" t="str">
        <f>IF(AND(B88="1600 (Mile)",OR(AND(E88='club records end 2019'!$B$34,F88&lt;='club records end 2019'!$C$34),AND(E88='club records end 2019'!$B$35,F88&lt;='club records end 2019'!$C$35),AND(E88='club records end 2019'!$B$36,F88&lt;='club records end 2019'!$C$36),AND(E88='club records end 2019'!$B$37,F88&lt;='club records end 2019'!$C$37))),"CR"," ")</f>
        <v xml:space="preserve"> </v>
      </c>
      <c r="S88" s="13" t="str">
        <f>IF(AND(B88=3000, OR(AND(E88='club records end 2019'!$B$38, F88&lt;='club records end 2019'!$C$38), AND(E88='club records end 2019'!$B$39, F88&lt;='club records end 2019'!$C$39), AND(E88='club records end 2019'!$B$40, F88&lt;='club records end 2019'!$C$40), AND(E88='club records end 2019'!$B$41, F88&lt;='club records end 2019'!$C$41))), "CR", " ")</f>
        <v xml:space="preserve"> </v>
      </c>
      <c r="T88" s="13" t="str">
        <f>IF(AND(B88=5000, OR(AND(E88='club records end 2019'!$B$42, F88&lt;='club records end 2019'!$C$42), AND(E88='club records end 2019'!$B$43, F88&lt;='club records end 2019'!$C$43))), "CR", " ")</f>
        <v xml:space="preserve"> </v>
      </c>
      <c r="U88" s="12" t="str">
        <f>IF(AND(B88=10000, OR(AND(E88='club records end 2019'!$B$44, F88&lt;='club records end 2019'!$C$44), AND(E88='club records end 2019'!$B$45, F88&lt;='club records end 2019'!$C$45))), "CR", " ")</f>
        <v xml:space="preserve"> </v>
      </c>
      <c r="V88" s="12" t="str">
        <f>IF(AND(B88="high jump", OR(AND(E88='club records end 2019'!$F$1, F88&gt;='club records end 2019'!$G$1), AND(E88='club records end 2019'!$F$2, F88&gt;='club records end 2019'!$G$2), AND(E88='club records end 2019'!$F$3, F88&gt;='club records end 2019'!$G$3), AND(E88='club records end 2019'!$F$4, F88&gt;='club records end 2019'!$G$4), AND(E88='club records end 2019'!$F$5, F88&gt;='club records end 2019'!$G$5))), "CR", " ")</f>
        <v xml:space="preserve"> </v>
      </c>
      <c r="W88" s="12" t="str">
        <f>IF(AND(B88="long jump", OR(AND(E88='club records end 2019'!$F$6, F88&gt;='club records end 2019'!$G$6), AND(E88='club records end 2019'!$F$7, F88&gt;='club records end 2019'!$G$7), AND(E88='club records end 2019'!$F$8, F88&gt;='club records end 2019'!$G$8), AND(E88='club records end 2019'!$F$9, F88&gt;='club records end 2019'!$G$9), AND(E88='club records end 2019'!$F$10, F88&gt;='club records end 2019'!$G$10))), "CR", " ")</f>
        <v xml:space="preserve"> </v>
      </c>
      <c r="X88" s="12" t="str">
        <f>IF(AND(B88="triple jump", OR(AND(E88='club records end 2019'!$F$11, F88&gt;='club records end 2019'!$G$11), AND(E88='club records end 2019'!$F$12, F88&gt;='club records end 2019'!$G$12), AND(E88='club records end 2019'!$F$13, F88&gt;='club records end 2019'!$G$13), AND(E88='club records end 2019'!$F$14, F88&gt;='club records end 2019'!$H$14), AND(E88='club records end 2019'!$F$15, F88&gt;='club records end 2019'!$G$15))), "CR", " ")</f>
        <v xml:space="preserve"> </v>
      </c>
      <c r="Y88" s="12" t="str">
        <f>IF(AND(B88="pole vault", OR(AND(E88='club records end 2019'!$F$16, F88&gt;='club records end 2019'!$G$16), AND(E88='club records end 2019'!$F$17, F88&gt;='club records end 2019'!$G$17), AND(E88='club records end 2019'!$F$18, F88&gt;='club records end 2019'!$G$18), AND(E88='club records end 2019'!$F$19, F88&gt;='club records end 2019'!$G$19), AND(E88='club records end 2019'!$F$20, F88&gt;='club records end 2019'!$G$20))), "CR", " ")</f>
        <v xml:space="preserve"> </v>
      </c>
      <c r="Z88" s="12" t="str">
        <f>IF(AND(B88="discus 1", E88='club records end 2019'!$F$21, F88&gt;='club records end 2019'!$G$21), "CR", " ")</f>
        <v xml:space="preserve"> </v>
      </c>
      <c r="AA88" s="12" t="str">
        <f>IF(AND(B88="discus 1.25", E88='club records end 2019'!$F$22, F88&gt;='club records end 2019'!$G$22), "CR", " ")</f>
        <v xml:space="preserve"> </v>
      </c>
      <c r="AB88" s="12" t="str">
        <f>IF(AND(B88="discus 1.5", E88='club records end 2019'!$F$23, F88&gt;='club records end 2019'!$G$23), "CR", " ")</f>
        <v xml:space="preserve"> </v>
      </c>
      <c r="AC88" s="12" t="str">
        <f>IF(AND(B88="discus 1.75", E88='club records end 2019'!$F$24, F88&gt;='club records end 2019'!$G$24), "CR", " ")</f>
        <v xml:space="preserve"> </v>
      </c>
      <c r="AD88" s="12" t="str">
        <f>IF(AND(B88="discus 2", E88='club records end 2019'!$F$25, F88&gt;='club records end 2019'!$G$25), "CR", " ")</f>
        <v xml:space="preserve"> </v>
      </c>
      <c r="AE88" s="12" t="str">
        <f>IF(AND(B88="hammer 4", E88='club records end 2019'!$F$27, F88&gt;='club records end 2019'!$G$27), "CR", " ")</f>
        <v xml:space="preserve"> </v>
      </c>
      <c r="AF88" s="12" t="str">
        <f>IF(AND(B88="hammer 5", E88='club records end 2019'!$F$28, F88&gt;='club records end 2019'!$G$28), "CR", " ")</f>
        <v xml:space="preserve"> </v>
      </c>
      <c r="AG88" s="12" t="str">
        <f>IF(AND(B88="hammer 6", E88='club records end 2019'!$F$29, F88&gt;='club records end 2019'!$G$29), "CR", " ")</f>
        <v xml:space="preserve"> </v>
      </c>
      <c r="AH88" s="12" t="str">
        <f>IF(AND(B88="hammer 7.26", E88='club records end 2019'!$F$30, F88&gt;='club records end 2019'!$G$30), "CR", " ")</f>
        <v xml:space="preserve"> </v>
      </c>
      <c r="AI88" s="12" t="str">
        <f>IF(AND(B88="javelin 400", E88='club records end 2019'!$F$31, F88&gt;='club records end 2019'!$G$31), "CR", " ")</f>
        <v xml:space="preserve"> </v>
      </c>
      <c r="AJ88" s="12" t="str">
        <f>IF(AND(B88="javelin 600", E88='club records end 2019'!$F$32, F88&gt;='club records end 2019'!$G$32), "CR", " ")</f>
        <v xml:space="preserve"> </v>
      </c>
      <c r="AK88" s="12" t="str">
        <f>IF(AND(B88="javelin 700", E88='club records end 2019'!$F$33, F88&gt;='club records end 2019'!$G$33), "CR", " ")</f>
        <v xml:space="preserve"> </v>
      </c>
      <c r="AL88" s="12" t="str">
        <f>IF(AND(B88="javelin 800", OR(AND(E88='club records end 2019'!$F$34, F88&gt;='club records end 2019'!$G$34), AND(E88='club records end 2019'!$F$35, F88&gt;='club records end 2019'!$G$35))), "CR", " ")</f>
        <v xml:space="preserve"> </v>
      </c>
      <c r="AM88" s="12" t="str">
        <f>IF(AND(B88="shot 3", E88='club records end 2019'!$F$36, F88&gt;='club records end 2019'!$G$36), "CR", " ")</f>
        <v xml:space="preserve"> </v>
      </c>
      <c r="AN88" s="12" t="str">
        <f>IF(AND(B88="shot 4", E88='club records end 2019'!$F$37, F88&gt;='club records end 2019'!$G$37), "CR", " ")</f>
        <v xml:space="preserve"> </v>
      </c>
      <c r="AO88" s="12" t="str">
        <f>IF(AND(B88="shot 5", E88='club records end 2019'!$F$38, F88&gt;='club records end 2019'!$G$38), "CR", " ")</f>
        <v xml:space="preserve"> </v>
      </c>
      <c r="AP88" s="12" t="str">
        <f>IF(AND(B88="shot 6", E88='club records end 2019'!$F$39, F88&gt;='club records end 2019'!$G$39), "CR", " ")</f>
        <v xml:space="preserve"> </v>
      </c>
      <c r="AQ88" s="12" t="str">
        <f>IF(AND(B88="shot 7.26", E88='club records end 2019'!$F$40, F88&gt;='club records end 2019'!$G$40), "CR", " ")</f>
        <v xml:space="preserve"> </v>
      </c>
      <c r="AR88" s="12" t="str">
        <f>IF(AND(B88="60H",OR(AND(E88='club records end 2019'!$J$1,F88&lt;='club records end 2019'!$K$1),AND(E88='club records end 2019'!$J$2,F88&lt;='club records end 2019'!$K$2),AND(E88='club records end 2019'!$J$3,F88&lt;='club records end 2019'!$K$3),AND(E88='club records end 2019'!$J$4,F88&lt;='club records end 2019'!$K$4),AND(E88='club records end 2019'!$J$5,F88&lt;='club records end 2019'!$K$5))),"CR"," ")</f>
        <v xml:space="preserve"> </v>
      </c>
      <c r="AS88" s="12" t="str">
        <f>IF(AND(B88="75H", AND(E88='club records end 2019'!$J$6, F88&lt;='club records end 2019'!$K$6)), "CR", " ")</f>
        <v xml:space="preserve"> </v>
      </c>
      <c r="AT88" s="12" t="str">
        <f>IF(AND(B88="80H", AND(E88='club records end 2019'!$J$7, F88&lt;='club records end 2019'!$K$7)), "CR", " ")</f>
        <v xml:space="preserve"> </v>
      </c>
      <c r="AU88" s="12" t="str">
        <f>IF(AND(B88="100H", AND(E88='club records end 2019'!$J$8, F88&lt;='club records end 2019'!$K$8)), "CR", " ")</f>
        <v xml:space="preserve"> </v>
      </c>
      <c r="AV88" s="12" t="str">
        <f>IF(AND(B88="110H", OR(AND(E88='club records end 2019'!$J$9, F88&lt;='club records end 2019'!$K$9), AND(E88='club records end 2019'!$J$10, F88&lt;='club records end 2019'!$K$10))), "CR", " ")</f>
        <v xml:space="preserve"> </v>
      </c>
      <c r="AW88" s="12" t="str">
        <f>IF(AND(B88="400H", OR(AND(E88='club records end 2019'!$J$11, F88&lt;='club records end 2019'!$K$11), AND(E88='club records end 2019'!$J$12, F88&lt;='club records end 2019'!$K$12), AND(E88='club records end 2019'!$J$13, F88&lt;='club records end 2019'!$K$13), AND(E88='club records end 2019'!$J$14, F88&lt;='club records end 2019'!$K$14))), "CR", " ")</f>
        <v xml:space="preserve"> </v>
      </c>
      <c r="AX88" s="12" t="str">
        <f>IF(AND(B88="1500SC", AND(E88='club records end 2019'!$J$15, F88&lt;='club records end 2019'!$K$15)), "CR", " ")</f>
        <v xml:space="preserve"> </v>
      </c>
      <c r="AY88" s="12" t="str">
        <f>IF(AND(B88="2000SC", OR(AND(E88='club records end 2019'!$J$17, F88&lt;='club records end 2019'!$K$17), AND(E88='club records end 2019'!$J$18, F88&lt;='club records end 2019'!$K$18))), "CR", " ")</f>
        <v xml:space="preserve"> </v>
      </c>
      <c r="AZ88" s="12" t="str">
        <f>IF(AND(B88="3000SC", OR(AND(E88='club records end 2019'!$J$20, F88&lt;='club records end 2019'!$K$20), AND(E88='club records end 2019'!$J$21, F88&lt;='club records end 2019'!$K$21))), "CR", " ")</f>
        <v xml:space="preserve"> </v>
      </c>
      <c r="BA88" s="13" t="str">
        <f>IF(AND(B88="4x100", OR(AND(E88='club records end 2019'!$N$1, F88&lt;='club records end 2019'!$O$1), AND(E88='club records end 2019'!$N$2, F88&lt;='club records end 2019'!$O$2), AND(E88='club records end 2019'!$N$3, F88&lt;='club records end 2019'!$O$3), AND(E88='club records end 2019'!$N$4, F88&lt;='club records end 2019'!$O$4), AND(E88='club records end 2019'!$N$5, F88&lt;='club records end 2019'!$O$5))), "CR", " ")</f>
        <v xml:space="preserve"> </v>
      </c>
      <c r="BB88" s="13" t="str">
        <f>IF(AND(B88="4x200", OR(AND(E88='club records end 2019'!$N$6, F88&lt;='club records end 2019'!$O$6), AND(E88='club records end 2019'!$N$7, F88&lt;='club records end 2019'!$O$7), AND(E88='club records end 2019'!$N$8, F88&lt;='club records end 2019'!$O$8), AND(E88='club records end 2019'!$N$9, F88&lt;='club records end 2019'!$O$9), AND(E88='club records end 2019'!$N$10, F88&lt;='club records end 2019'!$O$10))), "CR", " ")</f>
        <v xml:space="preserve"> </v>
      </c>
      <c r="BC88" s="13" t="str">
        <f>IF(AND(B88="4x300", AND(E88='club records end 2019'!$N$11, F88&lt;='club records end 2019'!$O$11)), "CR", " ")</f>
        <v xml:space="preserve"> </v>
      </c>
      <c r="BD88" s="13" t="str">
        <f>IF(AND(B88="4x400", OR(AND(E88='club records end 2019'!$N$12, F88&lt;='club records end 2019'!$O$12), AND(E88='club records end 2019'!$N$13, F88&lt;='club records end 2019'!$O$13), AND(E88='club records end 2019'!$N$14, F88&lt;='club records end 2019'!$O$14), AND(E88='club records end 2019'!$N$15, F88&lt;='club records end 2019'!$O$15))), "CR", " ")</f>
        <v xml:space="preserve"> </v>
      </c>
      <c r="BE88" s="13" t="str">
        <f>IF(AND(B88="3x800", OR(AND(E88='club records end 2019'!$N$16, F88&lt;='club records end 2019'!$O$16), AND(E88='club records end 2019'!$N$17, F88&lt;='club records end 2019'!$O$17), AND(E88='club records end 2019'!$N$18, F88&lt;='club records end 2019'!$O$18))), "CR", " ")</f>
        <v xml:space="preserve"> </v>
      </c>
      <c r="BF88" s="13" t="str">
        <f>IF(AND(B88="pentathlon", OR(AND(E88='club records end 2019'!$N$21, F88&gt;='club records end 2019'!$O$21), AND(E88='club records end 2019'!$N$22, F88&gt;='club records end 2019'!$O$22),AND(E88='club records end 2019'!$N$23, F88&gt;='club records end 2019'!$O$23),AND(E88='club records end 2019'!$N$24, F88&gt;='club records end 2019'!$O$24))), "CR", " ")</f>
        <v xml:space="preserve"> </v>
      </c>
      <c r="BG88" s="13" t="str">
        <f>IF(AND(B88="heptathlon", OR(AND(E88='club records end 2019'!$N$26, F88&gt;='club records end 2019'!$O$26), AND(E88='club records end 2019'!$N$27, F88&gt;='club records end 2019'!$O$27))), "CR", " ")</f>
        <v xml:space="preserve"> </v>
      </c>
      <c r="BH88" s="13" t="str">
        <f>IF(AND(B88="decathlon", OR(AND(E88='club records end 2019'!$N$29, F88&gt;='club records end 2019'!$O$29), AND(E88='club records end 2019'!$N$30, F88&gt;='club records end 2019'!$O$30),AND(E88='club records end 2019'!$N$31, F88&gt;='club records end 2019'!$O$31))), "CR", " ")</f>
        <v xml:space="preserve"> </v>
      </c>
    </row>
    <row r="89" spans="1:64" ht="14.5" hidden="1" x14ac:dyDescent="0.35">
      <c r="A89" s="1" t="s">
        <v>333</v>
      </c>
      <c r="B89" s="2">
        <v>200</v>
      </c>
      <c r="C89" s="1" t="s">
        <v>37</v>
      </c>
      <c r="D89" s="1" t="s">
        <v>38</v>
      </c>
      <c r="E89" s="17" t="s">
        <v>10</v>
      </c>
      <c r="J89" s="13" t="str">
        <f t="shared" si="9"/>
        <v>***CLUB RECORD***</v>
      </c>
      <c r="K89" s="13" t="str">
        <f>IF(AND(B89=100, OR(AND(E89='club records end 2019'!$B$6, F89&lt;='club records end 2019'!$C$6), AND(E89='club records end 2019'!$B$7, F89&lt;='club records end 2019'!$C$7), AND(E89='club records end 2019'!$B$8, F89&lt;='club records end 2019'!$C$8), AND(E89='club records end 2019'!$B$9, F89&lt;='club records end 2019'!$C$9), AND(E89='club records end 2019'!$B$10, F89&lt;='club records end 2019'!$C$10))), "CR", " ")</f>
        <v xml:space="preserve"> </v>
      </c>
      <c r="L89" s="13" t="str">
        <f>IF(AND(B89=200, OR(AND(E89='club records end 2019'!$B$11, F89&lt;='club records end 2019'!$C$11), AND(E89='club records end 2019'!$B$12, F89&lt;='club records end 2019'!$C$12), AND(E89='club records end 2019'!$B$13, F89&lt;='club records end 2019'!$C$13), AND(E89='club records end 2019'!$B$14, F89&lt;='club records end 2019'!$C$14), AND(E89='club records end 2019'!$B$15, F89&lt;='club records end 2019'!$C$15))), "CR", " ")</f>
        <v>CR</v>
      </c>
      <c r="M89" s="13" t="str">
        <f>IF(AND(B89=300, OR(AND(E89='club records end 2019'!$B$16, F89&lt;='club records end 2019'!$C$16), AND(E89='club records end 2019'!$B$17, F89&lt;='club records end 2019'!$C$17))), "CR", " ")</f>
        <v xml:space="preserve"> </v>
      </c>
      <c r="N89" s="13" t="str">
        <f>IF(AND(B89=400, OR(AND(E89='club records end 2019'!$B$18, F89&lt;='club records end 2019'!$C$18), AND(E89='club records end 2019'!$B$19, F89&lt;='club records end 2019'!$C$19), AND(E89='club records end 2019'!$B$20, F89&lt;='club records end 2019'!$C$20), AND(E89='club records end 2019'!$B$21, F89&lt;='club records end 2019'!$C$21))), "CR", " ")</f>
        <v xml:space="preserve"> </v>
      </c>
      <c r="O89" s="13" t="str">
        <f>IF(AND(B89=800, OR(AND(E89='club records end 2019'!$B$22, F89&lt;='club records end 2019'!$C$22), AND(E89='club records end 2019'!$B$23, F89&lt;='club records end 2019'!$C$23), AND(E89='club records end 2019'!$B$24, F89&lt;='club records end 2019'!$C$24), AND(E89='club records end 2019'!$B$25, F89&lt;='club records end 2019'!$C$25), AND(E89='club records end 2019'!$B$26, F89&lt;='club records end 2019'!$C$26))), "CR", " ")</f>
        <v xml:space="preserve"> </v>
      </c>
      <c r="P89" s="13" t="str">
        <f>IF(AND(B89=1000, OR(AND(E89='club records end 2019'!$B$27, F89&lt;='club records end 2019'!$C$27), AND(E89='club records end 2019'!$B$28, F89&lt;='club records end 2019'!$C$28))), "CR", " ")</f>
        <v xml:space="preserve"> </v>
      </c>
      <c r="Q89" s="13" t="str">
        <f>IF(AND(B89=1500, OR(AND(E89='club records end 2019'!$B$29, F89&lt;='club records end 2019'!$C$29), AND(E89='club records end 2019'!$B$30, F89&lt;='club records end 2019'!$C$30), AND(E89='club records end 2019'!$B$31, F89&lt;='club records end 2019'!$C$31), AND(E89='club records end 2019'!$B$32, F89&lt;='club records end 2019'!$C$32), AND(E89='club records end 2019'!$B$33, F89&lt;='club records end 2019'!$C$33))), "CR", " ")</f>
        <v xml:space="preserve"> </v>
      </c>
      <c r="R89" s="13" t="str">
        <f>IF(AND(B89="1600 (Mile)",OR(AND(E89='club records end 2019'!$B$34,F89&lt;='club records end 2019'!$C$34),AND(E89='club records end 2019'!$B$35,F89&lt;='club records end 2019'!$C$35),AND(E89='club records end 2019'!$B$36,F89&lt;='club records end 2019'!$C$36),AND(E89='club records end 2019'!$B$37,F89&lt;='club records end 2019'!$C$37))),"CR"," ")</f>
        <v xml:space="preserve"> </v>
      </c>
      <c r="S89" s="13" t="str">
        <f>IF(AND(B89=3000, OR(AND(E89='club records end 2019'!$B$38, F89&lt;='club records end 2019'!$C$38), AND(E89='club records end 2019'!$B$39, F89&lt;='club records end 2019'!$C$39), AND(E89='club records end 2019'!$B$40, F89&lt;='club records end 2019'!$C$40), AND(E89='club records end 2019'!$B$41, F89&lt;='club records end 2019'!$C$41))), "CR", " ")</f>
        <v xml:space="preserve"> </v>
      </c>
      <c r="T89" s="13" t="str">
        <f>IF(AND(B89=5000, OR(AND(E89='club records end 2019'!$B$42, F89&lt;='club records end 2019'!$C$42), AND(E89='club records end 2019'!$B$43, F89&lt;='club records end 2019'!$C$43))), "CR", " ")</f>
        <v xml:space="preserve"> </v>
      </c>
      <c r="U89" s="12" t="str">
        <f>IF(AND(B89=10000, OR(AND(E89='club records end 2019'!$B$44, F89&lt;='club records end 2019'!$C$44), AND(E89='club records end 2019'!$B$45, F89&lt;='club records end 2019'!$C$45))), "CR", " ")</f>
        <v xml:space="preserve"> </v>
      </c>
      <c r="V89" s="12" t="str">
        <f>IF(AND(B89="high jump", OR(AND(E89='club records end 2019'!$F$1, F89&gt;='club records end 2019'!$G$1), AND(E89='club records end 2019'!$F$2, F89&gt;='club records end 2019'!$G$2), AND(E89='club records end 2019'!$F$3, F89&gt;='club records end 2019'!$G$3), AND(E89='club records end 2019'!$F$4, F89&gt;='club records end 2019'!$G$4), AND(E89='club records end 2019'!$F$5, F89&gt;='club records end 2019'!$G$5))), "CR", " ")</f>
        <v xml:space="preserve"> </v>
      </c>
      <c r="W89" s="12" t="str">
        <f>IF(AND(B89="long jump", OR(AND(E89='club records end 2019'!$F$6, F89&gt;='club records end 2019'!$G$6), AND(E89='club records end 2019'!$F$7, F89&gt;='club records end 2019'!$G$7), AND(E89='club records end 2019'!$F$8, F89&gt;='club records end 2019'!$G$8), AND(E89='club records end 2019'!$F$9, F89&gt;='club records end 2019'!$G$9), AND(E89='club records end 2019'!$F$10, F89&gt;='club records end 2019'!$G$10))), "CR", " ")</f>
        <v xml:space="preserve"> </v>
      </c>
      <c r="X89" s="12" t="str">
        <f>IF(AND(B89="triple jump", OR(AND(E89='club records end 2019'!$F$11, F89&gt;='club records end 2019'!$G$11), AND(E89='club records end 2019'!$F$12, F89&gt;='club records end 2019'!$G$12), AND(E89='club records end 2019'!$F$13, F89&gt;='club records end 2019'!$G$13), AND(E89='club records end 2019'!$F$14, F89&gt;='club records end 2019'!$H$14), AND(E89='club records end 2019'!$F$15, F89&gt;='club records end 2019'!$G$15))), "CR", " ")</f>
        <v xml:space="preserve"> </v>
      </c>
      <c r="Y89" s="12" t="str">
        <f>IF(AND(B89="pole vault", OR(AND(E89='club records end 2019'!$F$16, F89&gt;='club records end 2019'!$G$16), AND(E89='club records end 2019'!$F$17, F89&gt;='club records end 2019'!$G$17), AND(E89='club records end 2019'!$F$18, F89&gt;='club records end 2019'!$G$18), AND(E89='club records end 2019'!$F$19, F89&gt;='club records end 2019'!$G$19), AND(E89='club records end 2019'!$F$20, F89&gt;='club records end 2019'!$G$20))), "CR", " ")</f>
        <v xml:space="preserve"> </v>
      </c>
      <c r="Z89" s="12" t="str">
        <f>IF(AND(B89="discus 1", E89='club records end 2019'!$F$21, F89&gt;='club records end 2019'!$G$21), "CR", " ")</f>
        <v xml:space="preserve"> </v>
      </c>
      <c r="AA89" s="12" t="str">
        <f>IF(AND(B89="discus 1.25", E89='club records end 2019'!$F$22, F89&gt;='club records end 2019'!$G$22), "CR", " ")</f>
        <v xml:space="preserve"> </v>
      </c>
      <c r="AB89" s="12" t="str">
        <f>IF(AND(B89="discus 1.5", E89='club records end 2019'!$F$23, F89&gt;='club records end 2019'!$G$23), "CR", " ")</f>
        <v xml:space="preserve"> </v>
      </c>
      <c r="AC89" s="12" t="str">
        <f>IF(AND(B89="discus 1.75", E89='club records end 2019'!$F$24, F89&gt;='club records end 2019'!$G$24), "CR", " ")</f>
        <v xml:space="preserve"> </v>
      </c>
      <c r="AD89" s="12" t="str">
        <f>IF(AND(B89="discus 2", E89='club records end 2019'!$F$25, F89&gt;='club records end 2019'!$G$25), "CR", " ")</f>
        <v xml:space="preserve"> </v>
      </c>
      <c r="AE89" s="12" t="str">
        <f>IF(AND(B89="hammer 4", E89='club records end 2019'!$F$27, F89&gt;='club records end 2019'!$G$27), "CR", " ")</f>
        <v xml:space="preserve"> </v>
      </c>
      <c r="AF89" s="12" t="str">
        <f>IF(AND(B89="hammer 5", E89='club records end 2019'!$F$28, F89&gt;='club records end 2019'!$G$28), "CR", " ")</f>
        <v xml:space="preserve"> </v>
      </c>
      <c r="AG89" s="12" t="str">
        <f>IF(AND(B89="hammer 6", E89='club records end 2019'!$F$29, F89&gt;='club records end 2019'!$G$29), "CR", " ")</f>
        <v xml:space="preserve"> </v>
      </c>
      <c r="AH89" s="12" t="str">
        <f>IF(AND(B89="hammer 7.26", E89='club records end 2019'!$F$30, F89&gt;='club records end 2019'!$G$30), "CR", " ")</f>
        <v xml:space="preserve"> </v>
      </c>
      <c r="AI89" s="12" t="str">
        <f>IF(AND(B89="javelin 400", E89='club records end 2019'!$F$31, F89&gt;='club records end 2019'!$G$31), "CR", " ")</f>
        <v xml:space="preserve"> </v>
      </c>
      <c r="AJ89" s="12" t="str">
        <f>IF(AND(B89="javelin 600", E89='club records end 2019'!$F$32, F89&gt;='club records end 2019'!$G$32), "CR", " ")</f>
        <v xml:space="preserve"> </v>
      </c>
      <c r="AK89" s="12" t="str">
        <f>IF(AND(B89="javelin 700", E89='club records end 2019'!$F$33, F89&gt;='club records end 2019'!$G$33), "CR", " ")</f>
        <v xml:space="preserve"> </v>
      </c>
      <c r="AL89" s="12" t="str">
        <f>IF(AND(B89="javelin 800", OR(AND(E89='club records end 2019'!$F$34, F89&gt;='club records end 2019'!$G$34), AND(E89='club records end 2019'!$F$35, F89&gt;='club records end 2019'!$G$35))), "CR", " ")</f>
        <v xml:space="preserve"> </v>
      </c>
      <c r="AM89" s="12" t="str">
        <f>IF(AND(B89="shot 3", E89='club records end 2019'!$F$36, F89&gt;='club records end 2019'!$G$36), "CR", " ")</f>
        <v xml:space="preserve"> </v>
      </c>
      <c r="AN89" s="12" t="str">
        <f>IF(AND(B89="shot 4", E89='club records end 2019'!$F$37, F89&gt;='club records end 2019'!$G$37), "CR", " ")</f>
        <v xml:space="preserve"> </v>
      </c>
      <c r="AO89" s="12" t="str">
        <f>IF(AND(B89="shot 5", E89='club records end 2019'!$F$38, F89&gt;='club records end 2019'!$G$38), "CR", " ")</f>
        <v xml:space="preserve"> </v>
      </c>
      <c r="AP89" s="12" t="str">
        <f>IF(AND(B89="shot 6", E89='club records end 2019'!$F$39, F89&gt;='club records end 2019'!$G$39), "CR", " ")</f>
        <v xml:space="preserve"> </v>
      </c>
      <c r="AQ89" s="12" t="str">
        <f>IF(AND(B89="shot 7.26", E89='club records end 2019'!$F$40, F89&gt;='club records end 2019'!$G$40), "CR", " ")</f>
        <v xml:space="preserve"> </v>
      </c>
      <c r="AR89" s="12" t="str">
        <f>IF(AND(B89="60H",OR(AND(E89='club records end 2019'!$J$1,F89&lt;='club records end 2019'!$K$1),AND(E89='club records end 2019'!$J$2,F89&lt;='club records end 2019'!$K$2),AND(E89='club records end 2019'!$J$3,F89&lt;='club records end 2019'!$K$3),AND(E89='club records end 2019'!$J$4,F89&lt;='club records end 2019'!$K$4),AND(E89='club records end 2019'!$J$5,F89&lt;='club records end 2019'!$K$5))),"CR"," ")</f>
        <v xml:space="preserve"> </v>
      </c>
      <c r="AS89" s="12" t="str">
        <f>IF(AND(B89="75H", AND(E89='club records end 2019'!$J$6, F89&lt;='club records end 2019'!$K$6)), "CR", " ")</f>
        <v xml:space="preserve"> </v>
      </c>
      <c r="AT89" s="12" t="str">
        <f>IF(AND(B89="80H", AND(E89='club records end 2019'!$J$7, F89&lt;='club records end 2019'!$K$7)), "CR", " ")</f>
        <v xml:space="preserve"> </v>
      </c>
      <c r="AU89" s="12" t="str">
        <f>IF(AND(B89="100H", AND(E89='club records end 2019'!$J$8, F89&lt;='club records end 2019'!$K$8)), "CR", " ")</f>
        <v xml:space="preserve"> </v>
      </c>
      <c r="AV89" s="12" t="str">
        <f>IF(AND(B89="110H", OR(AND(E89='club records end 2019'!$J$9, F89&lt;='club records end 2019'!$K$9), AND(E89='club records end 2019'!$J$10, F89&lt;='club records end 2019'!$K$10))), "CR", " ")</f>
        <v xml:space="preserve"> </v>
      </c>
      <c r="AW89" s="12" t="str">
        <f>IF(AND(B89="400H", OR(AND(E89='club records end 2019'!$J$11, F89&lt;='club records end 2019'!$K$11), AND(E89='club records end 2019'!$J$12, F89&lt;='club records end 2019'!$K$12), AND(E89='club records end 2019'!$J$13, F89&lt;='club records end 2019'!$K$13), AND(E89='club records end 2019'!$J$14, F89&lt;='club records end 2019'!$K$14))), "CR", " ")</f>
        <v xml:space="preserve"> </v>
      </c>
      <c r="AX89" s="12" t="str">
        <f>IF(AND(B89="1500SC", AND(E89='club records end 2019'!$J$15, F89&lt;='club records end 2019'!$K$15)), "CR", " ")</f>
        <v xml:space="preserve"> </v>
      </c>
      <c r="AY89" s="12" t="str">
        <f>IF(AND(B89="2000SC", OR(AND(E89='club records end 2019'!$J$17, F89&lt;='club records end 2019'!$K$17), AND(E89='club records end 2019'!$J$18, F89&lt;='club records end 2019'!$K$18))), "CR", " ")</f>
        <v xml:space="preserve"> </v>
      </c>
      <c r="AZ89" s="12" t="str">
        <f>IF(AND(B89="3000SC", OR(AND(E89='club records end 2019'!$J$20, F89&lt;='club records end 2019'!$K$20), AND(E89='club records end 2019'!$J$21, F89&lt;='club records end 2019'!$K$21))), "CR", " ")</f>
        <v xml:space="preserve"> </v>
      </c>
      <c r="BA89" s="13" t="str">
        <f>IF(AND(B89="4x100", OR(AND(E89='club records end 2019'!$N$1, F89&lt;='club records end 2019'!$O$1), AND(E89='club records end 2019'!$N$2, F89&lt;='club records end 2019'!$O$2), AND(E89='club records end 2019'!$N$3, F89&lt;='club records end 2019'!$O$3), AND(E89='club records end 2019'!$N$4, F89&lt;='club records end 2019'!$O$4), AND(E89='club records end 2019'!$N$5, F89&lt;='club records end 2019'!$O$5))), "CR", " ")</f>
        <v xml:space="preserve"> </v>
      </c>
      <c r="BB89" s="13" t="str">
        <f>IF(AND(B89="4x200", OR(AND(E89='club records end 2019'!$N$6, F89&lt;='club records end 2019'!$O$6), AND(E89='club records end 2019'!$N$7, F89&lt;='club records end 2019'!$O$7), AND(E89='club records end 2019'!$N$8, F89&lt;='club records end 2019'!$O$8), AND(E89='club records end 2019'!$N$9, F89&lt;='club records end 2019'!$O$9), AND(E89='club records end 2019'!$N$10, F89&lt;='club records end 2019'!$O$10))), "CR", " ")</f>
        <v xml:space="preserve"> </v>
      </c>
      <c r="BC89" s="13" t="str">
        <f>IF(AND(B89="4x300", AND(E89='club records end 2019'!$N$11, F89&lt;='club records end 2019'!$O$11)), "CR", " ")</f>
        <v xml:space="preserve"> </v>
      </c>
      <c r="BD89" s="13" t="str">
        <f>IF(AND(B89="4x400", OR(AND(E89='club records end 2019'!$N$12, F89&lt;='club records end 2019'!$O$12), AND(E89='club records end 2019'!$N$13, F89&lt;='club records end 2019'!$O$13), AND(E89='club records end 2019'!$N$14, F89&lt;='club records end 2019'!$O$14), AND(E89='club records end 2019'!$N$15, F89&lt;='club records end 2019'!$O$15))), "CR", " ")</f>
        <v xml:space="preserve"> </v>
      </c>
      <c r="BE89" s="13" t="str">
        <f>IF(AND(B89="3x800", OR(AND(E89='club records end 2019'!$N$16, F89&lt;='club records end 2019'!$O$16), AND(E89='club records end 2019'!$N$17, F89&lt;='club records end 2019'!$O$17), AND(E89='club records end 2019'!$N$18, F89&lt;='club records end 2019'!$O$18))), "CR", " ")</f>
        <v xml:space="preserve"> </v>
      </c>
      <c r="BF89" s="13" t="str">
        <f>IF(AND(B89="pentathlon", OR(AND(E89='club records end 2019'!$N$21, F89&gt;='club records end 2019'!$O$21), AND(E89='club records end 2019'!$N$22, F89&gt;='club records end 2019'!$O$22),AND(E89='club records end 2019'!$N$23, F89&gt;='club records end 2019'!$O$23),AND(E89='club records end 2019'!$N$24, F89&gt;='club records end 2019'!$O$24))), "CR", " ")</f>
        <v xml:space="preserve"> </v>
      </c>
      <c r="BG89" s="13" t="str">
        <f>IF(AND(B89="heptathlon", OR(AND(E89='club records end 2019'!$N$26, F89&gt;='club records end 2019'!$O$26), AND(E89='club records end 2019'!$N$27, F89&gt;='club records end 2019'!$O$27))), "CR", " ")</f>
        <v xml:space="preserve"> </v>
      </c>
      <c r="BH89" s="13" t="str">
        <f>IF(AND(B89="decathlon", OR(AND(E89='club records end 2019'!$N$29, F89&gt;='club records end 2019'!$O$29), AND(E89='club records end 2019'!$N$30, F89&gt;='club records end 2019'!$O$30),AND(E89='club records end 2019'!$N$31, F89&gt;='club records end 2019'!$O$31))), "CR", " ")</f>
        <v xml:space="preserve"> </v>
      </c>
    </row>
    <row r="90" spans="1:64" ht="14.5" hidden="1" x14ac:dyDescent="0.35">
      <c r="A90" s="1" t="s">
        <v>333</v>
      </c>
      <c r="B90" s="2">
        <v>100</v>
      </c>
      <c r="C90" s="1" t="s">
        <v>120</v>
      </c>
      <c r="D90" s="1" t="s">
        <v>320</v>
      </c>
      <c r="E90" s="17" t="s">
        <v>10</v>
      </c>
      <c r="J90" s="13" t="str">
        <f t="shared" si="9"/>
        <v>***CLUB RECORD***</v>
      </c>
      <c r="K90" s="13" t="str">
        <f>IF(AND(B90=100, OR(AND(E90='club records end 2019'!$B$6, F90&lt;='club records end 2019'!$C$6), AND(E90='club records end 2019'!$B$7, F90&lt;='club records end 2019'!$C$7), AND(E90='club records end 2019'!$B$8, F90&lt;='club records end 2019'!$C$8), AND(E90='club records end 2019'!$B$9, F90&lt;='club records end 2019'!$C$9), AND(E90='club records end 2019'!$B$10, F90&lt;='club records end 2019'!$C$10))), "CR", " ")</f>
        <v>CR</v>
      </c>
      <c r="L90" s="13" t="str">
        <f>IF(AND(B90=200, OR(AND(E90='club records end 2019'!$B$11, F90&lt;='club records end 2019'!$C$11), AND(E90='club records end 2019'!$B$12, F90&lt;='club records end 2019'!$C$12), AND(E90='club records end 2019'!$B$13, F90&lt;='club records end 2019'!$C$13), AND(E90='club records end 2019'!$B$14, F90&lt;='club records end 2019'!$C$14), AND(E90='club records end 2019'!$B$15, F90&lt;='club records end 2019'!$C$15))), "CR", " ")</f>
        <v xml:space="preserve"> </v>
      </c>
      <c r="M90" s="13" t="str">
        <f>IF(AND(B90=300, OR(AND(E90='club records end 2019'!$B$16, F90&lt;='club records end 2019'!$C$16), AND(E90='club records end 2019'!$B$17, F90&lt;='club records end 2019'!$C$17))), "CR", " ")</f>
        <v xml:space="preserve"> </v>
      </c>
      <c r="N90" s="13" t="str">
        <f>IF(AND(B90=400, OR(AND(E90='club records end 2019'!$B$18, F90&lt;='club records end 2019'!$C$18), AND(E90='club records end 2019'!$B$19, F90&lt;='club records end 2019'!$C$19), AND(E90='club records end 2019'!$B$20, F90&lt;='club records end 2019'!$C$20), AND(E90='club records end 2019'!$B$21, F90&lt;='club records end 2019'!$C$21))), "CR", " ")</f>
        <v xml:space="preserve"> </v>
      </c>
      <c r="O90" s="13" t="str">
        <f>IF(AND(B90=800, OR(AND(E90='club records end 2019'!$B$22, F90&lt;='club records end 2019'!$C$22), AND(E90='club records end 2019'!$B$23, F90&lt;='club records end 2019'!$C$23), AND(E90='club records end 2019'!$B$24, F90&lt;='club records end 2019'!$C$24), AND(E90='club records end 2019'!$B$25, F90&lt;='club records end 2019'!$C$25), AND(E90='club records end 2019'!$B$26, F90&lt;='club records end 2019'!$C$26))), "CR", " ")</f>
        <v xml:space="preserve"> </v>
      </c>
      <c r="P90" s="13" t="str">
        <f>IF(AND(B90=1000, OR(AND(E90='club records end 2019'!$B$27, F90&lt;='club records end 2019'!$C$27), AND(E90='club records end 2019'!$B$28, F90&lt;='club records end 2019'!$C$28))), "CR", " ")</f>
        <v xml:space="preserve"> </v>
      </c>
      <c r="Q90" s="13" t="str">
        <f>IF(AND(B90=1500, OR(AND(E90='club records end 2019'!$B$29, F90&lt;='club records end 2019'!$C$29), AND(E90='club records end 2019'!$B$30, F90&lt;='club records end 2019'!$C$30), AND(E90='club records end 2019'!$B$31, F90&lt;='club records end 2019'!$C$31), AND(E90='club records end 2019'!$B$32, F90&lt;='club records end 2019'!$C$32), AND(E90='club records end 2019'!$B$33, F90&lt;='club records end 2019'!$C$33))), "CR", " ")</f>
        <v xml:space="preserve"> </v>
      </c>
      <c r="R90" s="13" t="str">
        <f>IF(AND(B90="1600 (Mile)",OR(AND(E90='club records end 2019'!$B$34,F90&lt;='club records end 2019'!$C$34),AND(E90='club records end 2019'!$B$35,F90&lt;='club records end 2019'!$C$35),AND(E90='club records end 2019'!$B$36,F90&lt;='club records end 2019'!$C$36),AND(E90='club records end 2019'!$B$37,F90&lt;='club records end 2019'!$C$37))),"CR"," ")</f>
        <v xml:space="preserve"> </v>
      </c>
      <c r="S90" s="13" t="str">
        <f>IF(AND(B90=3000, OR(AND(E90='club records end 2019'!$B$38, F90&lt;='club records end 2019'!$C$38), AND(E90='club records end 2019'!$B$39, F90&lt;='club records end 2019'!$C$39), AND(E90='club records end 2019'!$B$40, F90&lt;='club records end 2019'!$C$40), AND(E90='club records end 2019'!$B$41, F90&lt;='club records end 2019'!$C$41))), "CR", " ")</f>
        <v xml:space="preserve"> </v>
      </c>
      <c r="T90" s="13" t="str">
        <f>IF(AND(B90=5000, OR(AND(E90='club records end 2019'!$B$42, F90&lt;='club records end 2019'!$C$42), AND(E90='club records end 2019'!$B$43, F90&lt;='club records end 2019'!$C$43))), "CR", " ")</f>
        <v xml:space="preserve"> </v>
      </c>
      <c r="U90" s="12" t="str">
        <f>IF(AND(B90=10000, OR(AND(E90='club records end 2019'!$B$44, F90&lt;='club records end 2019'!$C$44), AND(E90='club records end 2019'!$B$45, F90&lt;='club records end 2019'!$C$45))), "CR", " ")</f>
        <v xml:space="preserve"> </v>
      </c>
      <c r="V90" s="12" t="str">
        <f>IF(AND(B90="high jump", OR(AND(E90='club records end 2019'!$F$1, F90&gt;='club records end 2019'!$G$1), AND(E90='club records end 2019'!$F$2, F90&gt;='club records end 2019'!$G$2), AND(E90='club records end 2019'!$F$3, F90&gt;='club records end 2019'!$G$3), AND(E90='club records end 2019'!$F$4, F90&gt;='club records end 2019'!$G$4), AND(E90='club records end 2019'!$F$5, F90&gt;='club records end 2019'!$G$5))), "CR", " ")</f>
        <v xml:space="preserve"> </v>
      </c>
      <c r="W90" s="12" t="str">
        <f>IF(AND(B90="long jump", OR(AND(E90='club records end 2019'!$F$6, F90&gt;='club records end 2019'!$G$6), AND(E90='club records end 2019'!$F$7, F90&gt;='club records end 2019'!$G$7), AND(E90='club records end 2019'!$F$8, F90&gt;='club records end 2019'!$G$8), AND(E90='club records end 2019'!$F$9, F90&gt;='club records end 2019'!$G$9), AND(E90='club records end 2019'!$F$10, F90&gt;='club records end 2019'!$G$10))), "CR", " ")</f>
        <v xml:space="preserve"> </v>
      </c>
      <c r="X90" s="12" t="str">
        <f>IF(AND(B90="triple jump", OR(AND(E90='club records end 2019'!$F$11, F90&gt;='club records end 2019'!$G$11), AND(E90='club records end 2019'!$F$12, F90&gt;='club records end 2019'!$G$12), AND(E90='club records end 2019'!$F$13, F90&gt;='club records end 2019'!$G$13), AND(E90='club records end 2019'!$F$14, F90&gt;='club records end 2019'!$H$14), AND(E90='club records end 2019'!$F$15, F90&gt;='club records end 2019'!$G$15))), "CR", " ")</f>
        <v xml:space="preserve"> </v>
      </c>
      <c r="Y90" s="12" t="str">
        <f>IF(AND(B90="pole vault", OR(AND(E90='club records end 2019'!$F$16, F90&gt;='club records end 2019'!$G$16), AND(E90='club records end 2019'!$F$17, F90&gt;='club records end 2019'!$G$17), AND(E90='club records end 2019'!$F$18, F90&gt;='club records end 2019'!$G$18), AND(E90='club records end 2019'!$F$19, F90&gt;='club records end 2019'!$G$19), AND(E90='club records end 2019'!$F$20, F90&gt;='club records end 2019'!$G$20))), "CR", " ")</f>
        <v xml:space="preserve"> </v>
      </c>
      <c r="Z90" s="12" t="str">
        <f>IF(AND(B90="discus 1", E90='club records end 2019'!$F$21, F90&gt;='club records end 2019'!$G$21), "CR", " ")</f>
        <v xml:space="preserve"> </v>
      </c>
      <c r="AA90" s="12" t="str">
        <f>IF(AND(B90="discus 1.25", E90='club records end 2019'!$F$22, F90&gt;='club records end 2019'!$G$22), "CR", " ")</f>
        <v xml:space="preserve"> </v>
      </c>
      <c r="AB90" s="12" t="str">
        <f>IF(AND(B90="discus 1.5", E90='club records end 2019'!$F$23, F90&gt;='club records end 2019'!$G$23), "CR", " ")</f>
        <v xml:space="preserve"> </v>
      </c>
      <c r="AC90" s="12" t="str">
        <f>IF(AND(B90="discus 1.75", E90='club records end 2019'!$F$24, F90&gt;='club records end 2019'!$G$24), "CR", " ")</f>
        <v xml:space="preserve"> </v>
      </c>
      <c r="AD90" s="12" t="str">
        <f>IF(AND(B90="discus 2", E90='club records end 2019'!$F$25, F90&gt;='club records end 2019'!$G$25), "CR", " ")</f>
        <v xml:space="preserve"> </v>
      </c>
      <c r="AE90" s="12" t="str">
        <f>IF(AND(B90="hammer 4", E90='club records end 2019'!$F$27, F90&gt;='club records end 2019'!$G$27), "CR", " ")</f>
        <v xml:space="preserve"> </v>
      </c>
      <c r="AF90" s="12" t="str">
        <f>IF(AND(B90="hammer 5", E90='club records end 2019'!$F$28, F90&gt;='club records end 2019'!$G$28), "CR", " ")</f>
        <v xml:space="preserve"> </v>
      </c>
      <c r="AG90" s="12" t="str">
        <f>IF(AND(B90="hammer 6", E90='club records end 2019'!$F$29, F90&gt;='club records end 2019'!$G$29), "CR", " ")</f>
        <v xml:space="preserve"> </v>
      </c>
      <c r="AH90" s="12" t="str">
        <f>IF(AND(B90="hammer 7.26", E90='club records end 2019'!$F$30, F90&gt;='club records end 2019'!$G$30), "CR", " ")</f>
        <v xml:space="preserve"> </v>
      </c>
      <c r="AI90" s="12" t="str">
        <f>IF(AND(B90="javelin 400", E90='club records end 2019'!$F$31, F90&gt;='club records end 2019'!$G$31), "CR", " ")</f>
        <v xml:space="preserve"> </v>
      </c>
      <c r="AJ90" s="12" t="str">
        <f>IF(AND(B90="javelin 600", E90='club records end 2019'!$F$32, F90&gt;='club records end 2019'!$G$32), "CR", " ")</f>
        <v xml:space="preserve"> </v>
      </c>
      <c r="AK90" s="12" t="str">
        <f>IF(AND(B90="javelin 700", E90='club records end 2019'!$F$33, F90&gt;='club records end 2019'!$G$33), "CR", " ")</f>
        <v xml:space="preserve"> </v>
      </c>
      <c r="AL90" s="12" t="str">
        <f>IF(AND(B90="javelin 800", OR(AND(E90='club records end 2019'!$F$34, F90&gt;='club records end 2019'!$G$34), AND(E90='club records end 2019'!$F$35, F90&gt;='club records end 2019'!$G$35))), "CR", " ")</f>
        <v xml:space="preserve"> </v>
      </c>
      <c r="AM90" s="12" t="str">
        <f>IF(AND(B90="shot 3", E90='club records end 2019'!$F$36, F90&gt;='club records end 2019'!$G$36), "CR", " ")</f>
        <v xml:space="preserve"> </v>
      </c>
      <c r="AN90" s="12" t="str">
        <f>IF(AND(B90="shot 4", E90='club records end 2019'!$F$37, F90&gt;='club records end 2019'!$G$37), "CR", " ")</f>
        <v xml:space="preserve"> </v>
      </c>
      <c r="AO90" s="12" t="str">
        <f>IF(AND(B90="shot 5", E90='club records end 2019'!$F$38, F90&gt;='club records end 2019'!$G$38), "CR", " ")</f>
        <v xml:space="preserve"> </v>
      </c>
      <c r="AP90" s="12" t="str">
        <f>IF(AND(B90="shot 6", E90='club records end 2019'!$F$39, F90&gt;='club records end 2019'!$G$39), "CR", " ")</f>
        <v xml:space="preserve"> </v>
      </c>
      <c r="AQ90" s="12" t="str">
        <f>IF(AND(B90="shot 7.26", E90='club records end 2019'!$F$40, F90&gt;='club records end 2019'!$G$40), "CR", " ")</f>
        <v xml:space="preserve"> </v>
      </c>
      <c r="AR90" s="12" t="str">
        <f>IF(AND(B90="60H",OR(AND(E90='club records end 2019'!$J$1,F90&lt;='club records end 2019'!$K$1),AND(E90='club records end 2019'!$J$2,F90&lt;='club records end 2019'!$K$2),AND(E90='club records end 2019'!$J$3,F90&lt;='club records end 2019'!$K$3),AND(E90='club records end 2019'!$J$4,F90&lt;='club records end 2019'!$K$4),AND(E90='club records end 2019'!$J$5,F90&lt;='club records end 2019'!$K$5))),"CR"," ")</f>
        <v xml:space="preserve"> </v>
      </c>
      <c r="AS90" s="12" t="str">
        <f>IF(AND(B90="75H", AND(E90='club records end 2019'!$J$6, F90&lt;='club records end 2019'!$K$6)), "CR", " ")</f>
        <v xml:space="preserve"> </v>
      </c>
      <c r="AT90" s="12" t="str">
        <f>IF(AND(B90="80H", AND(E90='club records end 2019'!$J$7, F90&lt;='club records end 2019'!$K$7)), "CR", " ")</f>
        <v xml:space="preserve"> </v>
      </c>
      <c r="AU90" s="12" t="str">
        <f>IF(AND(B90="100H", AND(E90='club records end 2019'!$J$8, F90&lt;='club records end 2019'!$K$8)), "CR", " ")</f>
        <v xml:space="preserve"> </v>
      </c>
      <c r="AV90" s="12" t="str">
        <f>IF(AND(B90="110H", OR(AND(E90='club records end 2019'!$J$9, F90&lt;='club records end 2019'!$K$9), AND(E90='club records end 2019'!$J$10, F90&lt;='club records end 2019'!$K$10))), "CR", " ")</f>
        <v xml:space="preserve"> </v>
      </c>
      <c r="AW90" s="12" t="str">
        <f>IF(AND(B90="400H", OR(AND(E90='club records end 2019'!$J$11, F90&lt;='club records end 2019'!$K$11), AND(E90='club records end 2019'!$J$12, F90&lt;='club records end 2019'!$K$12), AND(E90='club records end 2019'!$J$13, F90&lt;='club records end 2019'!$K$13), AND(E90='club records end 2019'!$J$14, F90&lt;='club records end 2019'!$K$14))), "CR", " ")</f>
        <v xml:space="preserve"> </v>
      </c>
      <c r="AX90" s="12" t="str">
        <f>IF(AND(B90="1500SC", AND(E90='club records end 2019'!$J$15, F90&lt;='club records end 2019'!$K$15)), "CR", " ")</f>
        <v xml:space="preserve"> </v>
      </c>
      <c r="AY90" s="12" t="str">
        <f>IF(AND(B90="2000SC", OR(AND(E90='club records end 2019'!$J$17, F90&lt;='club records end 2019'!$K$17), AND(E90='club records end 2019'!$J$18, F90&lt;='club records end 2019'!$K$18))), "CR", " ")</f>
        <v xml:space="preserve"> </v>
      </c>
      <c r="AZ90" s="12" t="str">
        <f>IF(AND(B90="3000SC", OR(AND(E90='club records end 2019'!$J$20, F90&lt;='club records end 2019'!$K$20), AND(E90='club records end 2019'!$J$21, F90&lt;='club records end 2019'!$K$21))), "CR", " ")</f>
        <v xml:space="preserve"> </v>
      </c>
      <c r="BA90" s="13" t="str">
        <f>IF(AND(B90="4x100", OR(AND(E90='club records end 2019'!$N$1, F90&lt;='club records end 2019'!$O$1), AND(E90='club records end 2019'!$N$2, F90&lt;='club records end 2019'!$O$2), AND(E90='club records end 2019'!$N$3, F90&lt;='club records end 2019'!$O$3), AND(E90='club records end 2019'!$N$4, F90&lt;='club records end 2019'!$O$4), AND(E90='club records end 2019'!$N$5, F90&lt;='club records end 2019'!$O$5))), "CR", " ")</f>
        <v xml:space="preserve"> </v>
      </c>
      <c r="BB90" s="13" t="str">
        <f>IF(AND(B90="4x200", OR(AND(E90='club records end 2019'!$N$6, F90&lt;='club records end 2019'!$O$6), AND(E90='club records end 2019'!$N$7, F90&lt;='club records end 2019'!$O$7), AND(E90='club records end 2019'!$N$8, F90&lt;='club records end 2019'!$O$8), AND(E90='club records end 2019'!$N$9, F90&lt;='club records end 2019'!$O$9), AND(E90='club records end 2019'!$N$10, F90&lt;='club records end 2019'!$O$10))), "CR", " ")</f>
        <v xml:space="preserve"> </v>
      </c>
      <c r="BC90" s="13" t="str">
        <f>IF(AND(B90="4x300", AND(E90='club records end 2019'!$N$11, F90&lt;='club records end 2019'!$O$11)), "CR", " ")</f>
        <v xml:space="preserve"> </v>
      </c>
      <c r="BD90" s="13" t="str">
        <f>IF(AND(B90="4x400", OR(AND(E90='club records end 2019'!$N$12, F90&lt;='club records end 2019'!$O$12), AND(E90='club records end 2019'!$N$13, F90&lt;='club records end 2019'!$O$13), AND(E90='club records end 2019'!$N$14, F90&lt;='club records end 2019'!$O$14), AND(E90='club records end 2019'!$N$15, F90&lt;='club records end 2019'!$O$15))), "CR", " ")</f>
        <v xml:space="preserve"> </v>
      </c>
      <c r="BE90" s="13" t="str">
        <f>IF(AND(B90="3x800", OR(AND(E90='club records end 2019'!$N$16, F90&lt;='club records end 2019'!$O$16), AND(E90='club records end 2019'!$N$17, F90&lt;='club records end 2019'!$O$17), AND(E90='club records end 2019'!$N$18, F90&lt;='club records end 2019'!$O$18))), "CR", " ")</f>
        <v xml:space="preserve"> </v>
      </c>
      <c r="BF90" s="13" t="str">
        <f>IF(AND(B90="pentathlon", OR(AND(E90='club records end 2019'!$N$21, F90&gt;='club records end 2019'!$O$21), AND(E90='club records end 2019'!$N$22, F90&gt;='club records end 2019'!$O$22),AND(E90='club records end 2019'!$N$23, F90&gt;='club records end 2019'!$O$23),AND(E90='club records end 2019'!$N$24, F90&gt;='club records end 2019'!$O$24))), "CR", " ")</f>
        <v xml:space="preserve"> </v>
      </c>
      <c r="BG90" s="13" t="str">
        <f>IF(AND(B90="heptathlon", OR(AND(E90='club records end 2019'!$N$26, F90&gt;='club records end 2019'!$O$26), AND(E90='club records end 2019'!$N$27, F90&gt;='club records end 2019'!$O$27))), "CR", " ")</f>
        <v xml:space="preserve"> </v>
      </c>
      <c r="BH90" s="13" t="str">
        <f>IF(AND(B90="decathlon", OR(AND(E90='club records end 2019'!$N$29, F90&gt;='club records end 2019'!$O$29), AND(E90='club records end 2019'!$N$30, F90&gt;='club records end 2019'!$O$30),AND(E90='club records end 2019'!$N$31, F90&gt;='club records end 2019'!$O$31))), "CR", " ")</f>
        <v xml:space="preserve"> </v>
      </c>
    </row>
    <row r="91" spans="1:64" ht="14.5" x14ac:dyDescent="0.35">
      <c r="A91" s="1" t="s">
        <v>333</v>
      </c>
      <c r="B91" s="2">
        <v>1500</v>
      </c>
      <c r="C91" s="1" t="s">
        <v>51</v>
      </c>
      <c r="D91" s="1" t="s">
        <v>52</v>
      </c>
      <c r="E91" s="17" t="s">
        <v>10</v>
      </c>
      <c r="F91" s="18" t="s">
        <v>387</v>
      </c>
      <c r="G91" s="24">
        <v>44066</v>
      </c>
      <c r="H91" s="1" t="s">
        <v>369</v>
      </c>
      <c r="J91" s="4" t="str">
        <f t="shared" si="9"/>
        <v/>
      </c>
      <c r="K91" s="13" t="str">
        <f>IF(AND(B91=100, OR(AND(E91='club records end 2019'!$B$6, F91&lt;='club records end 2019'!$C$6), AND(E91='club records end 2019'!$B$7, F91&lt;='club records end 2019'!$C$7), AND(E91='club records end 2019'!$B$8, F91&lt;='club records end 2019'!$C$8), AND(E91='club records end 2019'!$B$9, F91&lt;='club records end 2019'!$C$9), AND(E91='club records end 2019'!$B$10, F91&lt;='club records end 2019'!$C$10))), "CR", " ")</f>
        <v xml:space="preserve"> </v>
      </c>
      <c r="L91" s="13" t="str">
        <f>IF(AND(B91=200, OR(AND(E91='club records end 2019'!$B$11, F91&lt;='club records end 2019'!$C$11), AND(E91='club records end 2019'!$B$12, F91&lt;='club records end 2019'!$C$12), AND(E91='club records end 2019'!$B$13, F91&lt;='club records end 2019'!$C$13), AND(E91='club records end 2019'!$B$14, F91&lt;='club records end 2019'!$C$14), AND(E91='club records end 2019'!$B$15, F91&lt;='club records end 2019'!$C$15))), "CR", " ")</f>
        <v xml:space="preserve"> </v>
      </c>
      <c r="M91" s="13" t="str">
        <f>IF(AND(B91=300, OR(AND(E91='club records end 2019'!$B$16, F91&lt;='club records end 2019'!$C$16), AND(E91='club records end 2019'!$B$17, F91&lt;='club records end 2019'!$C$17))), "CR", " ")</f>
        <v xml:space="preserve"> </v>
      </c>
      <c r="N91" s="13" t="str">
        <f>IF(AND(B91=400, OR(AND(E91='club records end 2019'!$B$18, F91&lt;='club records end 2019'!$C$18), AND(E91='club records end 2019'!$B$19, F91&lt;='club records end 2019'!$C$19), AND(E91='club records end 2019'!$B$20, F91&lt;='club records end 2019'!$C$20), AND(E91='club records end 2019'!$B$21, F91&lt;='club records end 2019'!$C$21))), "CR", " ")</f>
        <v xml:space="preserve"> </v>
      </c>
      <c r="O91" s="13" t="str">
        <f>IF(AND(B91=800, OR(AND(E91='club records end 2019'!$B$22, F91&lt;='club records end 2019'!$C$22), AND(E91='club records end 2019'!$B$23, F91&lt;='club records end 2019'!$C$23), AND(E91='club records end 2019'!$B$24, F91&lt;='club records end 2019'!$C$24), AND(E91='club records end 2019'!$B$25, F91&lt;='club records end 2019'!$C$25), AND(E91='club records end 2019'!$B$26, F91&lt;='club records end 2019'!$C$26))), "CR", " ")</f>
        <v xml:space="preserve"> </v>
      </c>
      <c r="P91" s="13" t="str">
        <f>IF(AND(B91=1000, OR(AND(E91='club records end 2019'!$B$27, F91&lt;='club records end 2019'!$C$27), AND(E91='club records end 2019'!$B$28, F91&lt;='club records end 2019'!$C$28))), "CR", " ")</f>
        <v xml:space="preserve"> </v>
      </c>
      <c r="Q91" s="13" t="str">
        <f>IF(AND(B91=1500, OR(AND(E91='club records end 2019'!$B$29, F91&lt;='club records end 2019'!$C$29), AND(E91='club records end 2019'!$B$30, F91&lt;='club records end 2019'!$C$30), AND(E91='club records end 2019'!$B$31, F91&lt;='club records end 2019'!$C$31), AND(E91='club records end 2019'!$B$32, F91&lt;='club records end 2019'!$C$32), AND(E91='club records end 2019'!$B$33, F91&lt;='club records end 2019'!$C$33))), "CR", " ")</f>
        <v xml:space="preserve"> </v>
      </c>
      <c r="R91" s="13" t="str">
        <f>IF(AND(B91="1600 (Mile)",OR(AND(E91='club records end 2019'!$B$34,F91&lt;='club records end 2019'!$C$34),AND(E91='club records end 2019'!$B$35,F91&lt;='club records end 2019'!$C$35),AND(E91='club records end 2019'!$B$36,F91&lt;='club records end 2019'!$C$36),AND(E91='club records end 2019'!$B$37,F91&lt;='club records end 2019'!$C$37))),"CR"," ")</f>
        <v xml:space="preserve"> </v>
      </c>
      <c r="S91" s="13" t="str">
        <f>IF(AND(B91=3000, OR(AND(E91='club records end 2019'!$B$38, F91&lt;='club records end 2019'!$C$38), AND(E91='club records end 2019'!$B$39, F91&lt;='club records end 2019'!$C$39), AND(E91='club records end 2019'!$B$40, F91&lt;='club records end 2019'!$C$40), AND(E91='club records end 2019'!$B$41, F91&lt;='club records end 2019'!$C$41))), "CR", " ")</f>
        <v xml:space="preserve"> </v>
      </c>
      <c r="T91" s="13" t="str">
        <f>IF(AND(B91=5000, OR(AND(E91='club records end 2019'!$B$42, F91&lt;='club records end 2019'!$C$42), AND(E91='club records end 2019'!$B$43, F91&lt;='club records end 2019'!$C$43))), "CR", " ")</f>
        <v xml:space="preserve"> </v>
      </c>
      <c r="U91" s="12" t="str">
        <f>IF(AND(B91=10000, OR(AND(E91='club records end 2019'!$B$44, F91&lt;='club records end 2019'!$C$44), AND(E91='club records end 2019'!$B$45, F91&lt;='club records end 2019'!$C$45))), "CR", " ")</f>
        <v xml:space="preserve"> </v>
      </c>
      <c r="V91" s="12" t="str">
        <f>IF(AND(B91="high jump", OR(AND(E91='club records end 2019'!$F$1, F91&gt;='club records end 2019'!$G$1), AND(E91='club records end 2019'!$F$2, F91&gt;='club records end 2019'!$G$2), AND(E91='club records end 2019'!$F$3, F91&gt;='club records end 2019'!$G$3), AND(E91='club records end 2019'!$F$4, F91&gt;='club records end 2019'!$G$4), AND(E91='club records end 2019'!$F$5, F91&gt;='club records end 2019'!$G$5))), "CR", " ")</f>
        <v xml:space="preserve"> </v>
      </c>
      <c r="W91" s="12" t="str">
        <f>IF(AND(B91="long jump", OR(AND(E91='club records end 2019'!$F$6, F91&gt;='club records end 2019'!$G$6), AND(E91='club records end 2019'!$F$7, F91&gt;='club records end 2019'!$G$7), AND(E91='club records end 2019'!$F$8, F91&gt;='club records end 2019'!$G$8), AND(E91='club records end 2019'!$F$9, F91&gt;='club records end 2019'!$G$9), AND(E91='club records end 2019'!$F$10, F91&gt;='club records end 2019'!$G$10))), "CR", " ")</f>
        <v xml:space="preserve"> </v>
      </c>
      <c r="X91" s="12" t="str">
        <f>IF(AND(B91="triple jump", OR(AND(E91='club records end 2019'!$F$11, F91&gt;='club records end 2019'!$G$11), AND(E91='club records end 2019'!$F$12, F91&gt;='club records end 2019'!$G$12), AND(E91='club records end 2019'!$F$13, F91&gt;='club records end 2019'!$G$13), AND(E91='club records end 2019'!$F$14, F91&gt;='club records end 2019'!$G$14), AND(E91='club records end 2019'!$F$15, F91&gt;='club records end 2019'!$G$15))), "CR", " ")</f>
        <v xml:space="preserve"> </v>
      </c>
      <c r="Y91" s="12" t="str">
        <f>IF(AND(B91="pole vault", OR(AND(E91='club records end 2019'!$F$16, F91&gt;='club records end 2019'!$G$16), AND(E91='club records end 2019'!$F$17, F91&gt;='club records end 2019'!$G$17), AND(E91='club records end 2019'!$F$18, F91&gt;='club records end 2019'!$G$18), AND(E91='club records end 2019'!$F$19, F91&gt;='club records end 2019'!$G$19), AND(E91='club records end 2019'!$F$20, F91&gt;='club records end 2019'!$G$20))), "CR", " ")</f>
        <v xml:space="preserve"> </v>
      </c>
      <c r="Z91" s="12" t="str">
        <f>IF(AND(B91="discus 1", E91='club records end 2019'!$F$21, F91&gt;='club records end 2019'!$G$21), "CR", " ")</f>
        <v xml:space="preserve"> </v>
      </c>
      <c r="AA91" s="12" t="str">
        <f>IF(AND(B91="discus 1.25", E91='club records end 2019'!$F$22, F91&gt;='club records end 2019'!$G$22), "CR", " ")</f>
        <v xml:space="preserve"> </v>
      </c>
      <c r="AB91" s="12" t="str">
        <f>IF(AND(B91="discus 1.5", E91='club records end 2019'!$F$23, F91&gt;='club records end 2019'!$G$23), "CR", " ")</f>
        <v xml:space="preserve"> </v>
      </c>
      <c r="AC91" s="12" t="str">
        <f>IF(AND(B91="discus 1.75", E91='club records end 2019'!$F$24, F91&gt;='club records end 2019'!$G$24), "CR", " ")</f>
        <v xml:space="preserve"> </v>
      </c>
      <c r="AD91" s="12" t="str">
        <f>IF(AND(B91="discus 2", E91='club records end 2019'!$F$25, F91&gt;='club records end 2019'!$G$25), "CR", " ")</f>
        <v xml:space="preserve"> </v>
      </c>
      <c r="AE91" s="12" t="str">
        <f>IF(AND(B91="hammer 4", E91='club records end 2019'!$F$27, F91&gt;='club records end 2019'!$G$27), "CR", " ")</f>
        <v xml:space="preserve"> </v>
      </c>
      <c r="AF91" s="12" t="str">
        <f>IF(AND(B91="hammer 5", E91='club records end 2019'!$F$28, F91&gt;='club records end 2019'!$G$28), "CR", " ")</f>
        <v xml:space="preserve"> </v>
      </c>
      <c r="AG91" s="12" t="str">
        <f>IF(AND(B91="hammer 6", E91='club records end 2019'!$F$29, F91&gt;='club records end 2019'!$G$29), "CR", " ")</f>
        <v xml:space="preserve"> </v>
      </c>
      <c r="AH91" s="12" t="str">
        <f>IF(AND(B91="hammer 7.26", E91='club records end 2019'!$F$30, F91&gt;='club records end 2019'!$G$30), "CR", " ")</f>
        <v xml:space="preserve"> </v>
      </c>
      <c r="AI91" s="12" t="str">
        <f>IF(AND(B91="javelin 400", E91='club records end 2019'!$F$31, F91&gt;='club records end 2019'!$G$31), "CR", " ")</f>
        <v xml:space="preserve"> </v>
      </c>
      <c r="AJ91" s="12" t="str">
        <f>IF(AND(B91="javelin 600", E91='club records end 2019'!$F$32, F91&gt;='club records end 2019'!$G$32), "CR", " ")</f>
        <v xml:space="preserve"> </v>
      </c>
      <c r="AK91" s="12" t="str">
        <f>IF(AND(B91="javelin 700", E91='club records end 2019'!$F$33, F91&gt;='club records end 2019'!$G$33), "CR", " ")</f>
        <v xml:space="preserve"> </v>
      </c>
      <c r="AL91" s="12" t="str">
        <f>IF(AND(B91="javelin 800", OR(AND(E91='club records end 2019'!$F$34, F91&gt;='club records end 2019'!$G$34), AND(E91='club records end 2019'!$F$35, F91&gt;='club records end 2019'!$G$35))), "CR", " ")</f>
        <v xml:space="preserve"> </v>
      </c>
      <c r="AM91" s="12" t="str">
        <f>IF(AND(B91="shot 3", E91='club records end 2019'!$F$36, F91&gt;='club records end 2019'!$G$36), "CR", " ")</f>
        <v xml:space="preserve"> </v>
      </c>
      <c r="AN91" s="12" t="str">
        <f>IF(AND(B91="shot 4", E91='club records end 2019'!$F$37, F91&gt;='club records end 2019'!$G$37), "CR", " ")</f>
        <v xml:space="preserve"> </v>
      </c>
      <c r="AO91" s="12" t="str">
        <f>IF(AND(B91="shot 5", E91='club records end 2019'!$F$38, F91&gt;='club records end 2019'!$G$38), "CR", " ")</f>
        <v xml:space="preserve"> </v>
      </c>
      <c r="AP91" s="12" t="str">
        <f>IF(AND(B91="shot 6", E91='club records end 2019'!$F$39, F91&gt;='club records end 2019'!$G$39), "CR", " ")</f>
        <v xml:space="preserve"> </v>
      </c>
      <c r="AQ91" s="12" t="str">
        <f>IF(AND(B91="shot 7.26", E91='club records end 2019'!$F$40, F91&gt;='club records end 2019'!$G$40), "CR", " ")</f>
        <v xml:space="preserve"> </v>
      </c>
      <c r="AR91" s="12" t="str">
        <f>IF(AND(B91="60H",OR(AND(E91='club records end 2019'!$J$1,F91&lt;='club records end 2019'!$K$1),AND(E91='club records end 2019'!$J$2,F91&lt;='club records end 2019'!$K$2),AND(E91='club records end 2019'!$J$3,F91&lt;='club records end 2019'!$K$3),AND(E91='club records end 2019'!$J$4,F91&lt;='club records end 2019'!$K$4),AND(E91='club records end 2019'!$J$5,F91&lt;='club records end 2019'!$K$5))),"CR"," ")</f>
        <v xml:space="preserve"> </v>
      </c>
      <c r="AS91" s="12" t="str">
        <f>IF(AND(B91="75H", AND(E91='club records end 2019'!$J$6, F91&lt;='club records end 2019'!$K$6)), "CR", " ")</f>
        <v xml:space="preserve"> </v>
      </c>
      <c r="AT91" s="12" t="str">
        <f>IF(AND(B91="80H", AND(E91='club records end 2019'!$J$7, F91&lt;='club records end 2019'!$K$7)), "CR", " ")</f>
        <v xml:space="preserve"> </v>
      </c>
      <c r="AU91" s="12" t="str">
        <f>IF(AND(B91="100H", AND(E91='club records end 2019'!$J$8, F91&lt;='club records end 2019'!$K$8)), "CR", " ")</f>
        <v xml:space="preserve"> </v>
      </c>
      <c r="AV91" s="12" t="str">
        <f>IF(AND(B91="110H", OR(AND(E91='club records end 2019'!$J$9, F91&lt;='club records end 2019'!$K$9), AND(E91='club records end 2019'!$J$10, F91&lt;='club records end 2019'!$K$10))), "CR", " ")</f>
        <v xml:space="preserve"> </v>
      </c>
      <c r="AW91" s="12" t="str">
        <f>IF(AND(B91="400H", OR(AND(E91='club records end 2019'!$J$11, F91&lt;='club records end 2019'!$K$11), AND(E91='club records end 2019'!$J$12, F91&lt;='club records end 2019'!$K$12), AND(E91='club records end 2019'!$J$13, F91&lt;='club records end 2019'!$K$13), AND(E91='club records end 2019'!$J$14, F91&lt;='club records end 2019'!$K$14))), "CR", " ")</f>
        <v xml:space="preserve"> </v>
      </c>
      <c r="AX91" s="12" t="str">
        <f>IF(AND(B91="1500SC", AND(E91='club records end 2019'!$J$15, F91&lt;='club records end 2019'!$K$15)), "CR", " ")</f>
        <v xml:space="preserve"> </v>
      </c>
      <c r="AY91" s="12" t="str">
        <f>IF(AND(B91="2000SC", OR(AND(E91='club records end 2019'!$J$17, F91&lt;='club records end 2019'!$K$17), AND(E91='club records end 2019'!$J$18, F91&lt;='club records end 2019'!$K$18))), "CR", " ")</f>
        <v xml:space="preserve"> </v>
      </c>
      <c r="AZ91" s="12" t="str">
        <f>IF(AND(B91="3000SC", OR(AND(E91='club records end 2019'!$J$20, F91&lt;='club records end 2019'!$K$20), AND(E91='club records end 2019'!$J$21, F91&lt;='club records end 2019'!$K$21))), "CR", " ")</f>
        <v xml:space="preserve"> </v>
      </c>
      <c r="BA91" s="13" t="str">
        <f>IF(AND(B91="4x100", OR(AND(E91='club records end 2019'!$N$1, F91&lt;='club records end 2019'!$O$1), AND(E91='club records end 2019'!$N$2, F91&lt;='club records end 2019'!$O$2), AND(E91='club records end 2019'!$N$3, F91&lt;='club records end 2019'!$O$3), AND(E91='club records end 2019'!$N$4, F91&lt;='club records end 2019'!$O$4), AND(E91='club records end 2019'!$N$5, F91&lt;='club records end 2019'!$O$5))), "CR", " ")</f>
        <v xml:space="preserve"> </v>
      </c>
      <c r="BB91" s="13" t="str">
        <f>IF(AND(B91="4x200", OR(AND(E91='club records end 2019'!$N$6, F91&lt;='club records end 2019'!$O$6), AND(E91='club records end 2019'!$N$7, F91&lt;='club records end 2019'!$O$7), AND(E91='club records end 2019'!$N$8, F91&lt;='club records end 2019'!$O$8), AND(E91='club records end 2019'!$N$9, F91&lt;='club records end 2019'!$O$9), AND(E91='club records end 2019'!$N$10, F91&lt;='club records end 2019'!$O$10))), "CR", " ")</f>
        <v xml:space="preserve"> </v>
      </c>
      <c r="BC91" s="13" t="str">
        <f>IF(AND(B91="4x300", AND(E91='club records end 2019'!$N$11, F91&lt;='club records end 2019'!$O$11)), "CR", " ")</f>
        <v xml:space="preserve"> </v>
      </c>
      <c r="BD91" s="13" t="str">
        <f>IF(AND(B91="4x400", OR(AND(E91='club records end 2019'!$N$12, F91&lt;='club records end 2019'!$O$12), AND(E91='club records end 2019'!$N$13, F91&lt;='club records end 2019'!$O$13), AND(E91='club records end 2019'!$N$14, F91&lt;='club records end 2019'!$O$14), AND(E91='club records end 2019'!$N$15, F91&lt;='club records end 2019'!$O$15))), "CR", " ")</f>
        <v xml:space="preserve"> </v>
      </c>
      <c r="BE91" s="13" t="str">
        <f>IF(AND(B91="3x800", OR(AND(E91='club records end 2019'!$N$16, F91&lt;='club records end 2019'!$O$16), AND(E91='club records end 2019'!$N$17, F91&lt;='club records end 2019'!$O$17), AND(E91='club records end 2019'!$N$18, F91&lt;='club records end 2019'!$O$18))), "CR", " ")</f>
        <v xml:space="preserve"> </v>
      </c>
      <c r="BF91" s="13" t="str">
        <f>IF(AND(B91="pentathlon", OR(AND(E91='club records end 2019'!$N$21, F91&gt;='club records end 2019'!$O$21), AND(E91='club records end 2019'!$N$22, F91&gt;='club records end 2019'!$O$22),AND(E91='club records end 2019'!$N$23, F91&gt;='club records end 2019'!$O$23),AND(E91='club records end 2019'!$N$24, F91&gt;='club records end 2019'!$O$24))), "CR", " ")</f>
        <v xml:space="preserve"> </v>
      </c>
      <c r="BG91" s="13" t="str">
        <f>IF(AND(B91="heptathlon", OR(AND(E91='club records end 2019'!$N$26, F91&gt;='club records end 2019'!$O$26), AND(E91='club records end 2019'!$N$27, F91&gt;='club records end 2019'!$O$27))), "CR", " ")</f>
        <v xml:space="preserve"> </v>
      </c>
      <c r="BH91" s="13" t="str">
        <f>IF(AND(B91="decathlon", OR(AND(E91='club records end 2019'!$N$29, F91&gt;='club records end 2019'!$O$29), AND(E91='club records end 2019'!$N$30, F91&gt;='club records end 2019'!$O$30),AND(E91='club records end 2019'!$N$31, F91&gt;='club records end 2019'!$O$31))), "CR", " ")</f>
        <v xml:space="preserve"> </v>
      </c>
    </row>
    <row r="92" spans="1:64" ht="14.5" hidden="1" x14ac:dyDescent="0.35">
      <c r="A92" s="1" t="str">
        <f>E92</f>
        <v>U20</v>
      </c>
      <c r="B92" s="2" t="s">
        <v>8</v>
      </c>
      <c r="C92" s="1" t="s">
        <v>41</v>
      </c>
      <c r="D92" s="1" t="s">
        <v>110</v>
      </c>
      <c r="E92" s="17" t="s">
        <v>12</v>
      </c>
      <c r="J92" s="13" t="str">
        <f t="shared" si="9"/>
        <v/>
      </c>
      <c r="K92" s="13" t="str">
        <f>IF(AND(B92=100, OR(AND(E92='club records end 2019'!$B$6, F92&lt;='club records end 2019'!$C$6), AND(E92='club records end 2019'!$B$7, F92&lt;='club records end 2019'!$C$7), AND(E92='club records end 2019'!$B$8, F92&lt;='club records end 2019'!$C$8), AND(E92='club records end 2019'!$B$9, F92&lt;='club records end 2019'!$C$9), AND(E92='club records end 2019'!$B$10, F92&lt;='club records end 2019'!$C$10))), "CR", " ")</f>
        <v xml:space="preserve"> </v>
      </c>
      <c r="L92" s="13" t="str">
        <f>IF(AND(B92=200, OR(AND(E92='club records end 2019'!$B$11, F92&lt;='club records end 2019'!$C$11), AND(E92='club records end 2019'!$B$12, F92&lt;='club records end 2019'!$C$12), AND(E92='club records end 2019'!$B$13, F92&lt;='club records end 2019'!$C$13), AND(E92='club records end 2019'!$B$14, F92&lt;='club records end 2019'!$C$14), AND(E92='club records end 2019'!$B$15, F92&lt;='club records end 2019'!$C$15))), "CR", " ")</f>
        <v xml:space="preserve"> </v>
      </c>
      <c r="M92" s="13" t="str">
        <f>IF(AND(B92=300, OR(AND(E92='club records end 2019'!$B$16, F92&lt;='club records end 2019'!$C$16), AND(E92='club records end 2019'!$B$17, F92&lt;='club records end 2019'!$C$17))), "CR", " ")</f>
        <v xml:space="preserve"> </v>
      </c>
      <c r="N92" s="13" t="str">
        <f>IF(AND(B92=400, OR(AND(E92='club records end 2019'!$B$18, F92&lt;='club records end 2019'!$C$18), AND(E92='club records end 2019'!$B$19, F92&lt;='club records end 2019'!$C$19), AND(E92='club records end 2019'!$B$20, F92&lt;='club records end 2019'!$C$20), AND(E92='club records end 2019'!$B$21, F92&lt;='club records end 2019'!$C$21))), "CR", " ")</f>
        <v xml:space="preserve"> </v>
      </c>
      <c r="O92" s="13" t="str">
        <f>IF(AND(B92=800, OR(AND(E92='club records end 2019'!$B$22, F92&lt;='club records end 2019'!$C$22), AND(E92='club records end 2019'!$B$23, F92&lt;='club records end 2019'!$C$23), AND(E92='club records end 2019'!$B$24, F92&lt;='club records end 2019'!$C$24), AND(E92='club records end 2019'!$B$25, F92&lt;='club records end 2019'!$C$25), AND(E92='club records end 2019'!$B$26, F92&lt;='club records end 2019'!$C$26))), "CR", " ")</f>
        <v xml:space="preserve"> </v>
      </c>
      <c r="P92" s="13" t="str">
        <f>IF(AND(B92=1000, OR(AND(E92='club records end 2019'!$B$27, F92&lt;='club records end 2019'!$C$27), AND(E92='club records end 2019'!$B$28, F92&lt;='club records end 2019'!$C$28))), "CR", " ")</f>
        <v xml:space="preserve"> </v>
      </c>
      <c r="Q92" s="13" t="str">
        <f>IF(AND(B92=1500, OR(AND(E92='club records end 2019'!$B$29, F92&lt;='club records end 2019'!$C$29), AND(E92='club records end 2019'!$B$30, F92&lt;='club records end 2019'!$C$30), AND(E92='club records end 2019'!$B$31, F92&lt;='club records end 2019'!$C$31), AND(E92='club records end 2019'!$B$32, F92&lt;='club records end 2019'!$C$32), AND(E92='club records end 2019'!$B$33, F92&lt;='club records end 2019'!$C$33))), "CR", " ")</f>
        <v xml:space="preserve"> </v>
      </c>
      <c r="R92" s="13" t="str">
        <f>IF(AND(B92="1600 (Mile)",OR(AND(E92='club records end 2019'!$B$34,F92&lt;='club records end 2019'!$C$34),AND(E92='club records end 2019'!$B$35,F92&lt;='club records end 2019'!$C$35),AND(E92='club records end 2019'!$B$36,F92&lt;='club records end 2019'!$C$36),AND(E92='club records end 2019'!$B$37,F92&lt;='club records end 2019'!$C$37))),"CR"," ")</f>
        <v xml:space="preserve"> </v>
      </c>
      <c r="S92" s="13" t="str">
        <f>IF(AND(B92=3000, OR(AND(E92='club records end 2019'!$B$38, F92&lt;='club records end 2019'!$C$38), AND(E92='club records end 2019'!$B$39, F92&lt;='club records end 2019'!$C$39), AND(E92='club records end 2019'!$B$40, F92&lt;='club records end 2019'!$C$40), AND(E92='club records end 2019'!$B$41, F92&lt;='club records end 2019'!$C$41))), "CR", " ")</f>
        <v xml:space="preserve"> </v>
      </c>
      <c r="T92" s="13" t="str">
        <f>IF(AND(B92=5000, OR(AND(E92='club records end 2019'!$B$42, F92&lt;='club records end 2019'!$C$42), AND(E92='club records end 2019'!$B$43, F92&lt;='club records end 2019'!$C$43))), "CR", " ")</f>
        <v xml:space="preserve"> </v>
      </c>
      <c r="U92" s="12" t="str">
        <f>IF(AND(B92=10000, OR(AND(E92='club records end 2019'!$B$44, F92&lt;='club records end 2019'!$C$44), AND(E92='club records end 2019'!$B$45, F92&lt;='club records end 2019'!$C$45))), "CR", " ")</f>
        <v xml:space="preserve"> </v>
      </c>
      <c r="V92" s="12" t="str">
        <f>IF(AND(B92="high jump", OR(AND(E92='club records end 2019'!$F$1, F92&gt;='club records end 2019'!$G$1), AND(E92='club records end 2019'!$F$2, F92&gt;='club records end 2019'!$G$2), AND(E92='club records end 2019'!$F$3, F92&gt;='club records end 2019'!$G$3), AND(E92='club records end 2019'!$F$4, F92&gt;='club records end 2019'!$G$4), AND(E92='club records end 2019'!$F$5, F92&gt;='club records end 2019'!$G$5))), "CR", " ")</f>
        <v xml:space="preserve"> </v>
      </c>
      <c r="W92" s="12" t="str">
        <f>IF(AND(B92="long jump", OR(AND(E92='club records end 2019'!$F$6, F92&gt;='club records end 2019'!$G$6), AND(E92='club records end 2019'!$F$7, F92&gt;='club records end 2019'!$G$7), AND(E92='club records end 2019'!$F$8, F92&gt;='club records end 2019'!$G$8), AND(E92='club records end 2019'!$F$9, F92&gt;='club records end 2019'!$G$9), AND(E92='club records end 2019'!$F$10, F92&gt;='club records end 2019'!$G$10))), "CR", " ")</f>
        <v xml:space="preserve"> </v>
      </c>
      <c r="X92" s="12" t="str">
        <f>IF(AND(B92="triple jump", OR(AND(E92='club records end 2019'!$F$11, F92&gt;='club records end 2019'!$G$11), AND(E92='club records end 2019'!$F$12, F92&gt;='club records end 2019'!$G$12), AND(E92='club records end 2019'!$F$13, F92&gt;='club records end 2019'!$G$13), AND(E92='club records end 2019'!$F$14, F92&gt;='club records end 2019'!$H$14), AND(E92='club records end 2019'!$F$15, F92&gt;='club records end 2019'!$G$15))), "CR", " ")</f>
        <v xml:space="preserve"> </v>
      </c>
      <c r="Y92" s="12" t="str">
        <f>IF(AND(B92="pole vault", OR(AND(E92='club records end 2019'!$F$16, F92&gt;='club records end 2019'!$G$16), AND(E92='club records end 2019'!$F$17, F92&gt;='club records end 2019'!$G$17), AND(E92='club records end 2019'!$F$18, F92&gt;='club records end 2019'!$G$18), AND(E92='club records end 2019'!$F$19, F92&gt;='club records end 2019'!$G$19), AND(E92='club records end 2019'!$F$20, F92&gt;='club records end 2019'!$G$20))), "CR", " ")</f>
        <v xml:space="preserve"> </v>
      </c>
      <c r="Z92" s="12" t="str">
        <f>IF(AND(B92="discus 1", E92='club records end 2019'!$F$21, F92&gt;='club records end 2019'!$G$21), "CR", " ")</f>
        <v xml:space="preserve"> </v>
      </c>
      <c r="AA92" s="12" t="str">
        <f>IF(AND(B92="discus 1.25", E92='club records end 2019'!$F$22, F92&gt;='club records end 2019'!$G$22), "CR", " ")</f>
        <v xml:space="preserve"> </v>
      </c>
      <c r="AB92" s="12" t="str">
        <f>IF(AND(B92="discus 1.5", E92='club records end 2019'!$F$23, F92&gt;='club records end 2019'!$G$23), "CR", " ")</f>
        <v xml:space="preserve"> </v>
      </c>
      <c r="AC92" s="12" t="str">
        <f>IF(AND(B92="discus 1.75", E92='club records end 2019'!$F$24, F92&gt;='club records end 2019'!$G$24), "CR", " ")</f>
        <v xml:space="preserve"> </v>
      </c>
      <c r="AD92" s="12" t="str">
        <f>IF(AND(B92="discus 2", E92='club records end 2019'!$F$25, F92&gt;='club records end 2019'!$G$25), "CR", " ")</f>
        <v xml:space="preserve"> </v>
      </c>
      <c r="AE92" s="12" t="str">
        <f>IF(AND(B92="hammer 4", E92='club records end 2019'!$F$27, F92&gt;='club records end 2019'!$G$27), "CR", " ")</f>
        <v xml:space="preserve"> </v>
      </c>
      <c r="AF92" s="12" t="str">
        <f>IF(AND(B92="hammer 5", E92='club records end 2019'!$F$28, F92&gt;='club records end 2019'!$G$28), "CR", " ")</f>
        <v xml:space="preserve"> </v>
      </c>
      <c r="AG92" s="12" t="str">
        <f>IF(AND(B92="hammer 6", E92='club records end 2019'!$F$29, F92&gt;='club records end 2019'!$G$29), "CR", " ")</f>
        <v xml:space="preserve"> </v>
      </c>
      <c r="AH92" s="12" t="str">
        <f>IF(AND(B92="hammer 7.26", E92='club records end 2019'!$F$30, F92&gt;='club records end 2019'!$G$30), "CR", " ")</f>
        <v xml:space="preserve"> </v>
      </c>
      <c r="AI92" s="12" t="str">
        <f>IF(AND(B92="javelin 400", E92='club records end 2019'!$F$31, F92&gt;='club records end 2019'!$G$31), "CR", " ")</f>
        <v xml:space="preserve"> </v>
      </c>
      <c r="AJ92" s="12" t="str">
        <f>IF(AND(B92="javelin 600", E92='club records end 2019'!$F$32, F92&gt;='club records end 2019'!$G$32), "CR", " ")</f>
        <v xml:space="preserve"> </v>
      </c>
      <c r="AK92" s="12" t="str">
        <f>IF(AND(B92="javelin 700", E92='club records end 2019'!$F$33, F92&gt;='club records end 2019'!$G$33), "CR", " ")</f>
        <v xml:space="preserve"> </v>
      </c>
      <c r="AL92" s="12" t="str">
        <f>IF(AND(B92="javelin 800", OR(AND(E92='club records end 2019'!$F$34, F92&gt;='club records end 2019'!$G$34), AND(E92='club records end 2019'!$F$35, F92&gt;='club records end 2019'!$G$35))), "CR", " ")</f>
        <v xml:space="preserve"> </v>
      </c>
      <c r="AM92" s="12" t="str">
        <f>IF(AND(B92="shot 3", E92='club records end 2019'!$F$36, F92&gt;='club records end 2019'!$G$36), "CR", " ")</f>
        <v xml:space="preserve"> </v>
      </c>
      <c r="AN92" s="12" t="str">
        <f>IF(AND(B92="shot 4", E92='club records end 2019'!$F$37, F92&gt;='club records end 2019'!$G$37), "CR", " ")</f>
        <v xml:space="preserve"> </v>
      </c>
      <c r="AO92" s="12" t="str">
        <f>IF(AND(B92="shot 5", E92='club records end 2019'!$F$38, F92&gt;='club records end 2019'!$G$38), "CR", " ")</f>
        <v xml:space="preserve"> </v>
      </c>
      <c r="AP92" s="12" t="str">
        <f>IF(AND(B92="shot 6", E92='club records end 2019'!$F$39, F92&gt;='club records end 2019'!$G$39), "CR", " ")</f>
        <v xml:space="preserve"> </v>
      </c>
      <c r="AQ92" s="12" t="str">
        <f>IF(AND(B92="shot 7.26", E92='club records end 2019'!$F$40, F92&gt;='club records end 2019'!$G$40), "CR", " ")</f>
        <v xml:space="preserve"> </v>
      </c>
      <c r="AR92" s="12" t="str">
        <f>IF(AND(B92="60H",OR(AND(E92='club records end 2019'!$J$1,F92&lt;='club records end 2019'!$K$1),AND(E92='club records end 2019'!$J$2,F92&lt;='club records end 2019'!$K$2),AND(E92='club records end 2019'!$J$3,F92&lt;='club records end 2019'!$K$3),AND(E92='club records end 2019'!$J$4,F92&lt;='club records end 2019'!$K$4),AND(E92='club records end 2019'!$J$5,F92&lt;='club records end 2019'!$K$5))),"CR"," ")</f>
        <v xml:space="preserve"> </v>
      </c>
      <c r="AS92" s="12" t="str">
        <f>IF(AND(B92="75H", AND(E92='club records end 2019'!$J$6, F92&lt;='club records end 2019'!$K$6)), "CR", " ")</f>
        <v xml:space="preserve"> </v>
      </c>
      <c r="AT92" s="12" t="str">
        <f>IF(AND(B92="80H", AND(E92='club records end 2019'!$J$7, F92&lt;='club records end 2019'!$K$7)), "CR", " ")</f>
        <v xml:space="preserve"> </v>
      </c>
      <c r="AU92" s="12" t="str">
        <f>IF(AND(B92="100H", AND(E92='club records end 2019'!$J$8, F92&lt;='club records end 2019'!$K$8)), "CR", " ")</f>
        <v xml:space="preserve"> </v>
      </c>
      <c r="AV92" s="12" t="str">
        <f>IF(AND(B92="110H", OR(AND(E92='club records end 2019'!$J$9, F92&lt;='club records end 2019'!$K$9), AND(E92='club records end 2019'!$J$10, F92&lt;='club records end 2019'!$K$10))), "CR", " ")</f>
        <v xml:space="preserve"> </v>
      </c>
      <c r="AW92" s="12" t="str">
        <f>IF(AND(B92="400H", OR(AND(E92='club records end 2019'!$J$11, F92&lt;='club records end 2019'!$K$11), AND(E92='club records end 2019'!$J$12, F92&lt;='club records end 2019'!$K$12), AND(E92='club records end 2019'!$J$13, F92&lt;='club records end 2019'!$K$13), AND(E92='club records end 2019'!$J$14, F92&lt;='club records end 2019'!$K$14))), "CR", " ")</f>
        <v xml:space="preserve"> </v>
      </c>
      <c r="AX92" s="12" t="str">
        <f>IF(AND(B92="1500SC", AND(E92='club records end 2019'!$J$15, F92&lt;='club records end 2019'!$K$15)), "CR", " ")</f>
        <v xml:space="preserve"> </v>
      </c>
      <c r="AY92" s="12" t="str">
        <f>IF(AND(B92="2000SC", OR(AND(E92='club records end 2019'!$J$17, F92&lt;='club records end 2019'!$K$17), AND(E92='club records end 2019'!$J$18, F92&lt;='club records end 2019'!$K$18))), "CR", " ")</f>
        <v xml:space="preserve"> </v>
      </c>
      <c r="AZ92" s="12" t="str">
        <f>IF(AND(B92="3000SC", OR(AND(E92='club records end 2019'!$J$20, F92&lt;='club records end 2019'!$K$20), AND(E92='club records end 2019'!$J$21, F92&lt;='club records end 2019'!$K$21))), "CR", " ")</f>
        <v xml:space="preserve"> </v>
      </c>
      <c r="BA92" s="13" t="str">
        <f>IF(AND(B92="4x100", OR(AND(E92='club records end 2019'!$N$1, F92&lt;='club records end 2019'!$O$1), AND(E92='club records end 2019'!$N$2, F92&lt;='club records end 2019'!$O$2), AND(E92='club records end 2019'!$N$3, F92&lt;='club records end 2019'!$O$3), AND(E92='club records end 2019'!$N$4, F92&lt;='club records end 2019'!$O$4), AND(E92='club records end 2019'!$N$5, F92&lt;='club records end 2019'!$O$5))), "CR", " ")</f>
        <v xml:space="preserve"> </v>
      </c>
      <c r="BB92" s="13" t="str">
        <f>IF(AND(B92="4x200", OR(AND(E92='club records end 2019'!$N$6, F92&lt;='club records end 2019'!$O$6), AND(E92='club records end 2019'!$N$7, F92&lt;='club records end 2019'!$O$7), AND(E92='club records end 2019'!$N$8, F92&lt;='club records end 2019'!$O$8), AND(E92='club records end 2019'!$N$9, F92&lt;='club records end 2019'!$O$9), AND(E92='club records end 2019'!$N$10, F92&lt;='club records end 2019'!$O$10))), "CR", " ")</f>
        <v xml:space="preserve"> </v>
      </c>
      <c r="BC92" s="13" t="str">
        <f>IF(AND(B92="4x300", AND(E92='club records end 2019'!$N$11, F92&lt;='club records end 2019'!$O$11)), "CR", " ")</f>
        <v xml:space="preserve"> </v>
      </c>
      <c r="BD92" s="13" t="str">
        <f>IF(AND(B92="4x400", OR(AND(E92='club records end 2019'!$N$12, F92&lt;='club records end 2019'!$O$12), AND(E92='club records end 2019'!$N$13, F92&lt;='club records end 2019'!$O$13), AND(E92='club records end 2019'!$N$14, F92&lt;='club records end 2019'!$O$14), AND(E92='club records end 2019'!$N$15, F92&lt;='club records end 2019'!$O$15))), "CR", " ")</f>
        <v xml:space="preserve"> </v>
      </c>
      <c r="BE92" s="13" t="str">
        <f>IF(AND(B92="3x800", OR(AND(E92='club records end 2019'!$N$16, F92&lt;='club records end 2019'!$O$16), AND(E92='club records end 2019'!$N$17, F92&lt;='club records end 2019'!$O$17), AND(E92='club records end 2019'!$N$18, F92&lt;='club records end 2019'!$O$18))), "CR", " ")</f>
        <v xml:space="preserve"> </v>
      </c>
      <c r="BF92" s="13" t="str">
        <f>IF(AND(B92="pentathlon", OR(AND(E92='club records end 2019'!$N$21, F92&gt;='club records end 2019'!$O$21), AND(E92='club records end 2019'!$N$22, F92&gt;='club records end 2019'!$O$22),AND(E92='club records end 2019'!$N$23, F92&gt;='club records end 2019'!$O$23),AND(E92='club records end 2019'!$N$24, F92&gt;='club records end 2019'!$O$24))), "CR", " ")</f>
        <v xml:space="preserve"> </v>
      </c>
      <c r="BG92" s="13" t="str">
        <f>IF(AND(B92="heptathlon", OR(AND(E92='club records end 2019'!$N$26, F92&gt;='club records end 2019'!$O$26), AND(E92='club records end 2019'!$N$27, F92&gt;='club records end 2019'!$O$27))), "CR", " ")</f>
        <v xml:space="preserve"> </v>
      </c>
      <c r="BH92" s="13" t="str">
        <f>IF(AND(B92="decathlon", OR(AND(E92='club records end 2019'!$N$29, F92&gt;='club records end 2019'!$O$29), AND(E92='club records end 2019'!$N$30, F92&gt;='club records end 2019'!$O$30),AND(E92='club records end 2019'!$N$31, F92&gt;='club records end 2019'!$O$31))), "CR", " ")</f>
        <v xml:space="preserve"> </v>
      </c>
    </row>
    <row r="93" spans="1:64" ht="14.5" hidden="1" x14ac:dyDescent="0.35">
      <c r="A93" s="29" t="str">
        <f>IF(OR(E93="Sen", E93="V35", E93="V40", E93="V45", E93="V50", E93="V55", E93="V60", E93="V65", E93="V70", E93="V75"), "V", E93)</f>
        <v>U17</v>
      </c>
      <c r="B93" s="2">
        <v>100</v>
      </c>
      <c r="C93" s="1" t="s">
        <v>69</v>
      </c>
      <c r="D93" s="1" t="s">
        <v>15</v>
      </c>
      <c r="E93" s="29" t="s">
        <v>14</v>
      </c>
      <c r="J93" s="13" t="str">
        <f t="shared" si="9"/>
        <v>***CLUB RECORD***</v>
      </c>
      <c r="K93" s="13" t="str">
        <f>IF(AND(B93=100, OR(AND(E93='club records end 2019'!$B$6, F93&lt;='club records end 2019'!$C$6), AND(E93='club records end 2019'!$B$7, F93&lt;='club records end 2019'!$C$7), AND(E93='club records end 2019'!$B$8, F93&lt;='club records end 2019'!$C$8), AND(E93='club records end 2019'!$B$9, F93&lt;='club records end 2019'!$C$9), AND(E93='club records end 2019'!$B$10, F93&lt;='club records end 2019'!$C$10))), "CR", " ")</f>
        <v>CR</v>
      </c>
      <c r="L93" s="13" t="str">
        <f>IF(AND(B93=200, OR(AND(E93='club records end 2019'!$B$11, F93&lt;='club records end 2019'!$C$11), AND(E93='club records end 2019'!$B$12, F93&lt;='club records end 2019'!$C$12), AND(E93='club records end 2019'!$B$13, F93&lt;='club records end 2019'!$C$13), AND(E93='club records end 2019'!$B$14, F93&lt;='club records end 2019'!$C$14), AND(E93='club records end 2019'!$B$15, F93&lt;='club records end 2019'!$C$15))), "CR", " ")</f>
        <v xml:space="preserve"> </v>
      </c>
      <c r="M93" s="13" t="str">
        <f>IF(AND(B93=300, OR(AND(E93='club records end 2019'!$B$16, F93&lt;='club records end 2019'!$C$16), AND(E93='club records end 2019'!$B$17, F93&lt;='club records end 2019'!$C$17))), "CR", " ")</f>
        <v xml:space="preserve"> </v>
      </c>
      <c r="N93" s="13" t="str">
        <f>IF(AND(B93=400, OR(AND(E93='club records end 2019'!$B$18, F93&lt;='club records end 2019'!$C$18), AND(E93='club records end 2019'!$B$19, F93&lt;='club records end 2019'!$C$19), AND(E93='club records end 2019'!$B$20, F93&lt;='club records end 2019'!$C$20), AND(E93='club records end 2019'!$B$21, F93&lt;='club records end 2019'!$C$21))), "CR", " ")</f>
        <v xml:space="preserve"> </v>
      </c>
      <c r="O93" s="13" t="str">
        <f>IF(AND(B93=800, OR(AND(E93='club records end 2019'!$B$22, F93&lt;='club records end 2019'!$C$22), AND(E93='club records end 2019'!$B$23, F93&lt;='club records end 2019'!$C$23), AND(E93='club records end 2019'!$B$24, F93&lt;='club records end 2019'!$C$24), AND(E93='club records end 2019'!$B$25, F93&lt;='club records end 2019'!$C$25), AND(E93='club records end 2019'!$B$26, F93&lt;='club records end 2019'!$C$26))), "CR", " ")</f>
        <v xml:space="preserve"> </v>
      </c>
      <c r="P93" s="13" t="str">
        <f>IF(AND(B93=1000, OR(AND(E93='club records end 2019'!$B$27, F93&lt;='club records end 2019'!$C$27), AND(E93='club records end 2019'!$B$28, F93&lt;='club records end 2019'!$C$28))), "CR", " ")</f>
        <v xml:space="preserve"> </v>
      </c>
      <c r="Q93" s="13" t="str">
        <f>IF(AND(B93=1500, OR(AND(E93='club records end 2019'!$B$29, F93&lt;='club records end 2019'!$C$29), AND(E93='club records end 2019'!$B$30, F93&lt;='club records end 2019'!$C$30), AND(E93='club records end 2019'!$B$31, F93&lt;='club records end 2019'!$C$31), AND(E93='club records end 2019'!$B$32, F93&lt;='club records end 2019'!$C$32), AND(E93='club records end 2019'!$B$33, F93&lt;='club records end 2019'!$C$33))), "CR", " ")</f>
        <v xml:space="preserve"> </v>
      </c>
      <c r="R93" s="13" t="str">
        <f>IF(AND(B93="1600 (Mile)",OR(AND(E93='club records end 2019'!$B$34,F93&lt;='club records end 2019'!$C$34),AND(E93='club records end 2019'!$B$35,F93&lt;='club records end 2019'!$C$35),AND(E93='club records end 2019'!$B$36,F93&lt;='club records end 2019'!$C$36),AND(E93='club records end 2019'!$B$37,F93&lt;='club records end 2019'!$C$37))),"CR"," ")</f>
        <v xml:space="preserve"> </v>
      </c>
      <c r="S93" s="13" t="str">
        <f>IF(AND(B93=3000, OR(AND(E93='club records end 2019'!$B$38, F93&lt;='club records end 2019'!$C$38), AND(E93='club records end 2019'!$B$39, F93&lt;='club records end 2019'!$C$39), AND(E93='club records end 2019'!$B$40, F93&lt;='club records end 2019'!$C$40), AND(E93='club records end 2019'!$B$41, F93&lt;='club records end 2019'!$C$41))), "CR", " ")</f>
        <v xml:space="preserve"> </v>
      </c>
      <c r="T93" s="13" t="str">
        <f>IF(AND(B93=5000, OR(AND(E93='club records end 2019'!$B$42, F93&lt;='club records end 2019'!$C$42), AND(E93='club records end 2019'!$B$43, F93&lt;='club records end 2019'!$C$43))), "CR", " ")</f>
        <v xml:space="preserve"> </v>
      </c>
      <c r="U93" s="12" t="str">
        <f>IF(AND(B93=10000, OR(AND(E93='club records end 2019'!$B$44, F93&lt;='club records end 2019'!$C$44), AND(E93='club records end 2019'!$B$45, F93&lt;='club records end 2019'!$C$45))), "CR", " ")</f>
        <v xml:space="preserve"> </v>
      </c>
      <c r="V93" s="12" t="str">
        <f>IF(AND(B93="high jump", OR(AND(E93='club records end 2019'!$F$1, F93&gt;='club records end 2019'!$G$1), AND(E93='club records end 2019'!$F$2, F93&gt;='club records end 2019'!$G$2), AND(E93='club records end 2019'!$F$3, F93&gt;='club records end 2019'!$G$3), AND(E93='club records end 2019'!$F$4, F93&gt;='club records end 2019'!$G$4), AND(E93='club records end 2019'!$F$5, F93&gt;='club records end 2019'!$G$5))), "CR", " ")</f>
        <v xml:space="preserve"> </v>
      </c>
      <c r="W93" s="12" t="str">
        <f>IF(AND(B93="long jump", OR(AND(E93='club records end 2019'!$F$6, F93&gt;='club records end 2019'!$G$6), AND(E93='club records end 2019'!$F$7, F93&gt;='club records end 2019'!$G$7), AND(E93='club records end 2019'!$F$8, F93&gt;='club records end 2019'!$G$8), AND(E93='club records end 2019'!$F$9, F93&gt;='club records end 2019'!$G$9), AND(E93='club records end 2019'!$F$10, F93&gt;='club records end 2019'!$G$10))), "CR", " ")</f>
        <v xml:space="preserve"> </v>
      </c>
      <c r="X93" s="12" t="str">
        <f>IF(AND(B93="triple jump", OR(AND(E93='club records end 2019'!$F$11, F93&gt;='club records end 2019'!$G$11), AND(E93='club records end 2019'!$F$12, F93&gt;='club records end 2019'!$G$12), AND(E93='club records end 2019'!$F$13, F93&gt;='club records end 2019'!$G$13), AND(E93='club records end 2019'!$F$14, F93&gt;='club records end 2019'!$H$14), AND(E93='club records end 2019'!$F$15, F93&gt;='club records end 2019'!$G$15))), "CR", " ")</f>
        <v xml:space="preserve"> </v>
      </c>
      <c r="Y93" s="12" t="str">
        <f>IF(AND(B93="pole vault", OR(AND(E93='club records end 2019'!$F$16, F93&gt;='club records end 2019'!$G$16), AND(E93='club records end 2019'!$F$17, F93&gt;='club records end 2019'!$G$17), AND(E93='club records end 2019'!$F$18, F93&gt;='club records end 2019'!$G$18), AND(E93='club records end 2019'!$F$19, F93&gt;='club records end 2019'!$G$19), AND(E93='club records end 2019'!$F$20, F93&gt;='club records end 2019'!$G$20))), "CR", " ")</f>
        <v xml:space="preserve"> </v>
      </c>
      <c r="Z93" s="12" t="str">
        <f>IF(AND(B93="discus 1", E93='club records end 2019'!$F$21, F93&gt;='club records end 2019'!$G$21), "CR", " ")</f>
        <v xml:space="preserve"> </v>
      </c>
      <c r="AA93" s="12" t="str">
        <f>IF(AND(B93="discus 1.25", E93='club records end 2019'!$F$22, F93&gt;='club records end 2019'!$G$22), "CR", " ")</f>
        <v xml:space="preserve"> </v>
      </c>
      <c r="AB93" s="12" t="str">
        <f>IF(AND(B93="discus 1.5", E93='club records end 2019'!$F$23, F93&gt;='club records end 2019'!$G$23), "CR", " ")</f>
        <v xml:space="preserve"> </v>
      </c>
      <c r="AC93" s="12" t="str">
        <f>IF(AND(B93="discus 1.75", E93='club records end 2019'!$F$24, F93&gt;='club records end 2019'!$G$24), "CR", " ")</f>
        <v xml:space="preserve"> </v>
      </c>
      <c r="AD93" s="12" t="str">
        <f>IF(AND(B93="discus 2", E93='club records end 2019'!$F$25, F93&gt;='club records end 2019'!$G$25), "CR", " ")</f>
        <v xml:space="preserve"> </v>
      </c>
      <c r="AE93" s="12" t="str">
        <f>IF(AND(B93="hammer 4", E93='club records end 2019'!$F$27, F93&gt;='club records end 2019'!$G$27), "CR", " ")</f>
        <v xml:space="preserve"> </v>
      </c>
      <c r="AF93" s="12" t="str">
        <f>IF(AND(B93="hammer 5", E93='club records end 2019'!$F$28, F93&gt;='club records end 2019'!$G$28), "CR", " ")</f>
        <v xml:space="preserve"> </v>
      </c>
      <c r="AG93" s="12" t="str">
        <f>IF(AND(B93="hammer 6", E93='club records end 2019'!$F$29, F93&gt;='club records end 2019'!$G$29), "CR", " ")</f>
        <v xml:space="preserve"> </v>
      </c>
      <c r="AH93" s="12" t="str">
        <f>IF(AND(B93="hammer 7.26", E93='club records end 2019'!$F$30, F93&gt;='club records end 2019'!$G$30), "CR", " ")</f>
        <v xml:space="preserve"> </v>
      </c>
      <c r="AI93" s="12" t="str">
        <f>IF(AND(B93="javelin 400", E93='club records end 2019'!$F$31, F93&gt;='club records end 2019'!$G$31), "CR", " ")</f>
        <v xml:space="preserve"> </v>
      </c>
      <c r="AJ93" s="12" t="str">
        <f>IF(AND(B93="javelin 600", E93='club records end 2019'!$F$32, F93&gt;='club records end 2019'!$G$32), "CR", " ")</f>
        <v xml:space="preserve"> </v>
      </c>
      <c r="AK93" s="12" t="str">
        <f>IF(AND(B93="javelin 700", E93='club records end 2019'!$F$33, F93&gt;='club records end 2019'!$G$33), "CR", " ")</f>
        <v xml:space="preserve"> </v>
      </c>
      <c r="AL93" s="12" t="str">
        <f>IF(AND(B93="javelin 800", OR(AND(E93='club records end 2019'!$F$34, F93&gt;='club records end 2019'!$G$34), AND(E93='club records end 2019'!$F$35, F93&gt;='club records end 2019'!$G$35))), "CR", " ")</f>
        <v xml:space="preserve"> </v>
      </c>
      <c r="AM93" s="12" t="str">
        <f>IF(AND(B93="shot 3", E93='club records end 2019'!$F$36, F93&gt;='club records end 2019'!$G$36), "CR", " ")</f>
        <v xml:space="preserve"> </v>
      </c>
      <c r="AN93" s="12" t="str">
        <f>IF(AND(B93="shot 4", E93='club records end 2019'!$F$37, F93&gt;='club records end 2019'!$G$37), "CR", " ")</f>
        <v xml:space="preserve"> </v>
      </c>
      <c r="AO93" s="12" t="str">
        <f>IF(AND(B93="shot 5", E93='club records end 2019'!$F$38, F93&gt;='club records end 2019'!$G$38), "CR", " ")</f>
        <v xml:space="preserve"> </v>
      </c>
      <c r="AP93" s="12" t="str">
        <f>IF(AND(B93="shot 6", E93='club records end 2019'!$F$39, F93&gt;='club records end 2019'!$G$39), "CR", " ")</f>
        <v xml:space="preserve"> </v>
      </c>
      <c r="AQ93" s="12" t="str">
        <f>IF(AND(B93="shot 7.26", E93='club records end 2019'!$F$40, F93&gt;='club records end 2019'!$G$40), "CR", " ")</f>
        <v xml:space="preserve"> </v>
      </c>
      <c r="AR93" s="12" t="str">
        <f>IF(AND(B93="60H",OR(AND(E93='club records end 2019'!$J$1,F93&lt;='club records end 2019'!$K$1),AND(E93='club records end 2019'!$J$2,F93&lt;='club records end 2019'!$K$2),AND(E93='club records end 2019'!$J$3,F93&lt;='club records end 2019'!$K$3),AND(E93='club records end 2019'!$J$4,F93&lt;='club records end 2019'!$K$4),AND(E93='club records end 2019'!$J$5,F93&lt;='club records end 2019'!$K$5))),"CR"," ")</f>
        <v xml:space="preserve"> </v>
      </c>
      <c r="AS93" s="12" t="str">
        <f>IF(AND(B93="75H", AND(E93='club records end 2019'!$J$6, F93&lt;='club records end 2019'!$K$6)), "CR", " ")</f>
        <v xml:space="preserve"> </v>
      </c>
      <c r="AT93" s="12" t="str">
        <f>IF(AND(B93="80H", AND(E93='club records end 2019'!$J$7, F93&lt;='club records end 2019'!$K$7)), "CR", " ")</f>
        <v xml:space="preserve"> </v>
      </c>
      <c r="AU93" s="12" t="str">
        <f>IF(AND(B93="100H", AND(E93='club records end 2019'!$J$8, F93&lt;='club records end 2019'!$K$8)), "CR", " ")</f>
        <v xml:space="preserve"> </v>
      </c>
      <c r="AV93" s="12" t="str">
        <f>IF(AND(B93="110H", OR(AND(E93='club records end 2019'!$J$9, F93&lt;='club records end 2019'!$K$9), AND(E93='club records end 2019'!$J$10, F93&lt;='club records end 2019'!$K$10))), "CR", " ")</f>
        <v xml:space="preserve"> </v>
      </c>
      <c r="AW93" s="12" t="str">
        <f>IF(AND(B93="400H", OR(AND(E93='club records end 2019'!$J$11, F93&lt;='club records end 2019'!$K$11), AND(E93='club records end 2019'!$J$12, F93&lt;='club records end 2019'!$K$12), AND(E93='club records end 2019'!$J$13, F93&lt;='club records end 2019'!$K$13), AND(E93='club records end 2019'!$J$14, F93&lt;='club records end 2019'!$K$14))), "CR", " ")</f>
        <v xml:space="preserve"> </v>
      </c>
      <c r="AX93" s="12" t="str">
        <f>IF(AND(B93="1500SC", AND(E93='club records end 2019'!$J$15, F93&lt;='club records end 2019'!$K$15)), "CR", " ")</f>
        <v xml:space="preserve"> </v>
      </c>
      <c r="AY93" s="12" t="str">
        <f>IF(AND(B93="2000SC", OR(AND(E93='club records end 2019'!$J$17, F93&lt;='club records end 2019'!$K$17), AND(E93='club records end 2019'!$J$18, F93&lt;='club records end 2019'!$K$18))), "CR", " ")</f>
        <v xml:space="preserve"> </v>
      </c>
      <c r="AZ93" s="12" t="str">
        <f>IF(AND(B93="3000SC", OR(AND(E93='club records end 2019'!$J$20, F93&lt;='club records end 2019'!$K$20), AND(E93='club records end 2019'!$J$21, F93&lt;='club records end 2019'!$K$21))), "CR", " ")</f>
        <v xml:space="preserve"> </v>
      </c>
      <c r="BA93" s="13" t="str">
        <f>IF(AND(B93="4x100", OR(AND(E93='club records end 2019'!$N$1, F93&lt;='club records end 2019'!$O$1), AND(E93='club records end 2019'!$N$2, F93&lt;='club records end 2019'!$O$2), AND(E93='club records end 2019'!$N$3, F93&lt;='club records end 2019'!$O$3), AND(E93='club records end 2019'!$N$4, F93&lt;='club records end 2019'!$O$4), AND(E93='club records end 2019'!$N$5, F93&lt;='club records end 2019'!$O$5))), "CR", " ")</f>
        <v xml:space="preserve"> </v>
      </c>
      <c r="BB93" s="13" t="str">
        <f>IF(AND(B93="4x200", OR(AND(E93='club records end 2019'!$N$6, F93&lt;='club records end 2019'!$O$6), AND(E93='club records end 2019'!$N$7, F93&lt;='club records end 2019'!$O$7), AND(E93='club records end 2019'!$N$8, F93&lt;='club records end 2019'!$O$8), AND(E93='club records end 2019'!$N$9, F93&lt;='club records end 2019'!$O$9), AND(E93='club records end 2019'!$N$10, F93&lt;='club records end 2019'!$O$10))), "CR", " ")</f>
        <v xml:space="preserve"> </v>
      </c>
      <c r="BC93" s="13" t="str">
        <f>IF(AND(B93="4x300", AND(E93='club records end 2019'!$N$11, F93&lt;='club records end 2019'!$O$11)), "CR", " ")</f>
        <v xml:space="preserve"> </v>
      </c>
      <c r="BD93" s="13" t="str">
        <f>IF(AND(B93="4x400", OR(AND(E93='club records end 2019'!$N$12, F93&lt;='club records end 2019'!$O$12), AND(E93='club records end 2019'!$N$13, F93&lt;='club records end 2019'!$O$13), AND(E93='club records end 2019'!$N$14, F93&lt;='club records end 2019'!$O$14), AND(E93='club records end 2019'!$N$15, F93&lt;='club records end 2019'!$O$15))), "CR", " ")</f>
        <v xml:space="preserve"> </v>
      </c>
      <c r="BE93" s="13" t="str">
        <f>IF(AND(B93="3x800", OR(AND(E93='club records end 2019'!$N$16, F93&lt;='club records end 2019'!$O$16), AND(E93='club records end 2019'!$N$17, F93&lt;='club records end 2019'!$O$17), AND(E93='club records end 2019'!$N$18, F93&lt;='club records end 2019'!$O$18))), "CR", " ")</f>
        <v xml:space="preserve"> </v>
      </c>
      <c r="BF93" s="13" t="str">
        <f>IF(AND(B93="pentathlon", OR(AND(E93='club records end 2019'!$N$21, F93&gt;='club records end 2019'!$O$21), AND(E93='club records end 2019'!$N$22, F93&gt;='club records end 2019'!$O$22),AND(E93='club records end 2019'!$N$23, F93&gt;='club records end 2019'!$O$23),AND(E93='club records end 2019'!$N$24, F93&gt;='club records end 2019'!$O$24))), "CR", " ")</f>
        <v xml:space="preserve"> </v>
      </c>
      <c r="BG93" s="13" t="str">
        <f>IF(AND(B93="heptathlon", OR(AND(E93='club records end 2019'!$N$26, F93&gt;='club records end 2019'!$O$26), AND(E93='club records end 2019'!$N$27, F93&gt;='club records end 2019'!$O$27))), "CR", " ")</f>
        <v xml:space="preserve"> </v>
      </c>
      <c r="BH93" s="13" t="str">
        <f>IF(AND(B93="decathlon", OR(AND(E93='club records end 2019'!$N$29, F93&gt;='club records end 2019'!$O$29), AND(E93='club records end 2019'!$N$30, F93&gt;='club records end 2019'!$O$30),AND(E93='club records end 2019'!$N$31, F93&gt;='club records end 2019'!$O$31))), "CR", " ")</f>
        <v xml:space="preserve"> </v>
      </c>
    </row>
    <row r="94" spans="1:64" ht="14.5" hidden="1" x14ac:dyDescent="0.35">
      <c r="A94" s="1" t="str">
        <f>E94</f>
        <v>U20</v>
      </c>
      <c r="B94" s="2">
        <v>200</v>
      </c>
      <c r="C94" s="1" t="s">
        <v>41</v>
      </c>
      <c r="D94" s="1" t="s">
        <v>15</v>
      </c>
      <c r="E94" s="29" t="s">
        <v>12</v>
      </c>
      <c r="G94" s="24"/>
      <c r="J94" s="13" t="str">
        <f t="shared" si="9"/>
        <v>***CLUB RECORD***</v>
      </c>
      <c r="K94" s="13" t="str">
        <f>IF(AND(B94=100, OR(AND(E94='club records end 2019'!$B$6, F94&lt;='club records end 2019'!$C$6), AND(E94='club records end 2019'!$B$7, F94&lt;='club records end 2019'!$C$7), AND(E94='club records end 2019'!$B$8, F94&lt;='club records end 2019'!$C$8), AND(E94='club records end 2019'!$B$9, F94&lt;='club records end 2019'!$C$9), AND(E94='club records end 2019'!$B$10, F94&lt;='club records end 2019'!$C$10))), "CR", " ")</f>
        <v xml:space="preserve"> </v>
      </c>
      <c r="L94" s="13" t="str">
        <f>IF(AND(B94=200, OR(AND(E94='club records end 2019'!$B$11, F94&lt;='club records end 2019'!$C$11), AND(E94='club records end 2019'!$B$12, F94&lt;='club records end 2019'!$C$12), AND(E94='club records end 2019'!$B$13, F94&lt;='club records end 2019'!$C$13), AND(E94='club records end 2019'!$B$14, F94&lt;='club records end 2019'!$C$14), AND(E94='club records end 2019'!$B$15, F94&lt;='club records end 2019'!$C$15))), "CR", " ")</f>
        <v>CR</v>
      </c>
      <c r="M94" s="13" t="str">
        <f>IF(AND(B94=300, OR(AND(E94='club records end 2019'!$B$16, F94&lt;='club records end 2019'!$C$16), AND(E94='club records end 2019'!$B$17, F94&lt;='club records end 2019'!$C$17))), "CR", " ")</f>
        <v xml:space="preserve"> </v>
      </c>
      <c r="N94" s="13" t="str">
        <f>IF(AND(B94=400, OR(AND(E94='club records end 2019'!$B$18, F94&lt;='club records end 2019'!$C$18), AND(E94='club records end 2019'!$B$19, F94&lt;='club records end 2019'!$C$19), AND(E94='club records end 2019'!$B$20, F94&lt;='club records end 2019'!$C$20), AND(E94='club records end 2019'!$B$21, F94&lt;='club records end 2019'!$C$21))), "CR", " ")</f>
        <v xml:space="preserve"> </v>
      </c>
      <c r="O94" s="13" t="str">
        <f>IF(AND(B94=800, OR(AND(E94='club records end 2019'!$B$22, F94&lt;='club records end 2019'!$C$22), AND(E94='club records end 2019'!$B$23, F94&lt;='club records end 2019'!$C$23), AND(E94='club records end 2019'!$B$24, F94&lt;='club records end 2019'!$C$24), AND(E94='club records end 2019'!$B$25, F94&lt;='club records end 2019'!$C$25), AND(E94='club records end 2019'!$B$26, F94&lt;='club records end 2019'!$C$26))), "CR", " ")</f>
        <v xml:space="preserve"> </v>
      </c>
      <c r="P94" s="13" t="str">
        <f>IF(AND(B94=1000, OR(AND(E94='club records end 2019'!$B$27, F94&lt;='club records end 2019'!$C$27), AND(E94='club records end 2019'!$B$28, F94&lt;='club records end 2019'!$C$28))), "CR", " ")</f>
        <v xml:space="preserve"> </v>
      </c>
      <c r="Q94" s="13" t="str">
        <f>IF(AND(B94=1500, OR(AND(E94='club records end 2019'!$B$29, F94&lt;='club records end 2019'!$C$29), AND(E94='club records end 2019'!$B$30, F94&lt;='club records end 2019'!$C$30), AND(E94='club records end 2019'!$B$31, F94&lt;='club records end 2019'!$C$31), AND(E94='club records end 2019'!$B$32, F94&lt;='club records end 2019'!$C$32), AND(E94='club records end 2019'!$B$33, F94&lt;='club records end 2019'!$C$33))), "CR", " ")</f>
        <v xml:space="preserve"> </v>
      </c>
      <c r="R94" s="13" t="str">
        <f>IF(AND(B94="1600 (Mile)",OR(AND(E94='club records end 2019'!$B$34,F94&lt;='club records end 2019'!$C$34),AND(E94='club records end 2019'!$B$35,F94&lt;='club records end 2019'!$C$35),AND(E94='club records end 2019'!$B$36,F94&lt;='club records end 2019'!$C$36),AND(E94='club records end 2019'!$B$37,F94&lt;='club records end 2019'!$C$37))),"CR"," ")</f>
        <v xml:space="preserve"> </v>
      </c>
      <c r="S94" s="13" t="str">
        <f>IF(AND(B94=3000, OR(AND(E94='club records end 2019'!$B$38, F94&lt;='club records end 2019'!$C$38), AND(E94='club records end 2019'!$B$39, F94&lt;='club records end 2019'!$C$39), AND(E94='club records end 2019'!$B$40, F94&lt;='club records end 2019'!$C$40), AND(E94='club records end 2019'!$B$41, F94&lt;='club records end 2019'!$C$41))), "CR", " ")</f>
        <v xml:space="preserve"> </v>
      </c>
      <c r="T94" s="13" t="str">
        <f>IF(AND(B94=5000, OR(AND(E94='club records end 2019'!$B$42, F94&lt;='club records end 2019'!$C$42), AND(E94='club records end 2019'!$B$43, F94&lt;='club records end 2019'!$C$43))), "CR", " ")</f>
        <v xml:space="preserve"> </v>
      </c>
      <c r="U94" s="12" t="str">
        <f>IF(AND(B94=10000, OR(AND(E94='club records end 2019'!$B$44, F94&lt;='club records end 2019'!$C$44), AND(E94='club records end 2019'!$B$45, F94&lt;='club records end 2019'!$C$45))), "CR", " ")</f>
        <v xml:space="preserve"> </v>
      </c>
      <c r="V94" s="12" t="str">
        <f>IF(AND(B94="high jump", OR(AND(E94='club records end 2019'!$F$1, F94&gt;='club records end 2019'!$G$1), AND(E94='club records end 2019'!$F$2, F94&gt;='club records end 2019'!$G$2), AND(E94='club records end 2019'!$F$3, F94&gt;='club records end 2019'!$G$3), AND(E94='club records end 2019'!$F$4, F94&gt;='club records end 2019'!$G$4), AND(E94='club records end 2019'!$F$5, F94&gt;='club records end 2019'!$G$5))), "CR", " ")</f>
        <v xml:space="preserve"> </v>
      </c>
      <c r="W94" s="12" t="str">
        <f>IF(AND(B94="long jump", OR(AND(E94='club records end 2019'!$F$6, F94&gt;='club records end 2019'!$G$6), AND(E94='club records end 2019'!$F$7, F94&gt;='club records end 2019'!$G$7), AND(E94='club records end 2019'!$F$8, F94&gt;='club records end 2019'!$G$8), AND(E94='club records end 2019'!$F$9, F94&gt;='club records end 2019'!$G$9), AND(E94='club records end 2019'!$F$10, F94&gt;='club records end 2019'!$G$10))), "CR", " ")</f>
        <v xml:space="preserve"> </v>
      </c>
      <c r="X94" s="12" t="str">
        <f>IF(AND(B94="triple jump", OR(AND(E94='club records end 2019'!$F$11, F94&gt;='club records end 2019'!$G$11), AND(E94='club records end 2019'!$F$12, F94&gt;='club records end 2019'!$G$12), AND(E94='club records end 2019'!$F$13, F94&gt;='club records end 2019'!$G$13), AND(E94='club records end 2019'!$F$14, F94&gt;='club records end 2019'!$H$14), AND(E94='club records end 2019'!$F$15, F94&gt;='club records end 2019'!$G$15))), "CR", " ")</f>
        <v xml:space="preserve"> </v>
      </c>
      <c r="Y94" s="12" t="str">
        <f>IF(AND(B94="pole vault", OR(AND(E94='club records end 2019'!$F$16, F94&gt;='club records end 2019'!$G$16), AND(E94='club records end 2019'!$F$17, F94&gt;='club records end 2019'!$G$17), AND(E94='club records end 2019'!$F$18, F94&gt;='club records end 2019'!$G$18), AND(E94='club records end 2019'!$F$19, F94&gt;='club records end 2019'!$G$19), AND(E94='club records end 2019'!$F$20, F94&gt;='club records end 2019'!$G$20))), "CR", " ")</f>
        <v xml:space="preserve"> </v>
      </c>
      <c r="Z94" s="12" t="str">
        <f>IF(AND(B94="discus 1", E94='club records end 2019'!$F$21, F94&gt;='club records end 2019'!$G$21), "CR", " ")</f>
        <v xml:space="preserve"> </v>
      </c>
      <c r="AA94" s="12" t="str">
        <f>IF(AND(B94="discus 1.25", E94='club records end 2019'!$F$22, F94&gt;='club records end 2019'!$G$22), "CR", " ")</f>
        <v xml:space="preserve"> </v>
      </c>
      <c r="AB94" s="12" t="str">
        <f>IF(AND(B94="discus 1.5", E94='club records end 2019'!$F$23, F94&gt;='club records end 2019'!$G$23), "CR", " ")</f>
        <v xml:space="preserve"> </v>
      </c>
      <c r="AC94" s="12" t="str">
        <f>IF(AND(B94="discus 1.75", E94='club records end 2019'!$F$24, F94&gt;='club records end 2019'!$G$24), "CR", " ")</f>
        <v xml:space="preserve"> </v>
      </c>
      <c r="AD94" s="12" t="str">
        <f>IF(AND(B94="discus 2", E94='club records end 2019'!$F$25, F94&gt;='club records end 2019'!$G$25), "CR", " ")</f>
        <v xml:space="preserve"> </v>
      </c>
      <c r="AE94" s="12" t="str">
        <f>IF(AND(B94="hammer 4", E94='club records end 2019'!$F$27, F94&gt;='club records end 2019'!$G$27), "CR", " ")</f>
        <v xml:space="preserve"> </v>
      </c>
      <c r="AF94" s="12" t="str">
        <f>IF(AND(B94="hammer 5", E94='club records end 2019'!$F$28, F94&gt;='club records end 2019'!$G$28), "CR", " ")</f>
        <v xml:space="preserve"> </v>
      </c>
      <c r="AG94" s="12" t="str">
        <f>IF(AND(B94="hammer 6", E94='club records end 2019'!$F$29, F94&gt;='club records end 2019'!$G$29), "CR", " ")</f>
        <v xml:space="preserve"> </v>
      </c>
      <c r="AH94" s="12" t="str">
        <f>IF(AND(B94="hammer 7.26", E94='club records end 2019'!$F$30, F94&gt;='club records end 2019'!$G$30), "CR", " ")</f>
        <v xml:space="preserve"> </v>
      </c>
      <c r="AI94" s="12" t="str">
        <f>IF(AND(B94="javelin 400", E94='club records end 2019'!$F$31, F94&gt;='club records end 2019'!$G$31), "CR", " ")</f>
        <v xml:space="preserve"> </v>
      </c>
      <c r="AJ94" s="12" t="str">
        <f>IF(AND(B94="javelin 600", E94='club records end 2019'!$F$32, F94&gt;='club records end 2019'!$G$32), "CR", " ")</f>
        <v xml:space="preserve"> </v>
      </c>
      <c r="AK94" s="12" t="str">
        <f>IF(AND(B94="javelin 700", E94='club records end 2019'!$F$33, F94&gt;='club records end 2019'!$G$33), "CR", " ")</f>
        <v xml:space="preserve"> </v>
      </c>
      <c r="AL94" s="12" t="str">
        <f>IF(AND(B94="javelin 800", OR(AND(E94='club records end 2019'!$F$34, F94&gt;='club records end 2019'!$G$34), AND(E94='club records end 2019'!$F$35, F94&gt;='club records end 2019'!$G$35))), "CR", " ")</f>
        <v xml:space="preserve"> </v>
      </c>
      <c r="AM94" s="12" t="str">
        <f>IF(AND(B94="shot 3", E94='club records end 2019'!$F$36, F94&gt;='club records end 2019'!$G$36), "CR", " ")</f>
        <v xml:space="preserve"> </v>
      </c>
      <c r="AN94" s="12" t="str">
        <f>IF(AND(B94="shot 4", E94='club records end 2019'!$F$37, F94&gt;='club records end 2019'!$G$37), "CR", " ")</f>
        <v xml:space="preserve"> </v>
      </c>
      <c r="AO94" s="12" t="str">
        <f>IF(AND(B94="shot 5", E94='club records end 2019'!$F$38, F94&gt;='club records end 2019'!$G$38), "CR", " ")</f>
        <v xml:space="preserve"> </v>
      </c>
      <c r="AP94" s="12" t="str">
        <f>IF(AND(B94="shot 6", E94='club records end 2019'!$F$39, F94&gt;='club records end 2019'!$G$39), "CR", " ")</f>
        <v xml:space="preserve"> </v>
      </c>
      <c r="AQ94" s="12" t="str">
        <f>IF(AND(B94="shot 7.26", E94='club records end 2019'!$F$40, F94&gt;='club records end 2019'!$G$40), "CR", " ")</f>
        <v xml:space="preserve"> </v>
      </c>
      <c r="AR94" s="12" t="str">
        <f>IF(AND(B94="60H",OR(AND(E94='club records end 2019'!$J$1,F94&lt;='club records end 2019'!$K$1),AND(E94='club records end 2019'!$J$2,F94&lt;='club records end 2019'!$K$2),AND(E94='club records end 2019'!$J$3,F94&lt;='club records end 2019'!$K$3),AND(E94='club records end 2019'!$J$4,F94&lt;='club records end 2019'!$K$4),AND(E94='club records end 2019'!$J$5,F94&lt;='club records end 2019'!$K$5))),"CR"," ")</f>
        <v xml:space="preserve"> </v>
      </c>
      <c r="AS94" s="12" t="str">
        <f>IF(AND(B94="75H", AND(E94='club records end 2019'!$J$6, F94&lt;='club records end 2019'!$K$6)), "CR", " ")</f>
        <v xml:space="preserve"> </v>
      </c>
      <c r="AT94" s="12" t="str">
        <f>IF(AND(B94="80H", AND(E94='club records end 2019'!$J$7, F94&lt;='club records end 2019'!$K$7)), "CR", " ")</f>
        <v xml:space="preserve"> </v>
      </c>
      <c r="AU94" s="12" t="str">
        <f>IF(AND(B94="100H", AND(E94='club records end 2019'!$J$8, F94&lt;='club records end 2019'!$K$8)), "CR", " ")</f>
        <v xml:space="preserve"> </v>
      </c>
      <c r="AV94" s="12" t="str">
        <f>IF(AND(B94="110H", OR(AND(E94='club records end 2019'!$J$9, F94&lt;='club records end 2019'!$K$9), AND(E94='club records end 2019'!$J$10, F94&lt;='club records end 2019'!$K$10))), "CR", " ")</f>
        <v xml:space="preserve"> </v>
      </c>
      <c r="AW94" s="12" t="str">
        <f>IF(AND(B94="400H", OR(AND(E94='club records end 2019'!$J$11, F94&lt;='club records end 2019'!$K$11), AND(E94='club records end 2019'!$J$12, F94&lt;='club records end 2019'!$K$12), AND(E94='club records end 2019'!$J$13, F94&lt;='club records end 2019'!$K$13), AND(E94='club records end 2019'!$J$14, F94&lt;='club records end 2019'!$K$14))), "CR", " ")</f>
        <v xml:space="preserve"> </v>
      </c>
      <c r="AX94" s="12" t="str">
        <f>IF(AND(B94="1500SC", AND(E94='club records end 2019'!$J$15, F94&lt;='club records end 2019'!$K$15)), "CR", " ")</f>
        <v xml:space="preserve"> </v>
      </c>
      <c r="AY94" s="12" t="str">
        <f>IF(AND(B94="2000SC", OR(AND(E94='club records end 2019'!$J$17, F94&lt;='club records end 2019'!$K$17), AND(E94='club records end 2019'!$J$18, F94&lt;='club records end 2019'!$K$18))), "CR", " ")</f>
        <v xml:space="preserve"> </v>
      </c>
      <c r="AZ94" s="12" t="str">
        <f>IF(AND(B94="3000SC", OR(AND(E94='club records end 2019'!$J$20, F94&lt;='club records end 2019'!$K$20), AND(E94='club records end 2019'!$J$21, F94&lt;='club records end 2019'!$K$21))), "CR", " ")</f>
        <v xml:space="preserve"> </v>
      </c>
      <c r="BA94" s="13" t="str">
        <f>IF(AND(B94="4x100", OR(AND(E94='club records end 2019'!$N$1, F94&lt;='club records end 2019'!$O$1), AND(E94='club records end 2019'!$N$2, F94&lt;='club records end 2019'!$O$2), AND(E94='club records end 2019'!$N$3, F94&lt;='club records end 2019'!$O$3), AND(E94='club records end 2019'!$N$4, F94&lt;='club records end 2019'!$O$4), AND(E94='club records end 2019'!$N$5, F94&lt;='club records end 2019'!$O$5))), "CR", " ")</f>
        <v xml:space="preserve"> </v>
      </c>
      <c r="BB94" s="13" t="str">
        <f>IF(AND(B94="4x200", OR(AND(E94='club records end 2019'!$N$6, F94&lt;='club records end 2019'!$O$6), AND(E94='club records end 2019'!$N$7, F94&lt;='club records end 2019'!$O$7), AND(E94='club records end 2019'!$N$8, F94&lt;='club records end 2019'!$O$8), AND(E94='club records end 2019'!$N$9, F94&lt;='club records end 2019'!$O$9), AND(E94='club records end 2019'!$N$10, F94&lt;='club records end 2019'!$O$10))), "CR", " ")</f>
        <v xml:space="preserve"> </v>
      </c>
      <c r="BC94" s="13" t="str">
        <f>IF(AND(B94="4x300", AND(E94='club records end 2019'!$N$11, F94&lt;='club records end 2019'!$O$11)), "CR", " ")</f>
        <v xml:space="preserve"> </v>
      </c>
      <c r="BD94" s="13" t="str">
        <f>IF(AND(B94="4x400", OR(AND(E94='club records end 2019'!$N$12, F94&lt;='club records end 2019'!$O$12), AND(E94='club records end 2019'!$N$13, F94&lt;='club records end 2019'!$O$13), AND(E94='club records end 2019'!$N$14, F94&lt;='club records end 2019'!$O$14), AND(E94='club records end 2019'!$N$15, F94&lt;='club records end 2019'!$O$15))), "CR", " ")</f>
        <v xml:space="preserve"> </v>
      </c>
      <c r="BE94" s="13" t="str">
        <f>IF(AND(B94="3x800", OR(AND(E94='club records end 2019'!$N$16, F94&lt;='club records end 2019'!$O$16), AND(E94='club records end 2019'!$N$17, F94&lt;='club records end 2019'!$O$17), AND(E94='club records end 2019'!$N$18, F94&lt;='club records end 2019'!$O$18))), "CR", " ")</f>
        <v xml:space="preserve"> </v>
      </c>
      <c r="BF94" s="13" t="str">
        <f>IF(AND(B94="pentathlon", OR(AND(E94='club records end 2019'!$N$21, F94&gt;='club records end 2019'!$O$21), AND(E94='club records end 2019'!$N$22, F94&gt;='club records end 2019'!$O$22),AND(E94='club records end 2019'!$N$23, F94&gt;='club records end 2019'!$O$23),AND(E94='club records end 2019'!$N$24, F94&gt;='club records end 2019'!$O$24))), "CR", " ")</f>
        <v xml:space="preserve"> </v>
      </c>
      <c r="BG94" s="13" t="str">
        <f>IF(AND(B94="heptathlon", OR(AND(E94='club records end 2019'!$N$26, F94&gt;='club records end 2019'!$O$26), AND(E94='club records end 2019'!$N$27, F94&gt;='club records end 2019'!$O$27))), "CR", " ")</f>
        <v xml:space="preserve"> </v>
      </c>
      <c r="BH94" s="13" t="str">
        <f>IF(AND(B94="decathlon", OR(AND(E94='club records end 2019'!$N$29, F94&gt;='club records end 2019'!$O$29), AND(E94='club records end 2019'!$N$30, F94&gt;='club records end 2019'!$O$30),AND(E94='club records end 2019'!$N$31, F94&gt;='club records end 2019'!$O$31))), "CR", " ")</f>
        <v xml:space="preserve"> </v>
      </c>
    </row>
    <row r="95" spans="1:64" ht="14.5" hidden="1" x14ac:dyDescent="0.35">
      <c r="A95" s="29" t="str">
        <f>IF(OR(E95="Sen", E95="V35", E95="V40", E95="V45", E95="V50", E95="V55", E95="V60", E95="V65", E95="V70", E95="V75"), "V", E95)</f>
        <v>U17</v>
      </c>
      <c r="B95" s="2">
        <v>100</v>
      </c>
      <c r="C95" s="1" t="s">
        <v>74</v>
      </c>
      <c r="D95" s="1" t="s">
        <v>75</v>
      </c>
      <c r="E95" s="29" t="s">
        <v>14</v>
      </c>
      <c r="J95" s="13" t="str">
        <f t="shared" si="9"/>
        <v>***CLUB RECORD***</v>
      </c>
      <c r="K95" s="13" t="str">
        <f>IF(AND(B95=100, OR(AND(E95='club records end 2019'!$B$6, F95&lt;='club records end 2019'!$C$6), AND(E95='club records end 2019'!$B$7, F95&lt;='club records end 2019'!$C$7), AND(E95='club records end 2019'!$B$8, F95&lt;='club records end 2019'!$C$8), AND(E95='club records end 2019'!$B$9, F95&lt;='club records end 2019'!$C$9), AND(E95='club records end 2019'!$B$10, F95&lt;='club records end 2019'!$C$10))), "CR", " ")</f>
        <v>CR</v>
      </c>
      <c r="L95" s="13" t="str">
        <f>IF(AND(B95=200, OR(AND(E95='club records end 2019'!$B$11, F95&lt;='club records end 2019'!$C$11), AND(E95='club records end 2019'!$B$12, F95&lt;='club records end 2019'!$C$12), AND(E95='club records end 2019'!$B$13, F95&lt;='club records end 2019'!$C$13), AND(E95='club records end 2019'!$B$14, F95&lt;='club records end 2019'!$C$14), AND(E95='club records end 2019'!$B$15, F95&lt;='club records end 2019'!$C$15))), "CR", " ")</f>
        <v xml:space="preserve"> </v>
      </c>
      <c r="M95" s="13" t="str">
        <f>IF(AND(B95=300, OR(AND(E95='club records end 2019'!$B$16, F95&lt;='club records end 2019'!$C$16), AND(E95='club records end 2019'!$B$17, F95&lt;='club records end 2019'!$C$17))), "CR", " ")</f>
        <v xml:space="preserve"> </v>
      </c>
      <c r="N95" s="13" t="str">
        <f>IF(AND(B95=400, OR(AND(E95='club records end 2019'!$B$18, F95&lt;='club records end 2019'!$C$18), AND(E95='club records end 2019'!$B$19, F95&lt;='club records end 2019'!$C$19), AND(E95='club records end 2019'!$B$20, F95&lt;='club records end 2019'!$C$20), AND(E95='club records end 2019'!$B$21, F95&lt;='club records end 2019'!$C$21))), "CR", " ")</f>
        <v xml:space="preserve"> </v>
      </c>
      <c r="O95" s="13" t="str">
        <f>IF(AND(B95=800, OR(AND(E95='club records end 2019'!$B$22, F95&lt;='club records end 2019'!$C$22), AND(E95='club records end 2019'!$B$23, F95&lt;='club records end 2019'!$C$23), AND(E95='club records end 2019'!$B$24, F95&lt;='club records end 2019'!$C$24), AND(E95='club records end 2019'!$B$25, F95&lt;='club records end 2019'!$C$25), AND(E95='club records end 2019'!$B$26, F95&lt;='club records end 2019'!$C$26))), "CR", " ")</f>
        <v xml:space="preserve"> </v>
      </c>
      <c r="P95" s="13" t="str">
        <f>IF(AND(B95=1000, OR(AND(E95='club records end 2019'!$B$27, F95&lt;='club records end 2019'!$C$27), AND(E95='club records end 2019'!$B$28, F95&lt;='club records end 2019'!$C$28))), "CR", " ")</f>
        <v xml:space="preserve"> </v>
      </c>
      <c r="Q95" s="13" t="str">
        <f>IF(AND(B95=1500, OR(AND(E95='club records end 2019'!$B$29, F95&lt;='club records end 2019'!$C$29), AND(E95='club records end 2019'!$B$30, F95&lt;='club records end 2019'!$C$30), AND(E95='club records end 2019'!$B$31, F95&lt;='club records end 2019'!$C$31), AND(E95='club records end 2019'!$B$32, F95&lt;='club records end 2019'!$C$32), AND(E95='club records end 2019'!$B$33, F95&lt;='club records end 2019'!$C$33))), "CR", " ")</f>
        <v xml:space="preserve"> </v>
      </c>
      <c r="R95" s="13" t="str">
        <f>IF(AND(B95="1600 (Mile)",OR(AND(E95='club records end 2019'!$B$34,F95&lt;='club records end 2019'!$C$34),AND(E95='club records end 2019'!$B$35,F95&lt;='club records end 2019'!$C$35),AND(E95='club records end 2019'!$B$36,F95&lt;='club records end 2019'!$C$36),AND(E95='club records end 2019'!$B$37,F95&lt;='club records end 2019'!$C$37))),"CR"," ")</f>
        <v xml:space="preserve"> </v>
      </c>
      <c r="S95" s="13" t="str">
        <f>IF(AND(B95=3000, OR(AND(E95='club records end 2019'!$B$38, F95&lt;='club records end 2019'!$C$38), AND(E95='club records end 2019'!$B$39, F95&lt;='club records end 2019'!$C$39), AND(E95='club records end 2019'!$B$40, F95&lt;='club records end 2019'!$C$40), AND(E95='club records end 2019'!$B$41, F95&lt;='club records end 2019'!$C$41))), "CR", " ")</f>
        <v xml:space="preserve"> </v>
      </c>
      <c r="T95" s="13" t="str">
        <f>IF(AND(B95=5000, OR(AND(E95='club records end 2019'!$B$42, F95&lt;='club records end 2019'!$C$42), AND(E95='club records end 2019'!$B$43, F95&lt;='club records end 2019'!$C$43))), "CR", " ")</f>
        <v xml:space="preserve"> </v>
      </c>
      <c r="U95" s="12" t="str">
        <f>IF(AND(B95=10000, OR(AND(E95='club records end 2019'!$B$44, F95&lt;='club records end 2019'!$C$44), AND(E95='club records end 2019'!$B$45, F95&lt;='club records end 2019'!$C$45))), "CR", " ")</f>
        <v xml:space="preserve"> </v>
      </c>
      <c r="V95" s="12" t="str">
        <f>IF(AND(B95="high jump", OR(AND(E95='club records end 2019'!$F$1, F95&gt;='club records end 2019'!$G$1), AND(E95='club records end 2019'!$F$2, F95&gt;='club records end 2019'!$G$2), AND(E95='club records end 2019'!$F$3, F95&gt;='club records end 2019'!$G$3), AND(E95='club records end 2019'!$F$4, F95&gt;='club records end 2019'!$G$4), AND(E95='club records end 2019'!$F$5, F95&gt;='club records end 2019'!$G$5))), "CR", " ")</f>
        <v xml:space="preserve"> </v>
      </c>
      <c r="W95" s="12" t="str">
        <f>IF(AND(B95="long jump", OR(AND(E95='club records end 2019'!$F$6, F95&gt;='club records end 2019'!$G$6), AND(E95='club records end 2019'!$F$7, F95&gt;='club records end 2019'!$G$7), AND(E95='club records end 2019'!$F$8, F95&gt;='club records end 2019'!$G$8), AND(E95='club records end 2019'!$F$9, F95&gt;='club records end 2019'!$G$9), AND(E95='club records end 2019'!$F$10, F95&gt;='club records end 2019'!$G$10))), "CR", " ")</f>
        <v xml:space="preserve"> </v>
      </c>
      <c r="X95" s="12" t="str">
        <f>IF(AND(B95="triple jump", OR(AND(E95='club records end 2019'!$F$11, F95&gt;='club records end 2019'!$G$11), AND(E95='club records end 2019'!$F$12, F95&gt;='club records end 2019'!$G$12), AND(E95='club records end 2019'!$F$13, F95&gt;='club records end 2019'!$G$13), AND(E95='club records end 2019'!$F$14, F95&gt;='club records end 2019'!$H$14), AND(E95='club records end 2019'!$F$15, F95&gt;='club records end 2019'!$G$15))), "CR", " ")</f>
        <v xml:space="preserve"> </v>
      </c>
      <c r="Y95" s="12" t="str">
        <f>IF(AND(B95="pole vault", OR(AND(E95='club records end 2019'!$F$16, F95&gt;='club records end 2019'!$G$16), AND(E95='club records end 2019'!$F$17, F95&gt;='club records end 2019'!$G$17), AND(E95='club records end 2019'!$F$18, F95&gt;='club records end 2019'!$G$18), AND(E95='club records end 2019'!$F$19, F95&gt;='club records end 2019'!$G$19), AND(E95='club records end 2019'!$F$20, F95&gt;='club records end 2019'!$G$20))), "CR", " ")</f>
        <v xml:space="preserve"> </v>
      </c>
      <c r="Z95" s="12" t="str">
        <f>IF(AND(B95="discus 1", E95='club records end 2019'!$F$21, F95&gt;='club records end 2019'!$G$21), "CR", " ")</f>
        <v xml:space="preserve"> </v>
      </c>
      <c r="AA95" s="12" t="str">
        <f>IF(AND(B95="discus 1.25", E95='club records end 2019'!$F$22, F95&gt;='club records end 2019'!$G$22), "CR", " ")</f>
        <v xml:space="preserve"> </v>
      </c>
      <c r="AB95" s="12" t="str">
        <f>IF(AND(B95="discus 1.5", E95='club records end 2019'!$F$23, F95&gt;='club records end 2019'!$G$23), "CR", " ")</f>
        <v xml:space="preserve"> </v>
      </c>
      <c r="AC95" s="12" t="str">
        <f>IF(AND(B95="discus 1.75", E95='club records end 2019'!$F$24, F95&gt;='club records end 2019'!$G$24), "CR", " ")</f>
        <v xml:space="preserve"> </v>
      </c>
      <c r="AD95" s="12" t="str">
        <f>IF(AND(B95="discus 2", E95='club records end 2019'!$F$25, F95&gt;='club records end 2019'!$G$25), "CR", " ")</f>
        <v xml:space="preserve"> </v>
      </c>
      <c r="AE95" s="12" t="str">
        <f>IF(AND(B95="hammer 4", E95='club records end 2019'!$F$27, F95&gt;='club records end 2019'!$G$27), "CR", " ")</f>
        <v xml:space="preserve"> </v>
      </c>
      <c r="AF95" s="12" t="str">
        <f>IF(AND(B95="hammer 5", E95='club records end 2019'!$F$28, F95&gt;='club records end 2019'!$G$28), "CR", " ")</f>
        <v xml:space="preserve"> </v>
      </c>
      <c r="AG95" s="12" t="str">
        <f>IF(AND(B95="hammer 6", E95='club records end 2019'!$F$29, F95&gt;='club records end 2019'!$G$29), "CR", " ")</f>
        <v xml:space="preserve"> </v>
      </c>
      <c r="AH95" s="12" t="str">
        <f>IF(AND(B95="hammer 7.26", E95='club records end 2019'!$F$30, F95&gt;='club records end 2019'!$G$30), "CR", " ")</f>
        <v xml:space="preserve"> </v>
      </c>
      <c r="AI95" s="12" t="str">
        <f>IF(AND(B95="javelin 400", E95='club records end 2019'!$F$31, F95&gt;='club records end 2019'!$G$31), "CR", " ")</f>
        <v xml:space="preserve"> </v>
      </c>
      <c r="AJ95" s="12" t="str">
        <f>IF(AND(B95="javelin 600", E95='club records end 2019'!$F$32, F95&gt;='club records end 2019'!$G$32), "CR", " ")</f>
        <v xml:space="preserve"> </v>
      </c>
      <c r="AK95" s="12" t="str">
        <f>IF(AND(B95="javelin 700", E95='club records end 2019'!$F$33, F95&gt;='club records end 2019'!$G$33), "CR", " ")</f>
        <v xml:space="preserve"> </v>
      </c>
      <c r="AL95" s="12" t="str">
        <f>IF(AND(B95="javelin 800", OR(AND(E95='club records end 2019'!$F$34, F95&gt;='club records end 2019'!$G$34), AND(E95='club records end 2019'!$F$35, F95&gt;='club records end 2019'!$G$35))), "CR", " ")</f>
        <v xml:space="preserve"> </v>
      </c>
      <c r="AM95" s="12" t="str">
        <f>IF(AND(B95="shot 3", E95='club records end 2019'!$F$36, F95&gt;='club records end 2019'!$G$36), "CR", " ")</f>
        <v xml:space="preserve"> </v>
      </c>
      <c r="AN95" s="12" t="str">
        <f>IF(AND(B95="shot 4", E95='club records end 2019'!$F$37, F95&gt;='club records end 2019'!$G$37), "CR", " ")</f>
        <v xml:space="preserve"> </v>
      </c>
      <c r="AO95" s="12" t="str">
        <f>IF(AND(B95="shot 5", E95='club records end 2019'!$F$38, F95&gt;='club records end 2019'!$G$38), "CR", " ")</f>
        <v xml:space="preserve"> </v>
      </c>
      <c r="AP95" s="12" t="str">
        <f>IF(AND(B95="shot 6", E95='club records end 2019'!$F$39, F95&gt;='club records end 2019'!$G$39), "CR", " ")</f>
        <v xml:space="preserve"> </v>
      </c>
      <c r="AQ95" s="12" t="str">
        <f>IF(AND(B95="shot 7.26", E95='club records end 2019'!$F$40, F95&gt;='club records end 2019'!$G$40), "CR", " ")</f>
        <v xml:space="preserve"> </v>
      </c>
      <c r="AR95" s="12" t="str">
        <f>IF(AND(B95="60H",OR(AND(E95='club records end 2019'!$J$1,F95&lt;='club records end 2019'!$K$1),AND(E95='club records end 2019'!$J$2,F95&lt;='club records end 2019'!$K$2),AND(E95='club records end 2019'!$J$3,F95&lt;='club records end 2019'!$K$3),AND(E95='club records end 2019'!$J$4,F95&lt;='club records end 2019'!$K$4),AND(E95='club records end 2019'!$J$5,F95&lt;='club records end 2019'!$K$5))),"CR"," ")</f>
        <v xml:space="preserve"> </v>
      </c>
      <c r="AS95" s="12" t="str">
        <f>IF(AND(B95="75H", AND(E95='club records end 2019'!$J$6, F95&lt;='club records end 2019'!$K$6)), "CR", " ")</f>
        <v xml:space="preserve"> </v>
      </c>
      <c r="AT95" s="12" t="str">
        <f>IF(AND(B95="80H", AND(E95='club records end 2019'!$J$7, F95&lt;='club records end 2019'!$K$7)), "CR", " ")</f>
        <v xml:space="preserve"> </v>
      </c>
      <c r="AU95" s="12" t="str">
        <f>IF(AND(B95="100H", AND(E95='club records end 2019'!$J$8, F95&lt;='club records end 2019'!$K$8)), "CR", " ")</f>
        <v xml:space="preserve"> </v>
      </c>
      <c r="AV95" s="12" t="str">
        <f>IF(AND(B95="110H", OR(AND(E95='club records end 2019'!$J$9, F95&lt;='club records end 2019'!$K$9), AND(E95='club records end 2019'!$J$10, F95&lt;='club records end 2019'!$K$10))), "CR", " ")</f>
        <v xml:space="preserve"> </v>
      </c>
      <c r="AW95" s="12" t="str">
        <f>IF(AND(B95="400H", OR(AND(E95='club records end 2019'!$J$11, F95&lt;='club records end 2019'!$K$11), AND(E95='club records end 2019'!$J$12, F95&lt;='club records end 2019'!$K$12), AND(E95='club records end 2019'!$J$13, F95&lt;='club records end 2019'!$K$13), AND(E95='club records end 2019'!$J$14, F95&lt;='club records end 2019'!$K$14))), "CR", " ")</f>
        <v xml:space="preserve"> </v>
      </c>
      <c r="AX95" s="12" t="str">
        <f>IF(AND(B95="1500SC", AND(E95='club records end 2019'!$J$15, F95&lt;='club records end 2019'!$K$15)), "CR", " ")</f>
        <v xml:space="preserve"> </v>
      </c>
      <c r="AY95" s="12" t="str">
        <f>IF(AND(B95="2000SC", OR(AND(E95='club records end 2019'!$J$17, F95&lt;='club records end 2019'!$K$17), AND(E95='club records end 2019'!$J$18, F95&lt;='club records end 2019'!$K$18))), "CR", " ")</f>
        <v xml:space="preserve"> </v>
      </c>
      <c r="AZ95" s="12" t="str">
        <f>IF(AND(B95="3000SC", OR(AND(E95='club records end 2019'!$J$20, F95&lt;='club records end 2019'!$K$20), AND(E95='club records end 2019'!$J$21, F95&lt;='club records end 2019'!$K$21))), "CR", " ")</f>
        <v xml:space="preserve"> </v>
      </c>
      <c r="BA95" s="13" t="str">
        <f>IF(AND(B95="4x100", OR(AND(E95='club records end 2019'!$N$1, F95&lt;='club records end 2019'!$O$1), AND(E95='club records end 2019'!$N$2, F95&lt;='club records end 2019'!$O$2), AND(E95='club records end 2019'!$N$3, F95&lt;='club records end 2019'!$O$3), AND(E95='club records end 2019'!$N$4, F95&lt;='club records end 2019'!$O$4), AND(E95='club records end 2019'!$N$5, F95&lt;='club records end 2019'!$O$5))), "CR", " ")</f>
        <v xml:space="preserve"> </v>
      </c>
      <c r="BB95" s="13" t="str">
        <f>IF(AND(B95="4x200", OR(AND(E95='club records end 2019'!$N$6, F95&lt;='club records end 2019'!$O$6), AND(E95='club records end 2019'!$N$7, F95&lt;='club records end 2019'!$O$7), AND(E95='club records end 2019'!$N$8, F95&lt;='club records end 2019'!$O$8), AND(E95='club records end 2019'!$N$9, F95&lt;='club records end 2019'!$O$9), AND(E95='club records end 2019'!$N$10, F95&lt;='club records end 2019'!$O$10))), "CR", " ")</f>
        <v xml:space="preserve"> </v>
      </c>
      <c r="BC95" s="13" t="str">
        <f>IF(AND(B95="4x300", AND(E95='club records end 2019'!$N$11, F95&lt;='club records end 2019'!$O$11)), "CR", " ")</f>
        <v xml:space="preserve"> </v>
      </c>
      <c r="BD95" s="13" t="str">
        <f>IF(AND(B95="4x400", OR(AND(E95='club records end 2019'!$N$12, F95&lt;='club records end 2019'!$O$12), AND(E95='club records end 2019'!$N$13, F95&lt;='club records end 2019'!$O$13), AND(E95='club records end 2019'!$N$14, F95&lt;='club records end 2019'!$O$14), AND(E95='club records end 2019'!$N$15, F95&lt;='club records end 2019'!$O$15))), "CR", " ")</f>
        <v xml:space="preserve"> </v>
      </c>
      <c r="BE95" s="13" t="str">
        <f>IF(AND(B95="3x800", OR(AND(E95='club records end 2019'!$N$16, F95&lt;='club records end 2019'!$O$16), AND(E95='club records end 2019'!$N$17, F95&lt;='club records end 2019'!$O$17), AND(E95='club records end 2019'!$N$18, F95&lt;='club records end 2019'!$O$18))), "CR", " ")</f>
        <v xml:space="preserve"> </v>
      </c>
      <c r="BF95" s="13" t="str">
        <f>IF(AND(B95="pentathlon", OR(AND(E95='club records end 2019'!$N$21, F95&gt;='club records end 2019'!$O$21), AND(E95='club records end 2019'!$N$22, F95&gt;='club records end 2019'!$O$22),AND(E95='club records end 2019'!$N$23, F95&gt;='club records end 2019'!$O$23),AND(E95='club records end 2019'!$N$24, F95&gt;='club records end 2019'!$O$24))), "CR", " ")</f>
        <v xml:space="preserve"> </v>
      </c>
      <c r="BG95" s="13" t="str">
        <f>IF(AND(B95="heptathlon", OR(AND(E95='club records end 2019'!$N$26, F95&gt;='club records end 2019'!$O$26), AND(E95='club records end 2019'!$N$27, F95&gt;='club records end 2019'!$O$27))), "CR", " ")</f>
        <v xml:space="preserve"> </v>
      </c>
      <c r="BH95" s="13" t="str">
        <f>IF(AND(B95="decathlon", OR(AND(E95='club records end 2019'!$N$29, F95&gt;='club records end 2019'!$O$29), AND(E95='club records end 2019'!$N$30, F95&gt;='club records end 2019'!$O$30),AND(E95='club records end 2019'!$N$31, F95&gt;='club records end 2019'!$O$31))), "CR", " ")</f>
        <v xml:space="preserve"> </v>
      </c>
    </row>
    <row r="96" spans="1:64" ht="14.5" x14ac:dyDescent="0.35">
      <c r="A96" s="1" t="s">
        <v>333</v>
      </c>
      <c r="B96" s="2">
        <v>1500</v>
      </c>
      <c r="C96" s="1" t="s">
        <v>113</v>
      </c>
      <c r="D96" s="1" t="s">
        <v>114</v>
      </c>
      <c r="E96" s="17" t="s">
        <v>10</v>
      </c>
      <c r="F96" s="18" t="s">
        <v>388</v>
      </c>
      <c r="G96" s="25">
        <v>44087</v>
      </c>
      <c r="H96" s="1" t="s">
        <v>242</v>
      </c>
      <c r="J96" s="4" t="str">
        <f t="shared" si="9"/>
        <v/>
      </c>
      <c r="K96" s="13" t="str">
        <f>IF(AND(B96=100, OR(AND(E96='club records end 2019'!$B$6, F96&lt;='club records end 2019'!$C$6), AND(E96='club records end 2019'!$B$7, F96&lt;='club records end 2019'!$C$7), AND(E96='club records end 2019'!$B$8, F96&lt;='club records end 2019'!$C$8), AND(E96='club records end 2019'!$B$9, F96&lt;='club records end 2019'!$C$9), AND(E96='club records end 2019'!$B$10, F96&lt;='club records end 2019'!$C$10))), "CR", " ")</f>
        <v xml:space="preserve"> </v>
      </c>
      <c r="L96" s="13" t="str">
        <f>IF(AND(B96=200, OR(AND(E96='club records end 2019'!$B$11, F96&lt;='club records end 2019'!$C$11), AND(E96='club records end 2019'!$B$12, F96&lt;='club records end 2019'!$C$12), AND(E96='club records end 2019'!$B$13, F96&lt;='club records end 2019'!$C$13), AND(E96='club records end 2019'!$B$14, F96&lt;='club records end 2019'!$C$14), AND(E96='club records end 2019'!$B$15, F96&lt;='club records end 2019'!$C$15))), "CR", " ")</f>
        <v xml:space="preserve"> </v>
      </c>
      <c r="M96" s="13" t="str">
        <f>IF(AND(B96=300, OR(AND(E96='club records end 2019'!$B$16, F96&lt;='club records end 2019'!$C$16), AND(E96='club records end 2019'!$B$17, F96&lt;='club records end 2019'!$C$17))), "CR", " ")</f>
        <v xml:space="preserve"> </v>
      </c>
      <c r="N96" s="13" t="str">
        <f>IF(AND(B96=400, OR(AND(E96='club records end 2019'!$B$18, F96&lt;='club records end 2019'!$C$18), AND(E96='club records end 2019'!$B$19, F96&lt;='club records end 2019'!$C$19), AND(E96='club records end 2019'!$B$20, F96&lt;='club records end 2019'!$C$20), AND(E96='club records end 2019'!$B$21, F96&lt;='club records end 2019'!$C$21))), "CR", " ")</f>
        <v xml:space="preserve"> </v>
      </c>
      <c r="O96" s="13" t="str">
        <f>IF(AND(B96=800, OR(AND(E96='club records end 2019'!$B$22, F96&lt;='club records end 2019'!$C$22), AND(E96='club records end 2019'!$B$23, F96&lt;='club records end 2019'!$C$23), AND(E96='club records end 2019'!$B$24, F96&lt;='club records end 2019'!$C$24), AND(E96='club records end 2019'!$B$25, F96&lt;='club records end 2019'!$C$25), AND(E96='club records end 2019'!$B$26, F96&lt;='club records end 2019'!$C$26))), "CR", " ")</f>
        <v xml:space="preserve"> </v>
      </c>
      <c r="P96" s="13" t="str">
        <f>IF(AND(B96=1000, OR(AND(E96='club records end 2019'!$B$27, F96&lt;='club records end 2019'!$C$27), AND(E96='club records end 2019'!$B$28, F96&lt;='club records end 2019'!$C$28))), "CR", " ")</f>
        <v xml:space="preserve"> </v>
      </c>
      <c r="Q96" s="13" t="str">
        <f>IF(AND(B96=1500, OR(AND(E96='club records end 2019'!$B$29, F96&lt;='club records end 2019'!$C$29), AND(E96='club records end 2019'!$B$30, F96&lt;='club records end 2019'!$C$30), AND(E96='club records end 2019'!$B$31, F96&lt;='club records end 2019'!$C$31), AND(E96='club records end 2019'!$B$32, F96&lt;='club records end 2019'!$C$32), AND(E96='club records end 2019'!$B$33, F96&lt;='club records end 2019'!$C$33))), "CR", " ")</f>
        <v xml:space="preserve"> </v>
      </c>
      <c r="R96" s="13" t="str">
        <f>IF(AND(B96="1600 (Mile)",OR(AND(E96='club records end 2019'!$B$34,F96&lt;='club records end 2019'!$C$34),AND(E96='club records end 2019'!$B$35,F96&lt;='club records end 2019'!$C$35),AND(E96='club records end 2019'!$B$36,F96&lt;='club records end 2019'!$C$36),AND(E96='club records end 2019'!$B$37,F96&lt;='club records end 2019'!$C$37))),"CR"," ")</f>
        <v xml:space="preserve"> </v>
      </c>
      <c r="S96" s="13" t="str">
        <f>IF(AND(B96=3000, OR(AND(E96='club records end 2019'!$B$38, F96&lt;='club records end 2019'!$C$38), AND(E96='club records end 2019'!$B$39, F96&lt;='club records end 2019'!$C$39), AND(E96='club records end 2019'!$B$40, F96&lt;='club records end 2019'!$C$40), AND(E96='club records end 2019'!$B$41, F96&lt;='club records end 2019'!$C$41))), "CR", " ")</f>
        <v xml:space="preserve"> </v>
      </c>
      <c r="T96" s="13" t="str">
        <f>IF(AND(B96=5000, OR(AND(E96='club records end 2019'!$B$42, F96&lt;='club records end 2019'!$C$42), AND(E96='club records end 2019'!$B$43, F96&lt;='club records end 2019'!$C$43))), "CR", " ")</f>
        <v xml:space="preserve"> </v>
      </c>
      <c r="U96" s="12" t="str">
        <f>IF(AND(B96=10000, OR(AND(E96='club records end 2019'!$B$44, F96&lt;='club records end 2019'!$C$44), AND(E96='club records end 2019'!$B$45, F96&lt;='club records end 2019'!$C$45))), "CR", " ")</f>
        <v xml:space="preserve"> </v>
      </c>
      <c r="V96" s="12" t="str">
        <f>IF(AND(B96="high jump", OR(AND(E96='club records end 2019'!$F$1, F96&gt;='club records end 2019'!$G$1), AND(E96='club records end 2019'!$F$2, F96&gt;='club records end 2019'!$G$2), AND(E96='club records end 2019'!$F$3, F96&gt;='club records end 2019'!$G$3), AND(E96='club records end 2019'!$F$4, F96&gt;='club records end 2019'!$G$4), AND(E96='club records end 2019'!$F$5, F96&gt;='club records end 2019'!$G$5))), "CR", " ")</f>
        <v xml:space="preserve"> </v>
      </c>
      <c r="W96" s="12" t="str">
        <f>IF(AND(B96="long jump", OR(AND(E96='club records end 2019'!$F$6, F96&gt;='club records end 2019'!$G$6), AND(E96='club records end 2019'!$F$7, F96&gt;='club records end 2019'!$G$7), AND(E96='club records end 2019'!$F$8, F96&gt;='club records end 2019'!$G$8), AND(E96='club records end 2019'!$F$9, F96&gt;='club records end 2019'!$G$9), AND(E96='club records end 2019'!$F$10, F96&gt;='club records end 2019'!$G$10))), "CR", " ")</f>
        <v xml:space="preserve"> </v>
      </c>
      <c r="X96" s="12" t="str">
        <f>IF(AND(B96="triple jump", OR(AND(E96='club records end 2019'!$F$11, F96&gt;='club records end 2019'!$G$11), AND(E96='club records end 2019'!$F$12, F96&gt;='club records end 2019'!$G$12), AND(E96='club records end 2019'!$F$13, F96&gt;='club records end 2019'!$G$13), AND(E96='club records end 2019'!$F$14, F96&gt;='club records end 2019'!$G$14), AND(E96='club records end 2019'!$F$15, F96&gt;='club records end 2019'!$G$15))), "CR", " ")</f>
        <v xml:space="preserve"> </v>
      </c>
      <c r="Y96" s="12" t="str">
        <f>IF(AND(B96="pole vault", OR(AND(E96='club records end 2019'!$F$16, F96&gt;='club records end 2019'!$G$16), AND(E96='club records end 2019'!$F$17, F96&gt;='club records end 2019'!$G$17), AND(E96='club records end 2019'!$F$18, F96&gt;='club records end 2019'!$G$18), AND(E96='club records end 2019'!$F$19, F96&gt;='club records end 2019'!$G$19), AND(E96='club records end 2019'!$F$20, F96&gt;='club records end 2019'!$G$20))), "CR", " ")</f>
        <v xml:space="preserve"> </v>
      </c>
      <c r="Z96" s="12" t="str">
        <f>IF(AND(B96="discus 1", E96='club records end 2019'!$F$21, F96&gt;='club records end 2019'!$G$21), "CR", " ")</f>
        <v xml:space="preserve"> </v>
      </c>
      <c r="AA96" s="12" t="str">
        <f>IF(AND(B96="discus 1.25", E96='club records end 2019'!$F$22, F96&gt;='club records end 2019'!$G$22), "CR", " ")</f>
        <v xml:space="preserve"> </v>
      </c>
      <c r="AB96" s="12" t="str">
        <f>IF(AND(B96="discus 1.5", E96='club records end 2019'!$F$23, F96&gt;='club records end 2019'!$G$23), "CR", " ")</f>
        <v xml:space="preserve"> </v>
      </c>
      <c r="AC96" s="12" t="str">
        <f>IF(AND(B96="discus 1.75", E96='club records end 2019'!$F$24, F96&gt;='club records end 2019'!$G$24), "CR", " ")</f>
        <v xml:space="preserve"> </v>
      </c>
      <c r="AD96" s="12" t="str">
        <f>IF(AND(B96="discus 2", E96='club records end 2019'!$F$25, F96&gt;='club records end 2019'!$G$25), "CR", " ")</f>
        <v xml:space="preserve"> </v>
      </c>
      <c r="AE96" s="12" t="str">
        <f>IF(AND(B96="hammer 4", E96='club records end 2019'!$F$27, F96&gt;='club records end 2019'!$G$27), "CR", " ")</f>
        <v xml:space="preserve"> </v>
      </c>
      <c r="AF96" s="12" t="str">
        <f>IF(AND(B96="hammer 5", E96='club records end 2019'!$F$28, F96&gt;='club records end 2019'!$G$28), "CR", " ")</f>
        <v xml:space="preserve"> </v>
      </c>
      <c r="AG96" s="12" t="str">
        <f>IF(AND(B96="hammer 6", E96='club records end 2019'!$F$29, F96&gt;='club records end 2019'!$G$29), "CR", " ")</f>
        <v xml:space="preserve"> </v>
      </c>
      <c r="AH96" s="12" t="str">
        <f>IF(AND(B96="hammer 7.26", E96='club records end 2019'!$F$30, F96&gt;='club records end 2019'!$G$30), "CR", " ")</f>
        <v xml:space="preserve"> </v>
      </c>
      <c r="AI96" s="12" t="str">
        <f>IF(AND(B96="javelin 400", E96='club records end 2019'!$F$31, F96&gt;='club records end 2019'!$G$31), "CR", " ")</f>
        <v xml:space="preserve"> </v>
      </c>
      <c r="AJ96" s="12" t="str">
        <f>IF(AND(B96="javelin 600", E96='club records end 2019'!$F$32, F96&gt;='club records end 2019'!$G$32), "CR", " ")</f>
        <v xml:space="preserve"> </v>
      </c>
      <c r="AK96" s="12" t="str">
        <f>IF(AND(B96="javelin 700", E96='club records end 2019'!$F$33, F96&gt;='club records end 2019'!$G$33), "CR", " ")</f>
        <v xml:space="preserve"> </v>
      </c>
      <c r="AL96" s="12" t="str">
        <f>IF(AND(B96="javelin 800", OR(AND(E96='club records end 2019'!$F$34, F96&gt;='club records end 2019'!$G$34), AND(E96='club records end 2019'!$F$35, F96&gt;='club records end 2019'!$G$35))), "CR", " ")</f>
        <v xml:space="preserve"> </v>
      </c>
      <c r="AM96" s="12" t="str">
        <f>IF(AND(B96="shot 3", E96='club records end 2019'!$F$36, F96&gt;='club records end 2019'!$G$36), "CR", " ")</f>
        <v xml:space="preserve"> </v>
      </c>
      <c r="AN96" s="12" t="str">
        <f>IF(AND(B96="shot 4", E96='club records end 2019'!$F$37, F96&gt;='club records end 2019'!$G$37), "CR", " ")</f>
        <v xml:space="preserve"> </v>
      </c>
      <c r="AO96" s="12" t="str">
        <f>IF(AND(B96="shot 5", E96='club records end 2019'!$F$38, F96&gt;='club records end 2019'!$G$38), "CR", " ")</f>
        <v xml:space="preserve"> </v>
      </c>
      <c r="AP96" s="12" t="str">
        <f>IF(AND(B96="shot 6", E96='club records end 2019'!$F$39, F96&gt;='club records end 2019'!$G$39), "CR", " ")</f>
        <v xml:space="preserve"> </v>
      </c>
      <c r="AQ96" s="12" t="str">
        <f>IF(AND(B96="shot 7.26", E96='club records end 2019'!$F$40, F96&gt;='club records end 2019'!$G$40), "CR", " ")</f>
        <v xml:space="preserve"> </v>
      </c>
      <c r="AR96" s="12" t="str">
        <f>IF(AND(B96="60H",OR(AND(E96='club records end 2019'!$J$1,F96&lt;='club records end 2019'!$K$1),AND(E96='club records end 2019'!$J$2,F96&lt;='club records end 2019'!$K$2),AND(E96='club records end 2019'!$J$3,F96&lt;='club records end 2019'!$K$3),AND(E96='club records end 2019'!$J$4,F96&lt;='club records end 2019'!$K$4),AND(E96='club records end 2019'!$J$5,F96&lt;='club records end 2019'!$K$5))),"CR"," ")</f>
        <v xml:space="preserve"> </v>
      </c>
      <c r="AS96" s="12" t="str">
        <f>IF(AND(B96="75H", AND(E96='club records end 2019'!$J$6, F96&lt;='club records end 2019'!$K$6)), "CR", " ")</f>
        <v xml:space="preserve"> </v>
      </c>
      <c r="AT96" s="12" t="str">
        <f>IF(AND(B96="80H", AND(E96='club records end 2019'!$J$7, F96&lt;='club records end 2019'!$K$7)), "CR", " ")</f>
        <v xml:space="preserve"> </v>
      </c>
      <c r="AU96" s="12" t="str">
        <f>IF(AND(B96="100H", AND(E96='club records end 2019'!$J$8, F96&lt;='club records end 2019'!$K$8)), "CR", " ")</f>
        <v xml:space="preserve"> </v>
      </c>
      <c r="AV96" s="12" t="str">
        <f>IF(AND(B96="110H", OR(AND(E96='club records end 2019'!$J$9, F96&lt;='club records end 2019'!$K$9), AND(E96='club records end 2019'!$J$10, F96&lt;='club records end 2019'!$K$10))), "CR", " ")</f>
        <v xml:space="preserve"> </v>
      </c>
      <c r="AW96" s="12" t="str">
        <f>IF(AND(B96="400H", OR(AND(E96='club records end 2019'!$J$11, F96&lt;='club records end 2019'!$K$11), AND(E96='club records end 2019'!$J$12, F96&lt;='club records end 2019'!$K$12), AND(E96='club records end 2019'!$J$13, F96&lt;='club records end 2019'!$K$13), AND(E96='club records end 2019'!$J$14, F96&lt;='club records end 2019'!$K$14))), "CR", " ")</f>
        <v xml:space="preserve"> </v>
      </c>
      <c r="AX96" s="12" t="str">
        <f>IF(AND(B96="1500SC", AND(E96='club records end 2019'!$J$15, F96&lt;='club records end 2019'!$K$15)), "CR", " ")</f>
        <v xml:space="preserve"> </v>
      </c>
      <c r="AY96" s="12" t="str">
        <f>IF(AND(B96="2000SC", OR(AND(E96='club records end 2019'!$J$17, F96&lt;='club records end 2019'!$K$17), AND(E96='club records end 2019'!$J$18, F96&lt;='club records end 2019'!$K$18))), "CR", " ")</f>
        <v xml:space="preserve"> </v>
      </c>
      <c r="AZ96" s="12" t="str">
        <f>IF(AND(B96="3000SC", OR(AND(E96='club records end 2019'!$J$20, F96&lt;='club records end 2019'!$K$20), AND(E96='club records end 2019'!$J$21, F96&lt;='club records end 2019'!$K$21))), "CR", " ")</f>
        <v xml:space="preserve"> </v>
      </c>
      <c r="BA96" s="13" t="str">
        <f>IF(AND(B96="4x100", OR(AND(E96='club records end 2019'!$N$1, F96&lt;='club records end 2019'!$O$1), AND(E96='club records end 2019'!$N$2, F96&lt;='club records end 2019'!$O$2), AND(E96='club records end 2019'!$N$3, F96&lt;='club records end 2019'!$O$3), AND(E96='club records end 2019'!$N$4, F96&lt;='club records end 2019'!$O$4), AND(E96='club records end 2019'!$N$5, F96&lt;='club records end 2019'!$O$5))), "CR", " ")</f>
        <v xml:space="preserve"> </v>
      </c>
      <c r="BB96" s="13" t="str">
        <f>IF(AND(B96="4x200", OR(AND(E96='club records end 2019'!$N$6, F96&lt;='club records end 2019'!$O$6), AND(E96='club records end 2019'!$N$7, F96&lt;='club records end 2019'!$O$7), AND(E96='club records end 2019'!$N$8, F96&lt;='club records end 2019'!$O$8), AND(E96='club records end 2019'!$N$9, F96&lt;='club records end 2019'!$O$9), AND(E96='club records end 2019'!$N$10, F96&lt;='club records end 2019'!$O$10))), "CR", " ")</f>
        <v xml:space="preserve"> </v>
      </c>
      <c r="BC96" s="13" t="str">
        <f>IF(AND(B96="4x300", AND(E96='club records end 2019'!$N$11, F96&lt;='club records end 2019'!$O$11)), "CR", " ")</f>
        <v xml:space="preserve"> </v>
      </c>
      <c r="BD96" s="13" t="str">
        <f>IF(AND(B96="4x400", OR(AND(E96='club records end 2019'!$N$12, F96&lt;='club records end 2019'!$O$12), AND(E96='club records end 2019'!$N$13, F96&lt;='club records end 2019'!$O$13), AND(E96='club records end 2019'!$N$14, F96&lt;='club records end 2019'!$O$14), AND(E96='club records end 2019'!$N$15, F96&lt;='club records end 2019'!$O$15))), "CR", " ")</f>
        <v xml:space="preserve"> </v>
      </c>
      <c r="BE96" s="13" t="str">
        <f>IF(AND(B96="3x800", OR(AND(E96='club records end 2019'!$N$16, F96&lt;='club records end 2019'!$O$16), AND(E96='club records end 2019'!$N$17, F96&lt;='club records end 2019'!$O$17), AND(E96='club records end 2019'!$N$18, F96&lt;='club records end 2019'!$O$18))), "CR", " ")</f>
        <v xml:space="preserve"> </v>
      </c>
      <c r="BF96" s="13" t="str">
        <f>IF(AND(B96="pentathlon", OR(AND(E96='club records end 2019'!$N$21, F96&gt;='club records end 2019'!$O$21), AND(E96='club records end 2019'!$N$22, F96&gt;='club records end 2019'!$O$22),AND(E96='club records end 2019'!$N$23, F96&gt;='club records end 2019'!$O$23),AND(E96='club records end 2019'!$N$24, F96&gt;='club records end 2019'!$O$24))), "CR", " ")</f>
        <v xml:space="preserve"> </v>
      </c>
      <c r="BG96" s="13" t="str">
        <f>IF(AND(B96="heptathlon", OR(AND(E96='club records end 2019'!$N$26, F96&gt;='club records end 2019'!$O$26), AND(E96='club records end 2019'!$N$27, F96&gt;='club records end 2019'!$O$27))), "CR", " ")</f>
        <v xml:space="preserve"> </v>
      </c>
      <c r="BH96" s="13" t="str">
        <f>IF(AND(B96="decathlon", OR(AND(E96='club records end 2019'!$N$29, F96&gt;='club records end 2019'!$O$29), AND(E96='club records end 2019'!$N$30, F96&gt;='club records end 2019'!$O$30),AND(E96='club records end 2019'!$N$31, F96&gt;='club records end 2019'!$O$31))), "CR", " ")</f>
        <v xml:space="preserve"> </v>
      </c>
    </row>
    <row r="97" spans="1:60" ht="14.5" x14ac:dyDescent="0.35">
      <c r="A97" s="17" t="str">
        <f>IF(OR(E97="Sen", E97="V35", E97="V40", E97="V45", E97="V50", E97="V55", E97="V60", E97="V65", E97="V70", E97="V75"), "V", E97)</f>
        <v>U17</v>
      </c>
      <c r="B97" s="2">
        <v>1500</v>
      </c>
      <c r="C97" s="1" t="s">
        <v>56</v>
      </c>
      <c r="D97" s="1" t="s">
        <v>285</v>
      </c>
      <c r="E97" s="17" t="s">
        <v>14</v>
      </c>
      <c r="F97" s="18" t="s">
        <v>281</v>
      </c>
      <c r="G97" s="25">
        <v>44087</v>
      </c>
      <c r="H97" s="1" t="s">
        <v>242</v>
      </c>
      <c r="J97" s="4" t="str">
        <f t="shared" si="9"/>
        <v/>
      </c>
      <c r="K97" s="13" t="str">
        <f>IF(AND(B97=100, OR(AND(E97='club records end 2019'!$B$6, F97&lt;='club records end 2019'!$C$6), AND(E97='club records end 2019'!$B$7, F97&lt;='club records end 2019'!$C$7), AND(E97='club records end 2019'!$B$8, F97&lt;='club records end 2019'!$C$8), AND(E97='club records end 2019'!$B$9, F97&lt;='club records end 2019'!$C$9), AND(E97='club records end 2019'!$B$10, F97&lt;='club records end 2019'!$C$10))), "CR", " ")</f>
        <v xml:space="preserve"> </v>
      </c>
      <c r="L97" s="13" t="str">
        <f>IF(AND(B97=200, OR(AND(E97='club records end 2019'!$B$11, F97&lt;='club records end 2019'!$C$11), AND(E97='club records end 2019'!$B$12, F97&lt;='club records end 2019'!$C$12), AND(E97='club records end 2019'!$B$13, F97&lt;='club records end 2019'!$C$13), AND(E97='club records end 2019'!$B$14, F97&lt;='club records end 2019'!$C$14), AND(E97='club records end 2019'!$B$15, F97&lt;='club records end 2019'!$C$15))), "CR", " ")</f>
        <v xml:space="preserve"> </v>
      </c>
      <c r="M97" s="13" t="str">
        <f>IF(AND(B97=300, OR(AND(E97='club records end 2019'!$B$16, F97&lt;='club records end 2019'!$C$16), AND(E97='club records end 2019'!$B$17, F97&lt;='club records end 2019'!$C$17))), "CR", " ")</f>
        <v xml:space="preserve"> </v>
      </c>
      <c r="N97" s="13" t="str">
        <f>IF(AND(B97=400, OR(AND(E97='club records end 2019'!$B$18, F97&lt;='club records end 2019'!$C$18), AND(E97='club records end 2019'!$B$19, F97&lt;='club records end 2019'!$C$19), AND(E97='club records end 2019'!$B$20, F97&lt;='club records end 2019'!$C$20), AND(E97='club records end 2019'!$B$21, F97&lt;='club records end 2019'!$C$21))), "CR", " ")</f>
        <v xml:space="preserve"> </v>
      </c>
      <c r="O97" s="13" t="str">
        <f>IF(AND(B97=800, OR(AND(E97='club records end 2019'!$B$22, F97&lt;='club records end 2019'!$C$22), AND(E97='club records end 2019'!$B$23, F97&lt;='club records end 2019'!$C$23), AND(E97='club records end 2019'!$B$24, F97&lt;='club records end 2019'!$C$24), AND(E97='club records end 2019'!$B$25, F97&lt;='club records end 2019'!$C$25), AND(E97='club records end 2019'!$B$26, F97&lt;='club records end 2019'!$C$26))), "CR", " ")</f>
        <v xml:space="preserve"> </v>
      </c>
      <c r="P97" s="13" t="str">
        <f>IF(AND(B97=1000, OR(AND(E97='club records end 2019'!$B$27, F97&lt;='club records end 2019'!$C$27), AND(E97='club records end 2019'!$B$28, F97&lt;='club records end 2019'!$C$28))), "CR", " ")</f>
        <v xml:space="preserve"> </v>
      </c>
      <c r="Q97" s="13" t="str">
        <f>IF(AND(B97=1500, OR(AND(E97='club records end 2019'!$B$29, F97&lt;='club records end 2019'!$C$29), AND(E97='club records end 2019'!$B$30, F97&lt;='club records end 2019'!$C$30), AND(E97='club records end 2019'!$B$31, F97&lt;='club records end 2019'!$C$31), AND(E97='club records end 2019'!$B$32, F97&lt;='club records end 2019'!$C$32), AND(E97='club records end 2019'!$B$33, F97&lt;='club records end 2019'!$C$33))), "CR", " ")</f>
        <v xml:space="preserve"> </v>
      </c>
      <c r="R97" s="13" t="str">
        <f>IF(AND(B97="1600 (Mile)",OR(AND(E97='club records end 2019'!$B$34,F97&lt;='club records end 2019'!$C$34),AND(E97='club records end 2019'!$B$35,F97&lt;='club records end 2019'!$C$35),AND(E97='club records end 2019'!$B$36,F97&lt;='club records end 2019'!$C$36),AND(E97='club records end 2019'!$B$37,F97&lt;='club records end 2019'!$C$37))),"CR"," ")</f>
        <v xml:space="preserve"> </v>
      </c>
      <c r="S97" s="13" t="str">
        <f>IF(AND(B97=3000, OR(AND(E97='club records end 2019'!$B$38, F97&lt;='club records end 2019'!$C$38), AND(E97='club records end 2019'!$B$39, F97&lt;='club records end 2019'!$C$39), AND(E97='club records end 2019'!$B$40, F97&lt;='club records end 2019'!$C$40), AND(E97='club records end 2019'!$B$41, F97&lt;='club records end 2019'!$C$41))), "CR", " ")</f>
        <v xml:space="preserve"> </v>
      </c>
      <c r="T97" s="13" t="str">
        <f>IF(AND(B97=5000, OR(AND(E97='club records end 2019'!$B$42, F97&lt;='club records end 2019'!$C$42), AND(E97='club records end 2019'!$B$43, F97&lt;='club records end 2019'!$C$43))), "CR", " ")</f>
        <v xml:space="preserve"> </v>
      </c>
      <c r="U97" s="12" t="str">
        <f>IF(AND(B97=10000, OR(AND(E97='club records end 2019'!$B$44, F97&lt;='club records end 2019'!$C$44), AND(E97='club records end 2019'!$B$45, F97&lt;='club records end 2019'!$C$45))), "CR", " ")</f>
        <v xml:space="preserve"> </v>
      </c>
      <c r="V97" s="12" t="str">
        <f>IF(AND(B97="high jump", OR(AND(E97='club records end 2019'!$F$1, F97&gt;='club records end 2019'!$G$1), AND(E97='club records end 2019'!$F$2, F97&gt;='club records end 2019'!$G$2), AND(E97='club records end 2019'!$F$3, F97&gt;='club records end 2019'!$G$3), AND(E97='club records end 2019'!$F$4, F97&gt;='club records end 2019'!$G$4), AND(E97='club records end 2019'!$F$5, F97&gt;='club records end 2019'!$G$5))), "CR", " ")</f>
        <v xml:space="preserve"> </v>
      </c>
      <c r="W97" s="12" t="str">
        <f>IF(AND(B97="long jump", OR(AND(E97='club records end 2019'!$F$6, F97&gt;='club records end 2019'!$G$6), AND(E97='club records end 2019'!$F$7, F97&gt;='club records end 2019'!$G$7), AND(E97='club records end 2019'!$F$8, F97&gt;='club records end 2019'!$G$8), AND(E97='club records end 2019'!$F$9, F97&gt;='club records end 2019'!$G$9), AND(E97='club records end 2019'!$F$10, F97&gt;='club records end 2019'!$G$10))), "CR", " ")</f>
        <v xml:space="preserve"> </v>
      </c>
      <c r="X97" s="12" t="str">
        <f>IF(AND(B97="triple jump", OR(AND(E97='club records end 2019'!$F$11, F97&gt;='club records end 2019'!$G$11), AND(E97='club records end 2019'!$F$12, F97&gt;='club records end 2019'!$G$12), AND(E97='club records end 2019'!$F$13, F97&gt;='club records end 2019'!$G$13), AND(E97='club records end 2019'!$F$14, F97&gt;='club records end 2019'!$G$14), AND(E97='club records end 2019'!$F$15, F97&gt;='club records end 2019'!$G$15))), "CR", " ")</f>
        <v xml:space="preserve"> </v>
      </c>
      <c r="Y97" s="12" t="str">
        <f>IF(AND(B97="pole vault", OR(AND(E97='club records end 2019'!$F$16, F97&gt;='club records end 2019'!$G$16), AND(E97='club records end 2019'!$F$17, F97&gt;='club records end 2019'!$G$17), AND(E97='club records end 2019'!$F$18, F97&gt;='club records end 2019'!$G$18), AND(E97='club records end 2019'!$F$19, F97&gt;='club records end 2019'!$G$19), AND(E97='club records end 2019'!$F$20, F97&gt;='club records end 2019'!$G$20))), "CR", " ")</f>
        <v xml:space="preserve"> </v>
      </c>
      <c r="Z97" s="12" t="str">
        <f>IF(AND(B97="discus 1", E97='club records end 2019'!$F$21, F97&gt;='club records end 2019'!$G$21), "CR", " ")</f>
        <v xml:space="preserve"> </v>
      </c>
      <c r="AA97" s="12" t="str">
        <f>IF(AND(B97="discus 1.25", E97='club records end 2019'!$F$22, F97&gt;='club records end 2019'!$G$22), "CR", " ")</f>
        <v xml:space="preserve"> </v>
      </c>
      <c r="AB97" s="12" t="str">
        <f>IF(AND(B97="discus 1.5", E97='club records end 2019'!$F$23, F97&gt;='club records end 2019'!$G$23), "CR", " ")</f>
        <v xml:space="preserve"> </v>
      </c>
      <c r="AC97" s="12" t="str">
        <f>IF(AND(B97="discus 1.75", E97='club records end 2019'!$F$24, F97&gt;='club records end 2019'!$G$24), "CR", " ")</f>
        <v xml:space="preserve"> </v>
      </c>
      <c r="AD97" s="12" t="str">
        <f>IF(AND(B97="discus 2", E97='club records end 2019'!$F$25, F97&gt;='club records end 2019'!$G$25), "CR", " ")</f>
        <v xml:space="preserve"> </v>
      </c>
      <c r="AE97" s="12" t="str">
        <f>IF(AND(B97="hammer 4", E97='club records end 2019'!$F$27, F97&gt;='club records end 2019'!$G$27), "CR", " ")</f>
        <v xml:space="preserve"> </v>
      </c>
      <c r="AF97" s="12" t="str">
        <f>IF(AND(B97="hammer 5", E97='club records end 2019'!$F$28, F97&gt;='club records end 2019'!$G$28), "CR", " ")</f>
        <v xml:space="preserve"> </v>
      </c>
      <c r="AG97" s="12" t="str">
        <f>IF(AND(B97="hammer 6", E97='club records end 2019'!$F$29, F97&gt;='club records end 2019'!$G$29), "CR", " ")</f>
        <v xml:space="preserve"> </v>
      </c>
      <c r="AH97" s="12" t="str">
        <f>IF(AND(B97="hammer 7.26", E97='club records end 2019'!$F$30, F97&gt;='club records end 2019'!$G$30), "CR", " ")</f>
        <v xml:space="preserve"> </v>
      </c>
      <c r="AI97" s="12" t="str">
        <f>IF(AND(B97="javelin 400", E97='club records end 2019'!$F$31, F97&gt;='club records end 2019'!$G$31), "CR", " ")</f>
        <v xml:space="preserve"> </v>
      </c>
      <c r="AJ97" s="12" t="str">
        <f>IF(AND(B97="javelin 600", E97='club records end 2019'!$F$32, F97&gt;='club records end 2019'!$G$32), "CR", " ")</f>
        <v xml:space="preserve"> </v>
      </c>
      <c r="AK97" s="12" t="str">
        <f>IF(AND(B97="javelin 700", E97='club records end 2019'!$F$33, F97&gt;='club records end 2019'!$G$33), "CR", " ")</f>
        <v xml:space="preserve"> </v>
      </c>
      <c r="AL97" s="12" t="str">
        <f>IF(AND(B97="javelin 800", OR(AND(E97='club records end 2019'!$F$34, F97&gt;='club records end 2019'!$G$34), AND(E97='club records end 2019'!$F$35, F97&gt;='club records end 2019'!$G$35))), "CR", " ")</f>
        <v xml:space="preserve"> </v>
      </c>
      <c r="AM97" s="12" t="str">
        <f>IF(AND(B97="shot 3", E97='club records end 2019'!$F$36, F97&gt;='club records end 2019'!$G$36), "CR", " ")</f>
        <v xml:space="preserve"> </v>
      </c>
      <c r="AN97" s="12" t="str">
        <f>IF(AND(B97="shot 4", E97='club records end 2019'!$F$37, F97&gt;='club records end 2019'!$G$37), "CR", " ")</f>
        <v xml:space="preserve"> </v>
      </c>
      <c r="AO97" s="12" t="str">
        <f>IF(AND(B97="shot 5", E97='club records end 2019'!$F$38, F97&gt;='club records end 2019'!$G$38), "CR", " ")</f>
        <v xml:space="preserve"> </v>
      </c>
      <c r="AP97" s="12" t="str">
        <f>IF(AND(B97="shot 6", E97='club records end 2019'!$F$39, F97&gt;='club records end 2019'!$G$39), "CR", " ")</f>
        <v xml:space="preserve"> </v>
      </c>
      <c r="AQ97" s="12" t="str">
        <f>IF(AND(B97="shot 7.26", E97='club records end 2019'!$F$40, F97&gt;='club records end 2019'!$G$40), "CR", " ")</f>
        <v xml:space="preserve"> </v>
      </c>
      <c r="AR97" s="12" t="str">
        <f>IF(AND(B97="60H",OR(AND(E97='club records end 2019'!$J$1,F97&lt;='club records end 2019'!$K$1),AND(E97='club records end 2019'!$J$2,F97&lt;='club records end 2019'!$K$2),AND(E97='club records end 2019'!$J$3,F97&lt;='club records end 2019'!$K$3),AND(E97='club records end 2019'!$J$4,F97&lt;='club records end 2019'!$K$4),AND(E97='club records end 2019'!$J$5,F97&lt;='club records end 2019'!$K$5))),"CR"," ")</f>
        <v xml:space="preserve"> </v>
      </c>
      <c r="AS97" s="12" t="str">
        <f>IF(AND(B97="75H", AND(E97='club records end 2019'!$J$6, F97&lt;='club records end 2019'!$K$6)), "CR", " ")</f>
        <v xml:space="preserve"> </v>
      </c>
      <c r="AT97" s="12" t="str">
        <f>IF(AND(B97="80H", AND(E97='club records end 2019'!$J$7, F97&lt;='club records end 2019'!$K$7)), "CR", " ")</f>
        <v xml:space="preserve"> </v>
      </c>
      <c r="AU97" s="12" t="str">
        <f>IF(AND(B97="100H", AND(E97='club records end 2019'!$J$8, F97&lt;='club records end 2019'!$K$8)), "CR", " ")</f>
        <v xml:space="preserve"> </v>
      </c>
      <c r="AV97" s="12" t="str">
        <f>IF(AND(B97="110H", OR(AND(E97='club records end 2019'!$J$9, F97&lt;='club records end 2019'!$K$9), AND(E97='club records end 2019'!$J$10, F97&lt;='club records end 2019'!$K$10))), "CR", " ")</f>
        <v xml:space="preserve"> </v>
      </c>
      <c r="AW97" s="12" t="str">
        <f>IF(AND(B97="400H", OR(AND(E97='club records end 2019'!$J$11, F97&lt;='club records end 2019'!$K$11), AND(E97='club records end 2019'!$J$12, F97&lt;='club records end 2019'!$K$12), AND(E97='club records end 2019'!$J$13, F97&lt;='club records end 2019'!$K$13), AND(E97='club records end 2019'!$J$14, F97&lt;='club records end 2019'!$K$14))), "CR", " ")</f>
        <v xml:space="preserve"> </v>
      </c>
      <c r="AX97" s="12" t="str">
        <f>IF(AND(B97="1500SC", AND(E97='club records end 2019'!$J$15, F97&lt;='club records end 2019'!$K$15)), "CR", " ")</f>
        <v xml:space="preserve"> </v>
      </c>
      <c r="AY97" s="12" t="str">
        <f>IF(AND(B97="2000SC", OR(AND(E97='club records end 2019'!$J$17, F97&lt;='club records end 2019'!$K$17), AND(E97='club records end 2019'!$J$18, F97&lt;='club records end 2019'!$K$18))), "CR", " ")</f>
        <v xml:space="preserve"> </v>
      </c>
      <c r="AZ97" s="12" t="str">
        <f>IF(AND(B97="3000SC", OR(AND(E97='club records end 2019'!$J$20, F97&lt;='club records end 2019'!$K$20), AND(E97='club records end 2019'!$J$21, F97&lt;='club records end 2019'!$K$21))), "CR", " ")</f>
        <v xml:space="preserve"> </v>
      </c>
      <c r="BA97" s="13" t="str">
        <f>IF(AND(B97="4x100", OR(AND(E97='club records end 2019'!$N$1, F97&lt;='club records end 2019'!$O$1), AND(E97='club records end 2019'!$N$2, F97&lt;='club records end 2019'!$O$2), AND(E97='club records end 2019'!$N$3, F97&lt;='club records end 2019'!$O$3), AND(E97='club records end 2019'!$N$4, F97&lt;='club records end 2019'!$O$4), AND(E97='club records end 2019'!$N$5, F97&lt;='club records end 2019'!$O$5))), "CR", " ")</f>
        <v xml:space="preserve"> </v>
      </c>
      <c r="BB97" s="13" t="str">
        <f>IF(AND(B97="4x200", OR(AND(E97='club records end 2019'!$N$6, F97&lt;='club records end 2019'!$O$6), AND(E97='club records end 2019'!$N$7, F97&lt;='club records end 2019'!$O$7), AND(E97='club records end 2019'!$N$8, F97&lt;='club records end 2019'!$O$8), AND(E97='club records end 2019'!$N$9, F97&lt;='club records end 2019'!$O$9), AND(E97='club records end 2019'!$N$10, F97&lt;='club records end 2019'!$O$10))), "CR", " ")</f>
        <v xml:space="preserve"> </v>
      </c>
      <c r="BC97" s="13" t="str">
        <f>IF(AND(B97="4x300", AND(E97='club records end 2019'!$N$11, F97&lt;='club records end 2019'!$O$11)), "CR", " ")</f>
        <v xml:space="preserve"> </v>
      </c>
      <c r="BD97" s="13" t="str">
        <f>IF(AND(B97="4x400", OR(AND(E97='club records end 2019'!$N$12, F97&lt;='club records end 2019'!$O$12), AND(E97='club records end 2019'!$N$13, F97&lt;='club records end 2019'!$O$13), AND(E97='club records end 2019'!$N$14, F97&lt;='club records end 2019'!$O$14), AND(E97='club records end 2019'!$N$15, F97&lt;='club records end 2019'!$O$15))), "CR", " ")</f>
        <v xml:space="preserve"> </v>
      </c>
      <c r="BE97" s="13" t="str">
        <f>IF(AND(B97="3x800", OR(AND(E97='club records end 2019'!$N$16, F97&lt;='club records end 2019'!$O$16), AND(E97='club records end 2019'!$N$17, F97&lt;='club records end 2019'!$O$17), AND(E97='club records end 2019'!$N$18, F97&lt;='club records end 2019'!$O$18))), "CR", " ")</f>
        <v xml:space="preserve"> </v>
      </c>
      <c r="BF97" s="13" t="str">
        <f>IF(AND(B97="pentathlon", OR(AND(E97='club records end 2019'!$N$21, F97&gt;='club records end 2019'!$O$21), AND(E97='club records end 2019'!$N$22, F97&gt;='club records end 2019'!$O$22),AND(E97='club records end 2019'!$N$23, F97&gt;='club records end 2019'!$O$23),AND(E97='club records end 2019'!$N$24, F97&gt;='club records end 2019'!$O$24))), "CR", " ")</f>
        <v xml:space="preserve"> </v>
      </c>
      <c r="BG97" s="13" t="str">
        <f>IF(AND(B97="heptathlon", OR(AND(E97='club records end 2019'!$N$26, F97&gt;='club records end 2019'!$O$26), AND(E97='club records end 2019'!$N$27, F97&gt;='club records end 2019'!$O$27))), "CR", " ")</f>
        <v xml:space="preserve"> </v>
      </c>
      <c r="BH97" s="13" t="str">
        <f>IF(AND(B97="decathlon", OR(AND(E97='club records end 2019'!$N$29, F97&gt;='club records end 2019'!$O$29), AND(E97='club records end 2019'!$N$30, F97&gt;='club records end 2019'!$O$30),AND(E97='club records end 2019'!$N$31, F97&gt;='club records end 2019'!$O$31))), "CR", " ")</f>
        <v xml:space="preserve"> </v>
      </c>
    </row>
    <row r="98" spans="1:60" ht="14.5" x14ac:dyDescent="0.35">
      <c r="A98" s="17" t="str">
        <f>IF(OR(E98="Sen", E98="V35", E98="V40", E98="V45", E98="V50", E98="V55", E98="V60", E98="V65", E98="V70", E98="V75"), "V", E98)</f>
        <v>U15</v>
      </c>
      <c r="B98" s="2">
        <v>1500</v>
      </c>
      <c r="C98" s="1" t="s">
        <v>94</v>
      </c>
      <c r="D98" s="1" t="s">
        <v>21</v>
      </c>
      <c r="E98" s="17" t="s">
        <v>11</v>
      </c>
      <c r="F98" s="18" t="s">
        <v>392</v>
      </c>
      <c r="G98" s="25">
        <v>44087</v>
      </c>
      <c r="H98" s="1" t="s">
        <v>242</v>
      </c>
      <c r="J98" s="4" t="str">
        <f t="shared" si="9"/>
        <v/>
      </c>
      <c r="O98" s="1"/>
      <c r="P98" s="1"/>
      <c r="Q98" s="1"/>
      <c r="R98" s="1"/>
      <c r="S98" s="1"/>
      <c r="T98" s="1"/>
      <c r="X98" s="12" t="str">
        <f>IF(AND(B98="triple jump", OR(AND(E98='club records end 2019'!$F$11, F98&gt;='club records end 2019'!$G$11), AND(E98='club records end 2019'!$F$12, F98&gt;='club records end 2019'!$G$12), AND(E98='club records end 2019'!$F$13, F98&gt;='club records end 2019'!$G$13), AND(E98='club records end 2019'!$F$14, F98&gt;='club records end 2019'!$G$14), AND(E98='club records end 2019'!$F$15, F98&gt;='club records end 2019'!$G$15))), "CR", " ")</f>
        <v xml:space="preserve"> </v>
      </c>
    </row>
    <row r="99" spans="1:60" ht="14.5" hidden="1" x14ac:dyDescent="0.35">
      <c r="A99" s="1" t="s">
        <v>333</v>
      </c>
      <c r="B99" s="2">
        <v>1500</v>
      </c>
      <c r="C99" s="1" t="s">
        <v>138</v>
      </c>
      <c r="D99" s="1" t="s">
        <v>139</v>
      </c>
      <c r="E99" s="17" t="s">
        <v>10</v>
      </c>
      <c r="J99" s="13" t="str">
        <f t="shared" ref="J99:J109" si="10">IF(OR(K99="CR", L99="CR", M99="CR", N99="CR", O99="CR", P99="CR", Q99="CR", R99="CR", S99="CR", T99="CR",U99="CR", V99="CR", W99="CR", X99="CR", Y99="CR", Z99="CR", AA99="CR", AB99="CR", AC99="CR", AD99="CR", AE99="CR", AF99="CR", AG99="CR", AH99="CR", AI99="CR", AJ99="CR", AK99="CR", AL99="CR", AM99="CR", AN99="CR", AO99="CR", AP99="CR", AQ99="CR", AR99="CR", AS99="CR", AT99="CR", AU99="CR", AV99="CR", AW99="CR", AX99="CR", AY99="CR", AZ99="CR", BA99="CR", BB99="CR", BC99="CR", BD99="CR", BE99="CR", BF99="CR", BG99="CR", BH99="CR"), "***CLUB RECORD***", "")</f>
        <v>***CLUB RECORD***</v>
      </c>
      <c r="K99" s="13" t="str">
        <f>IF(AND(B99=100, OR(AND(E99='club records end 2019'!$B$6, F99&lt;='club records end 2019'!$C$6), AND(E99='club records end 2019'!$B$7, F99&lt;='club records end 2019'!$C$7), AND(E99='club records end 2019'!$B$8, F99&lt;='club records end 2019'!$C$8), AND(E99='club records end 2019'!$B$9, F99&lt;='club records end 2019'!$C$9), AND(E99='club records end 2019'!$B$10, F99&lt;='club records end 2019'!$C$10))), "CR", " ")</f>
        <v xml:space="preserve"> </v>
      </c>
      <c r="L99" s="13" t="str">
        <f>IF(AND(B99=200, OR(AND(E99='club records end 2019'!$B$11, F99&lt;='club records end 2019'!$C$11), AND(E99='club records end 2019'!$B$12, F99&lt;='club records end 2019'!$C$12), AND(E99='club records end 2019'!$B$13, F99&lt;='club records end 2019'!$C$13), AND(E99='club records end 2019'!$B$14, F99&lt;='club records end 2019'!$C$14), AND(E99='club records end 2019'!$B$15, F99&lt;='club records end 2019'!$C$15))), "CR", " ")</f>
        <v xml:space="preserve"> </v>
      </c>
      <c r="M99" s="13" t="str">
        <f>IF(AND(B99=300, OR(AND(E99='club records end 2019'!$B$16, F99&lt;='club records end 2019'!$C$16), AND(E99='club records end 2019'!$B$17, F99&lt;='club records end 2019'!$C$17))), "CR", " ")</f>
        <v xml:space="preserve"> </v>
      </c>
      <c r="N99" s="13" t="str">
        <f>IF(AND(B99=400, OR(AND(E99='club records end 2019'!$B$18, F99&lt;='club records end 2019'!$C$18), AND(E99='club records end 2019'!$B$19, F99&lt;='club records end 2019'!$C$19), AND(E99='club records end 2019'!$B$20, F99&lt;='club records end 2019'!$C$20), AND(E99='club records end 2019'!$B$21, F99&lt;='club records end 2019'!$C$21))), "CR", " ")</f>
        <v xml:space="preserve"> </v>
      </c>
      <c r="O99" s="13" t="str">
        <f>IF(AND(B99=800, OR(AND(E99='club records end 2019'!$B$22, F99&lt;='club records end 2019'!$C$22), AND(E99='club records end 2019'!$B$23, F99&lt;='club records end 2019'!$C$23), AND(E99='club records end 2019'!$B$24, F99&lt;='club records end 2019'!$C$24), AND(E99='club records end 2019'!$B$25, F99&lt;='club records end 2019'!$C$25), AND(E99='club records end 2019'!$B$26, F99&lt;='club records end 2019'!$C$26))), "CR", " ")</f>
        <v xml:space="preserve"> </v>
      </c>
      <c r="P99" s="13" t="str">
        <f>IF(AND(B99=1000, OR(AND(E99='club records end 2019'!$B$27, F99&lt;='club records end 2019'!$C$27), AND(E99='club records end 2019'!$B$28, F99&lt;='club records end 2019'!$C$28))), "CR", " ")</f>
        <v xml:space="preserve"> </v>
      </c>
      <c r="Q99" s="13" t="str">
        <f>IF(AND(B99=1500, OR(AND(E99='club records end 2019'!$B$29, F99&lt;='club records end 2019'!$C$29), AND(E99='club records end 2019'!$B$30, F99&lt;='club records end 2019'!$C$30), AND(E99='club records end 2019'!$B$31, F99&lt;='club records end 2019'!$C$31), AND(E99='club records end 2019'!$B$32, F99&lt;='club records end 2019'!$C$32), AND(E99='club records end 2019'!$B$33, F99&lt;='club records end 2019'!$C$33))), "CR", " ")</f>
        <v>CR</v>
      </c>
      <c r="R99" s="13" t="str">
        <f>IF(AND(B99="1600 (Mile)",OR(AND(E99='club records end 2019'!$B$34,F99&lt;='club records end 2019'!$C$34),AND(E99='club records end 2019'!$B$35,F99&lt;='club records end 2019'!$C$35),AND(E99='club records end 2019'!$B$36,F99&lt;='club records end 2019'!$C$36),AND(E99='club records end 2019'!$B$37,F99&lt;='club records end 2019'!$C$37))),"CR"," ")</f>
        <v xml:space="preserve"> </v>
      </c>
      <c r="S99" s="13" t="str">
        <f>IF(AND(B99=3000, OR(AND(E99='club records end 2019'!$B$38, F99&lt;='club records end 2019'!$C$38), AND(E99='club records end 2019'!$B$39, F99&lt;='club records end 2019'!$C$39), AND(E99='club records end 2019'!$B$40, F99&lt;='club records end 2019'!$C$40), AND(E99='club records end 2019'!$B$41, F99&lt;='club records end 2019'!$C$41))), "CR", " ")</f>
        <v xml:space="preserve"> </v>
      </c>
      <c r="T99" s="13" t="str">
        <f>IF(AND(B99=5000, OR(AND(E99='club records end 2019'!$B$42, F99&lt;='club records end 2019'!$C$42), AND(E99='club records end 2019'!$B$43, F99&lt;='club records end 2019'!$C$43))), "CR", " ")</f>
        <v xml:space="preserve"> </v>
      </c>
      <c r="U99" s="12" t="str">
        <f>IF(AND(B99=10000, OR(AND(E99='club records end 2019'!$B$44, F99&lt;='club records end 2019'!$C$44), AND(E99='club records end 2019'!$B$45, F99&lt;='club records end 2019'!$C$45))), "CR", " ")</f>
        <v xml:space="preserve"> </v>
      </c>
      <c r="V99" s="12" t="str">
        <f>IF(AND(B99="high jump", OR(AND(E99='club records end 2019'!$F$1, F99&gt;='club records end 2019'!$G$1), AND(E99='club records end 2019'!$F$2, F99&gt;='club records end 2019'!$G$2), AND(E99='club records end 2019'!$F$3, F99&gt;='club records end 2019'!$G$3), AND(E99='club records end 2019'!$F$4, F99&gt;='club records end 2019'!$G$4), AND(E99='club records end 2019'!$F$5, F99&gt;='club records end 2019'!$G$5))), "CR", " ")</f>
        <v xml:space="preserve"> </v>
      </c>
      <c r="W99" s="12" t="str">
        <f>IF(AND(B99="long jump", OR(AND(E99='club records end 2019'!$F$6, F99&gt;='club records end 2019'!$G$6), AND(E99='club records end 2019'!$F$7, F99&gt;='club records end 2019'!$G$7), AND(E99='club records end 2019'!$F$8, F99&gt;='club records end 2019'!$G$8), AND(E99='club records end 2019'!$F$9, F99&gt;='club records end 2019'!$G$9), AND(E99='club records end 2019'!$F$10, F99&gt;='club records end 2019'!$G$10))), "CR", " ")</f>
        <v xml:space="preserve"> </v>
      </c>
      <c r="X99" s="12" t="str">
        <f>IF(AND(B99="triple jump", OR(AND(E99='club records end 2019'!$F$11, F99&gt;='club records end 2019'!$G$11), AND(E99='club records end 2019'!$F$12, F99&gt;='club records end 2019'!$G$12), AND(E99='club records end 2019'!$F$13, F99&gt;='club records end 2019'!$G$13), AND(E99='club records end 2019'!$F$14, F99&gt;='club records end 2019'!$H$14), AND(E99='club records end 2019'!$F$15, F99&gt;='club records end 2019'!$G$15))), "CR", " ")</f>
        <v xml:space="preserve"> </v>
      </c>
      <c r="Y99" s="12" t="str">
        <f>IF(AND(B99="pole vault", OR(AND(E99='club records end 2019'!$F$16, F99&gt;='club records end 2019'!$G$16), AND(E99='club records end 2019'!$F$17, F99&gt;='club records end 2019'!$G$17), AND(E99='club records end 2019'!$F$18, F99&gt;='club records end 2019'!$G$18), AND(E99='club records end 2019'!$F$19, F99&gt;='club records end 2019'!$G$19), AND(E99='club records end 2019'!$F$20, F99&gt;='club records end 2019'!$G$20))), "CR", " ")</f>
        <v xml:space="preserve"> </v>
      </c>
      <c r="Z99" s="12" t="str">
        <f>IF(AND(B99="discus 1", E99='club records end 2019'!$F$21, F99&gt;='club records end 2019'!$G$21), "CR", " ")</f>
        <v xml:space="preserve"> </v>
      </c>
      <c r="AA99" s="12" t="str">
        <f>IF(AND(B99="discus 1.25", E99='club records end 2019'!$F$22, F99&gt;='club records end 2019'!$G$22), "CR", " ")</f>
        <v xml:space="preserve"> </v>
      </c>
      <c r="AB99" s="12" t="str">
        <f>IF(AND(B99="discus 1.5", E99='club records end 2019'!$F$23, F99&gt;='club records end 2019'!$G$23), "CR", " ")</f>
        <v xml:space="preserve"> </v>
      </c>
      <c r="AC99" s="12" t="str">
        <f>IF(AND(B99="discus 1.75", E99='club records end 2019'!$F$24, F99&gt;='club records end 2019'!$G$24), "CR", " ")</f>
        <v xml:space="preserve"> </v>
      </c>
      <c r="AD99" s="12" t="str">
        <f>IF(AND(B99="discus 2", E99='club records end 2019'!$F$25, F99&gt;='club records end 2019'!$G$25), "CR", " ")</f>
        <v xml:space="preserve"> </v>
      </c>
      <c r="AE99" s="12" t="str">
        <f>IF(AND(B99="hammer 4", E99='club records end 2019'!$F$27, F99&gt;='club records end 2019'!$G$27), "CR", " ")</f>
        <v xml:space="preserve"> </v>
      </c>
      <c r="AF99" s="12" t="str">
        <f>IF(AND(B99="hammer 5", E99='club records end 2019'!$F$28, F99&gt;='club records end 2019'!$G$28), "CR", " ")</f>
        <v xml:space="preserve"> </v>
      </c>
      <c r="AG99" s="12" t="str">
        <f>IF(AND(B99="hammer 6", E99='club records end 2019'!$F$29, F99&gt;='club records end 2019'!$G$29), "CR", " ")</f>
        <v xml:space="preserve"> </v>
      </c>
      <c r="AH99" s="12" t="str">
        <f>IF(AND(B99="hammer 7.26", E99='club records end 2019'!$F$30, F99&gt;='club records end 2019'!$G$30), "CR", " ")</f>
        <v xml:space="preserve"> </v>
      </c>
      <c r="AI99" s="12" t="str">
        <f>IF(AND(B99="javelin 400", E99='club records end 2019'!$F$31, F99&gt;='club records end 2019'!$G$31), "CR", " ")</f>
        <v xml:space="preserve"> </v>
      </c>
      <c r="AJ99" s="12" t="str">
        <f>IF(AND(B99="javelin 600", E99='club records end 2019'!$F$32, F99&gt;='club records end 2019'!$G$32), "CR", " ")</f>
        <v xml:space="preserve"> </v>
      </c>
      <c r="AK99" s="12" t="str">
        <f>IF(AND(B99="javelin 700", E99='club records end 2019'!$F$33, F99&gt;='club records end 2019'!$G$33), "CR", " ")</f>
        <v xml:space="preserve"> </v>
      </c>
      <c r="AL99" s="12" t="str">
        <f>IF(AND(B99="javelin 800", OR(AND(E99='club records end 2019'!$F$34, F99&gt;='club records end 2019'!$G$34), AND(E99='club records end 2019'!$F$35, F99&gt;='club records end 2019'!$G$35))), "CR", " ")</f>
        <v xml:space="preserve"> </v>
      </c>
      <c r="AM99" s="12" t="str">
        <f>IF(AND(B99="shot 3", E99='club records end 2019'!$F$36, F99&gt;='club records end 2019'!$G$36), "CR", " ")</f>
        <v xml:space="preserve"> </v>
      </c>
      <c r="AN99" s="12" t="str">
        <f>IF(AND(B99="shot 4", E99='club records end 2019'!$F$37, F99&gt;='club records end 2019'!$G$37), "CR", " ")</f>
        <v xml:space="preserve"> </v>
      </c>
      <c r="AO99" s="12" t="str">
        <f>IF(AND(B99="shot 5", E99='club records end 2019'!$F$38, F99&gt;='club records end 2019'!$G$38), "CR", " ")</f>
        <v xml:space="preserve"> </v>
      </c>
      <c r="AP99" s="12" t="str">
        <f>IF(AND(B99="shot 6", E99='club records end 2019'!$F$39, F99&gt;='club records end 2019'!$G$39), "CR", " ")</f>
        <v xml:space="preserve"> </v>
      </c>
      <c r="AQ99" s="12" t="str">
        <f>IF(AND(B99="shot 7.26", E99='club records end 2019'!$F$40, F99&gt;='club records end 2019'!$G$40), "CR", " ")</f>
        <v xml:space="preserve"> </v>
      </c>
      <c r="AR99" s="12" t="str">
        <f>IF(AND(B99="60H",OR(AND(E99='club records end 2019'!$J$1,F99&lt;='club records end 2019'!$K$1),AND(E99='club records end 2019'!$J$2,F99&lt;='club records end 2019'!$K$2),AND(E99='club records end 2019'!$J$3,F99&lt;='club records end 2019'!$K$3),AND(E99='club records end 2019'!$J$4,F99&lt;='club records end 2019'!$K$4),AND(E99='club records end 2019'!$J$5,F99&lt;='club records end 2019'!$K$5))),"CR"," ")</f>
        <v xml:space="preserve"> </v>
      </c>
      <c r="AS99" s="12" t="str">
        <f>IF(AND(B99="75H", AND(E99='club records end 2019'!$J$6, F99&lt;='club records end 2019'!$K$6)), "CR", " ")</f>
        <v xml:space="preserve"> </v>
      </c>
      <c r="AT99" s="12" t="str">
        <f>IF(AND(B99="80H", AND(E99='club records end 2019'!$J$7, F99&lt;='club records end 2019'!$K$7)), "CR", " ")</f>
        <v xml:space="preserve"> </v>
      </c>
      <c r="AU99" s="12" t="str">
        <f>IF(AND(B99="100H", AND(E99='club records end 2019'!$J$8, F99&lt;='club records end 2019'!$K$8)), "CR", " ")</f>
        <v xml:space="preserve"> </v>
      </c>
      <c r="AV99" s="12" t="str">
        <f>IF(AND(B99="110H", OR(AND(E99='club records end 2019'!$J$9, F99&lt;='club records end 2019'!$K$9), AND(E99='club records end 2019'!$J$10, F99&lt;='club records end 2019'!$K$10))), "CR", " ")</f>
        <v xml:space="preserve"> </v>
      </c>
      <c r="AW99" s="12" t="str">
        <f>IF(AND(B99="400H", OR(AND(E99='club records end 2019'!$J$11, F99&lt;='club records end 2019'!$K$11), AND(E99='club records end 2019'!$J$12, F99&lt;='club records end 2019'!$K$12), AND(E99='club records end 2019'!$J$13, F99&lt;='club records end 2019'!$K$13), AND(E99='club records end 2019'!$J$14, F99&lt;='club records end 2019'!$K$14))), "CR", " ")</f>
        <v xml:space="preserve"> </v>
      </c>
      <c r="AX99" s="12" t="str">
        <f>IF(AND(B99="1500SC", AND(E99='club records end 2019'!$J$15, F99&lt;='club records end 2019'!$K$15)), "CR", " ")</f>
        <v xml:space="preserve"> </v>
      </c>
      <c r="AY99" s="12" t="str">
        <f>IF(AND(B99="2000SC", OR(AND(E99='club records end 2019'!$J$17, F99&lt;='club records end 2019'!$K$17), AND(E99='club records end 2019'!$J$18, F99&lt;='club records end 2019'!$K$18))), "CR", " ")</f>
        <v xml:space="preserve"> </v>
      </c>
      <c r="AZ99" s="12" t="str">
        <f>IF(AND(B99="3000SC", OR(AND(E99='club records end 2019'!$J$20, F99&lt;='club records end 2019'!$K$20), AND(E99='club records end 2019'!$J$21, F99&lt;='club records end 2019'!$K$21))), "CR", " ")</f>
        <v xml:space="preserve"> </v>
      </c>
      <c r="BA99" s="13" t="str">
        <f>IF(AND(B99="4x100", OR(AND(E99='club records end 2019'!$N$1, F99&lt;='club records end 2019'!$O$1), AND(E99='club records end 2019'!$N$2, F99&lt;='club records end 2019'!$O$2), AND(E99='club records end 2019'!$N$3, F99&lt;='club records end 2019'!$O$3), AND(E99='club records end 2019'!$N$4, F99&lt;='club records end 2019'!$O$4), AND(E99='club records end 2019'!$N$5, F99&lt;='club records end 2019'!$O$5))), "CR", " ")</f>
        <v xml:space="preserve"> </v>
      </c>
      <c r="BB99" s="13" t="str">
        <f>IF(AND(B99="4x200", OR(AND(E99='club records end 2019'!$N$6, F99&lt;='club records end 2019'!$O$6), AND(E99='club records end 2019'!$N$7, F99&lt;='club records end 2019'!$O$7), AND(E99='club records end 2019'!$N$8, F99&lt;='club records end 2019'!$O$8), AND(E99='club records end 2019'!$N$9, F99&lt;='club records end 2019'!$O$9), AND(E99='club records end 2019'!$N$10, F99&lt;='club records end 2019'!$O$10))), "CR", " ")</f>
        <v xml:space="preserve"> </v>
      </c>
      <c r="BC99" s="13" t="str">
        <f>IF(AND(B99="4x300", AND(E99='club records end 2019'!$N$11, F99&lt;='club records end 2019'!$O$11)), "CR", " ")</f>
        <v xml:space="preserve"> </v>
      </c>
      <c r="BD99" s="13" t="str">
        <f>IF(AND(B99="4x400", OR(AND(E99='club records end 2019'!$N$12, F99&lt;='club records end 2019'!$O$12), AND(E99='club records end 2019'!$N$13, F99&lt;='club records end 2019'!$O$13), AND(E99='club records end 2019'!$N$14, F99&lt;='club records end 2019'!$O$14), AND(E99='club records end 2019'!$N$15, F99&lt;='club records end 2019'!$O$15))), "CR", " ")</f>
        <v xml:space="preserve"> </v>
      </c>
      <c r="BE99" s="13" t="str">
        <f>IF(AND(B99="3x800", OR(AND(E99='club records end 2019'!$N$16, F99&lt;='club records end 2019'!$O$16), AND(E99='club records end 2019'!$N$17, F99&lt;='club records end 2019'!$O$17), AND(E99='club records end 2019'!$N$18, F99&lt;='club records end 2019'!$O$18))), "CR", " ")</f>
        <v xml:space="preserve"> </v>
      </c>
      <c r="BF99" s="13" t="str">
        <f>IF(AND(B99="pentathlon", OR(AND(E99='club records end 2019'!$N$21, F99&gt;='club records end 2019'!$O$21), AND(E99='club records end 2019'!$N$22, F99&gt;='club records end 2019'!$O$22),AND(E99='club records end 2019'!$N$23, F99&gt;='club records end 2019'!$O$23),AND(E99='club records end 2019'!$N$24, F99&gt;='club records end 2019'!$O$24))), "CR", " ")</f>
        <v xml:space="preserve"> </v>
      </c>
      <c r="BG99" s="13" t="str">
        <f>IF(AND(B99="heptathlon", OR(AND(E99='club records end 2019'!$N$26, F99&gt;='club records end 2019'!$O$26), AND(E99='club records end 2019'!$N$27, F99&gt;='club records end 2019'!$O$27))), "CR", " ")</f>
        <v xml:space="preserve"> </v>
      </c>
      <c r="BH99" s="13" t="str">
        <f>IF(AND(B99="decathlon", OR(AND(E99='club records end 2019'!$N$29, F99&gt;='club records end 2019'!$O$29), AND(E99='club records end 2019'!$N$30, F99&gt;='club records end 2019'!$O$30),AND(E99='club records end 2019'!$N$31, F99&gt;='club records end 2019'!$O$31))), "CR", " ")</f>
        <v xml:space="preserve"> </v>
      </c>
    </row>
    <row r="100" spans="1:60" ht="14.5" hidden="1" x14ac:dyDescent="0.35">
      <c r="A100" s="1" t="str">
        <f>E100</f>
        <v>U20</v>
      </c>
      <c r="B100" s="2">
        <v>1500</v>
      </c>
      <c r="C100" s="1" t="s">
        <v>63</v>
      </c>
      <c r="D100" s="1" t="s">
        <v>139</v>
      </c>
      <c r="E100" s="17" t="s">
        <v>12</v>
      </c>
      <c r="J100" s="13" t="str">
        <f t="shared" si="10"/>
        <v>***CLUB RECORD***</v>
      </c>
      <c r="K100" s="13" t="str">
        <f>IF(AND(B100=100, OR(AND(E100='club records end 2019'!$B$6, F100&lt;='club records end 2019'!$C$6), AND(E100='club records end 2019'!$B$7, F100&lt;='club records end 2019'!$C$7), AND(E100='club records end 2019'!$B$8, F100&lt;='club records end 2019'!$C$8), AND(E100='club records end 2019'!$B$9, F100&lt;='club records end 2019'!$C$9), AND(E100='club records end 2019'!$B$10, F100&lt;='club records end 2019'!$C$10))), "CR", " ")</f>
        <v xml:space="preserve"> </v>
      </c>
      <c r="L100" s="13" t="str">
        <f>IF(AND(B100=200, OR(AND(E100='club records end 2019'!$B$11, F100&lt;='club records end 2019'!$C$11), AND(E100='club records end 2019'!$B$12, F100&lt;='club records end 2019'!$C$12), AND(E100='club records end 2019'!$B$13, F100&lt;='club records end 2019'!$C$13), AND(E100='club records end 2019'!$B$14, F100&lt;='club records end 2019'!$C$14), AND(E100='club records end 2019'!$B$15, F100&lt;='club records end 2019'!$C$15))), "CR", " ")</f>
        <v xml:space="preserve"> </v>
      </c>
      <c r="M100" s="13" t="str">
        <f>IF(AND(B100=300, OR(AND(E100='club records end 2019'!$B$16, F100&lt;='club records end 2019'!$C$16), AND(E100='club records end 2019'!$B$17, F100&lt;='club records end 2019'!$C$17))), "CR", " ")</f>
        <v xml:space="preserve"> </v>
      </c>
      <c r="N100" s="13" t="str">
        <f>IF(AND(B100=400, OR(AND(E100='club records end 2019'!$B$18, F100&lt;='club records end 2019'!$C$18), AND(E100='club records end 2019'!$B$19, F100&lt;='club records end 2019'!$C$19), AND(E100='club records end 2019'!$B$20, F100&lt;='club records end 2019'!$C$20), AND(E100='club records end 2019'!$B$21, F100&lt;='club records end 2019'!$C$21))), "CR", " ")</f>
        <v xml:space="preserve"> </v>
      </c>
      <c r="O100" s="13" t="str">
        <f>IF(AND(B100=800, OR(AND(E100='club records end 2019'!$B$22, F100&lt;='club records end 2019'!$C$22), AND(E100='club records end 2019'!$B$23, F100&lt;='club records end 2019'!$C$23), AND(E100='club records end 2019'!$B$24, F100&lt;='club records end 2019'!$C$24), AND(E100='club records end 2019'!$B$25, F100&lt;='club records end 2019'!$C$25), AND(E100='club records end 2019'!$B$26, F100&lt;='club records end 2019'!$C$26))), "CR", " ")</f>
        <v xml:space="preserve"> </v>
      </c>
      <c r="P100" s="13" t="str">
        <f>IF(AND(B100=1000, OR(AND(E100='club records end 2019'!$B$27, F100&lt;='club records end 2019'!$C$27), AND(E100='club records end 2019'!$B$28, F100&lt;='club records end 2019'!$C$28))), "CR", " ")</f>
        <v xml:space="preserve"> </v>
      </c>
      <c r="Q100" s="13" t="str">
        <f>IF(AND(B100=1500, OR(AND(E100='club records end 2019'!$B$29, F100&lt;='club records end 2019'!$C$29), AND(E100='club records end 2019'!$B$30, F100&lt;='club records end 2019'!$C$30), AND(E100='club records end 2019'!$B$31, F100&lt;='club records end 2019'!$C$31), AND(E100='club records end 2019'!$B$32, F100&lt;='club records end 2019'!$C$32), AND(E100='club records end 2019'!$B$33, F100&lt;='club records end 2019'!$C$33))), "CR", " ")</f>
        <v>CR</v>
      </c>
      <c r="R100" s="13" t="str">
        <f>IF(AND(B100="1600 (Mile)",OR(AND(E100='club records end 2019'!$B$34,F100&lt;='club records end 2019'!$C$34),AND(E100='club records end 2019'!$B$35,F100&lt;='club records end 2019'!$C$35),AND(E100='club records end 2019'!$B$36,F100&lt;='club records end 2019'!$C$36),AND(E100='club records end 2019'!$B$37,F100&lt;='club records end 2019'!$C$37))),"CR"," ")</f>
        <v xml:space="preserve"> </v>
      </c>
      <c r="S100" s="13" t="str">
        <f>IF(AND(B100=3000, OR(AND(E100='club records end 2019'!$B$38, F100&lt;='club records end 2019'!$C$38), AND(E100='club records end 2019'!$B$39, F100&lt;='club records end 2019'!$C$39), AND(E100='club records end 2019'!$B$40, F100&lt;='club records end 2019'!$C$40), AND(E100='club records end 2019'!$B$41, F100&lt;='club records end 2019'!$C$41))), "CR", " ")</f>
        <v xml:space="preserve"> </v>
      </c>
      <c r="T100" s="13" t="str">
        <f>IF(AND(B100=5000, OR(AND(E100='club records end 2019'!$B$42, F100&lt;='club records end 2019'!$C$42), AND(E100='club records end 2019'!$B$43, F100&lt;='club records end 2019'!$C$43))), "CR", " ")</f>
        <v xml:space="preserve"> </v>
      </c>
      <c r="U100" s="12" t="str">
        <f>IF(AND(B100=10000, OR(AND(E100='club records end 2019'!$B$44, F100&lt;='club records end 2019'!$C$44), AND(E100='club records end 2019'!$B$45, F100&lt;='club records end 2019'!$C$45))), "CR", " ")</f>
        <v xml:space="preserve"> </v>
      </c>
      <c r="V100" s="12" t="str">
        <f>IF(AND(B100="high jump", OR(AND(E100='club records end 2019'!$F$1, F100&gt;='club records end 2019'!$G$1), AND(E100='club records end 2019'!$F$2, F100&gt;='club records end 2019'!$G$2), AND(E100='club records end 2019'!$F$3, F100&gt;='club records end 2019'!$G$3), AND(E100='club records end 2019'!$F$4, F100&gt;='club records end 2019'!$G$4), AND(E100='club records end 2019'!$F$5, F100&gt;='club records end 2019'!$G$5))), "CR", " ")</f>
        <v xml:space="preserve"> </v>
      </c>
      <c r="W100" s="12" t="str">
        <f>IF(AND(B100="long jump", OR(AND(E100='club records end 2019'!$F$6, F100&gt;='club records end 2019'!$G$6), AND(E100='club records end 2019'!$F$7, F100&gt;='club records end 2019'!$G$7), AND(E100='club records end 2019'!$F$8, F100&gt;='club records end 2019'!$G$8), AND(E100='club records end 2019'!$F$9, F100&gt;='club records end 2019'!$G$9), AND(E100='club records end 2019'!$F$10, F100&gt;='club records end 2019'!$G$10))), "CR", " ")</f>
        <v xml:space="preserve"> </v>
      </c>
      <c r="X100" s="12" t="str">
        <f>IF(AND(B100="triple jump", OR(AND(E100='club records end 2019'!$F$11, F100&gt;='club records end 2019'!$G$11), AND(E100='club records end 2019'!$F$12, F100&gt;='club records end 2019'!$G$12), AND(E100='club records end 2019'!$F$13, F100&gt;='club records end 2019'!$G$13), AND(E100='club records end 2019'!$F$14, F100&gt;='club records end 2019'!$H$14), AND(E100='club records end 2019'!$F$15, F100&gt;='club records end 2019'!$G$15))), "CR", " ")</f>
        <v xml:space="preserve"> </v>
      </c>
      <c r="Y100" s="12" t="str">
        <f>IF(AND(B100="pole vault", OR(AND(E100='club records end 2019'!$F$16, F100&gt;='club records end 2019'!$G$16), AND(E100='club records end 2019'!$F$17, F100&gt;='club records end 2019'!$G$17), AND(E100='club records end 2019'!$F$18, F100&gt;='club records end 2019'!$G$18), AND(E100='club records end 2019'!$F$19, F100&gt;='club records end 2019'!$G$19), AND(E100='club records end 2019'!$F$20, F100&gt;='club records end 2019'!$G$20))), "CR", " ")</f>
        <v xml:space="preserve"> </v>
      </c>
      <c r="Z100" s="12" t="str">
        <f>IF(AND(B100="discus 1", E100='club records end 2019'!$F$21, F100&gt;='club records end 2019'!$G$21), "CR", " ")</f>
        <v xml:space="preserve"> </v>
      </c>
      <c r="AA100" s="12" t="str">
        <f>IF(AND(B100="discus 1.25", E100='club records end 2019'!$F$22, F100&gt;='club records end 2019'!$G$22), "CR", " ")</f>
        <v xml:space="preserve"> </v>
      </c>
      <c r="AB100" s="12" t="str">
        <f>IF(AND(B100="discus 1.5", E100='club records end 2019'!$F$23, F100&gt;='club records end 2019'!$G$23), "CR", " ")</f>
        <v xml:space="preserve"> </v>
      </c>
      <c r="AC100" s="12" t="str">
        <f>IF(AND(B100="discus 1.75", E100='club records end 2019'!$F$24, F100&gt;='club records end 2019'!$G$24), "CR", " ")</f>
        <v xml:space="preserve"> </v>
      </c>
      <c r="AD100" s="12" t="str">
        <f>IF(AND(B100="discus 2", E100='club records end 2019'!$F$25, F100&gt;='club records end 2019'!$G$25), "CR", " ")</f>
        <v xml:space="preserve"> </v>
      </c>
      <c r="AE100" s="12" t="str">
        <f>IF(AND(B100="hammer 4", E100='club records end 2019'!$F$27, F100&gt;='club records end 2019'!$G$27), "CR", " ")</f>
        <v xml:space="preserve"> </v>
      </c>
      <c r="AF100" s="12" t="str">
        <f>IF(AND(B100="hammer 5", E100='club records end 2019'!$F$28, F100&gt;='club records end 2019'!$G$28), "CR", " ")</f>
        <v xml:space="preserve"> </v>
      </c>
      <c r="AG100" s="12" t="str">
        <f>IF(AND(B100="hammer 6", E100='club records end 2019'!$F$29, F100&gt;='club records end 2019'!$G$29), "CR", " ")</f>
        <v xml:space="preserve"> </v>
      </c>
      <c r="AH100" s="12" t="str">
        <f>IF(AND(B100="hammer 7.26", E100='club records end 2019'!$F$30, F100&gt;='club records end 2019'!$G$30), "CR", " ")</f>
        <v xml:space="preserve"> </v>
      </c>
      <c r="AI100" s="12" t="str">
        <f>IF(AND(B100="javelin 400", E100='club records end 2019'!$F$31, F100&gt;='club records end 2019'!$G$31), "CR", " ")</f>
        <v xml:space="preserve"> </v>
      </c>
      <c r="AJ100" s="12" t="str">
        <f>IF(AND(B100="javelin 600", E100='club records end 2019'!$F$32, F100&gt;='club records end 2019'!$G$32), "CR", " ")</f>
        <v xml:space="preserve"> </v>
      </c>
      <c r="AK100" s="12" t="str">
        <f>IF(AND(B100="javelin 700", E100='club records end 2019'!$F$33, F100&gt;='club records end 2019'!$G$33), "CR", " ")</f>
        <v xml:space="preserve"> </v>
      </c>
      <c r="AL100" s="12" t="str">
        <f>IF(AND(B100="javelin 800", OR(AND(E100='club records end 2019'!$F$34, F100&gt;='club records end 2019'!$G$34), AND(E100='club records end 2019'!$F$35, F100&gt;='club records end 2019'!$G$35))), "CR", " ")</f>
        <v xml:space="preserve"> </v>
      </c>
      <c r="AM100" s="12" t="str">
        <f>IF(AND(B100="shot 3", E100='club records end 2019'!$F$36, F100&gt;='club records end 2019'!$G$36), "CR", " ")</f>
        <v xml:space="preserve"> </v>
      </c>
      <c r="AN100" s="12" t="str">
        <f>IF(AND(B100="shot 4", E100='club records end 2019'!$F$37, F100&gt;='club records end 2019'!$G$37), "CR", " ")</f>
        <v xml:space="preserve"> </v>
      </c>
      <c r="AO100" s="12" t="str">
        <f>IF(AND(B100="shot 5", E100='club records end 2019'!$F$38, F100&gt;='club records end 2019'!$G$38), "CR", " ")</f>
        <v xml:space="preserve"> </v>
      </c>
      <c r="AP100" s="12" t="str">
        <f>IF(AND(B100="shot 6", E100='club records end 2019'!$F$39, F100&gt;='club records end 2019'!$G$39), "CR", " ")</f>
        <v xml:space="preserve"> </v>
      </c>
      <c r="AQ100" s="12" t="str">
        <f>IF(AND(B100="shot 7.26", E100='club records end 2019'!$F$40, F100&gt;='club records end 2019'!$G$40), "CR", " ")</f>
        <v xml:space="preserve"> </v>
      </c>
      <c r="AR100" s="12" t="str">
        <f>IF(AND(B100="60H",OR(AND(E100='club records end 2019'!$J$1,F100&lt;='club records end 2019'!$K$1),AND(E100='club records end 2019'!$J$2,F100&lt;='club records end 2019'!$K$2),AND(E100='club records end 2019'!$J$3,F100&lt;='club records end 2019'!$K$3),AND(E100='club records end 2019'!$J$4,F100&lt;='club records end 2019'!$K$4),AND(E100='club records end 2019'!$J$5,F100&lt;='club records end 2019'!$K$5))),"CR"," ")</f>
        <v xml:space="preserve"> </v>
      </c>
      <c r="AS100" s="12" t="str">
        <f>IF(AND(B100="75H", AND(E100='club records end 2019'!$J$6, F100&lt;='club records end 2019'!$K$6)), "CR", " ")</f>
        <v xml:space="preserve"> </v>
      </c>
      <c r="AT100" s="12" t="str">
        <f>IF(AND(B100="80H", AND(E100='club records end 2019'!$J$7, F100&lt;='club records end 2019'!$K$7)), "CR", " ")</f>
        <v xml:space="preserve"> </v>
      </c>
      <c r="AU100" s="12" t="str">
        <f>IF(AND(B100="100H", AND(E100='club records end 2019'!$J$8, F100&lt;='club records end 2019'!$K$8)), "CR", " ")</f>
        <v xml:space="preserve"> </v>
      </c>
      <c r="AV100" s="12" t="str">
        <f>IF(AND(B100="110H", OR(AND(E100='club records end 2019'!$J$9, F100&lt;='club records end 2019'!$K$9), AND(E100='club records end 2019'!$J$10, F100&lt;='club records end 2019'!$K$10))), "CR", " ")</f>
        <v xml:space="preserve"> </v>
      </c>
      <c r="AW100" s="12" t="str">
        <f>IF(AND(B100="400H", OR(AND(E100='club records end 2019'!$J$11, F100&lt;='club records end 2019'!$K$11), AND(E100='club records end 2019'!$J$12, F100&lt;='club records end 2019'!$K$12), AND(E100='club records end 2019'!$J$13, F100&lt;='club records end 2019'!$K$13), AND(E100='club records end 2019'!$J$14, F100&lt;='club records end 2019'!$K$14))), "CR", " ")</f>
        <v xml:space="preserve"> </v>
      </c>
      <c r="AX100" s="12" t="str">
        <f>IF(AND(B100="1500SC", AND(E100='club records end 2019'!$J$15, F100&lt;='club records end 2019'!$K$15)), "CR", " ")</f>
        <v xml:space="preserve"> </v>
      </c>
      <c r="AY100" s="12" t="str">
        <f>IF(AND(B100="2000SC", OR(AND(E100='club records end 2019'!$J$17, F100&lt;='club records end 2019'!$K$17), AND(E100='club records end 2019'!$J$18, F100&lt;='club records end 2019'!$K$18))), "CR", " ")</f>
        <v xml:space="preserve"> </v>
      </c>
      <c r="AZ100" s="12" t="str">
        <f>IF(AND(B100="3000SC", OR(AND(E100='club records end 2019'!$J$20, F100&lt;='club records end 2019'!$K$20), AND(E100='club records end 2019'!$J$21, F100&lt;='club records end 2019'!$K$21))), "CR", " ")</f>
        <v xml:space="preserve"> </v>
      </c>
      <c r="BA100" s="13" t="str">
        <f>IF(AND(B100="4x100", OR(AND(E100='club records end 2019'!$N$1, F100&lt;='club records end 2019'!$O$1), AND(E100='club records end 2019'!$N$2, F100&lt;='club records end 2019'!$O$2), AND(E100='club records end 2019'!$N$3, F100&lt;='club records end 2019'!$O$3), AND(E100='club records end 2019'!$N$4, F100&lt;='club records end 2019'!$O$4), AND(E100='club records end 2019'!$N$5, F100&lt;='club records end 2019'!$O$5))), "CR", " ")</f>
        <v xml:space="preserve"> </v>
      </c>
      <c r="BB100" s="13" t="str">
        <f>IF(AND(B100="4x200", OR(AND(E100='club records end 2019'!$N$6, F100&lt;='club records end 2019'!$O$6), AND(E100='club records end 2019'!$N$7, F100&lt;='club records end 2019'!$O$7), AND(E100='club records end 2019'!$N$8, F100&lt;='club records end 2019'!$O$8), AND(E100='club records end 2019'!$N$9, F100&lt;='club records end 2019'!$O$9), AND(E100='club records end 2019'!$N$10, F100&lt;='club records end 2019'!$O$10))), "CR", " ")</f>
        <v xml:space="preserve"> </v>
      </c>
      <c r="BC100" s="13" t="str">
        <f>IF(AND(B100="4x300", AND(E100='club records end 2019'!$N$11, F100&lt;='club records end 2019'!$O$11)), "CR", " ")</f>
        <v xml:space="preserve"> </v>
      </c>
      <c r="BD100" s="13" t="str">
        <f>IF(AND(B100="4x400", OR(AND(E100='club records end 2019'!$N$12, F100&lt;='club records end 2019'!$O$12), AND(E100='club records end 2019'!$N$13, F100&lt;='club records end 2019'!$O$13), AND(E100='club records end 2019'!$N$14, F100&lt;='club records end 2019'!$O$14), AND(E100='club records end 2019'!$N$15, F100&lt;='club records end 2019'!$O$15))), "CR", " ")</f>
        <v xml:space="preserve"> </v>
      </c>
      <c r="BE100" s="13" t="str">
        <f>IF(AND(B100="3x800", OR(AND(E100='club records end 2019'!$N$16, F100&lt;='club records end 2019'!$O$16), AND(E100='club records end 2019'!$N$17, F100&lt;='club records end 2019'!$O$17), AND(E100='club records end 2019'!$N$18, F100&lt;='club records end 2019'!$O$18))), "CR", " ")</f>
        <v xml:space="preserve"> </v>
      </c>
      <c r="BF100" s="13" t="str">
        <f>IF(AND(B100="pentathlon", OR(AND(E100='club records end 2019'!$N$21, F100&gt;='club records end 2019'!$O$21), AND(E100='club records end 2019'!$N$22, F100&gt;='club records end 2019'!$O$22),AND(E100='club records end 2019'!$N$23, F100&gt;='club records end 2019'!$O$23),AND(E100='club records end 2019'!$N$24, F100&gt;='club records end 2019'!$O$24))), "CR", " ")</f>
        <v xml:space="preserve"> </v>
      </c>
      <c r="BG100" s="13" t="str">
        <f>IF(AND(B100="heptathlon", OR(AND(E100='club records end 2019'!$N$26, F100&gt;='club records end 2019'!$O$26), AND(E100='club records end 2019'!$N$27, F100&gt;='club records end 2019'!$O$27))), "CR", " ")</f>
        <v xml:space="preserve"> </v>
      </c>
      <c r="BH100" s="13" t="str">
        <f>IF(AND(B100="decathlon", OR(AND(E100='club records end 2019'!$N$29, F100&gt;='club records end 2019'!$O$29), AND(E100='club records end 2019'!$N$30, F100&gt;='club records end 2019'!$O$30),AND(E100='club records end 2019'!$N$31, F100&gt;='club records end 2019'!$O$31))), "CR", " ")</f>
        <v xml:space="preserve"> </v>
      </c>
    </row>
    <row r="101" spans="1:60" ht="14.5" hidden="1" x14ac:dyDescent="0.35">
      <c r="A101" s="1" t="s">
        <v>333</v>
      </c>
      <c r="B101" s="2">
        <v>5000</v>
      </c>
      <c r="C101" s="1" t="s">
        <v>163</v>
      </c>
      <c r="D101" s="1" t="s">
        <v>5</v>
      </c>
      <c r="E101" s="17" t="s">
        <v>61</v>
      </c>
      <c r="G101" s="24"/>
      <c r="J101" s="13" t="str">
        <f t="shared" si="10"/>
        <v/>
      </c>
      <c r="K101" s="13" t="str">
        <f>IF(AND(B101=100, OR(AND(E101='club records end 2019'!$B$6, F101&lt;='club records end 2019'!$C$6), AND(E101='club records end 2019'!$B$7, F101&lt;='club records end 2019'!$C$7), AND(E101='club records end 2019'!$B$8, F101&lt;='club records end 2019'!$C$8), AND(E101='club records end 2019'!$B$9, F101&lt;='club records end 2019'!$C$9), AND(E101='club records end 2019'!$B$10, F101&lt;='club records end 2019'!$C$10))), "CR", " ")</f>
        <v xml:space="preserve"> </v>
      </c>
      <c r="L101" s="13" t="str">
        <f>IF(AND(B101=200, OR(AND(E101='club records end 2019'!$B$11, F101&lt;='club records end 2019'!$C$11), AND(E101='club records end 2019'!$B$12, F101&lt;='club records end 2019'!$C$12), AND(E101='club records end 2019'!$B$13, F101&lt;='club records end 2019'!$C$13), AND(E101='club records end 2019'!$B$14, F101&lt;='club records end 2019'!$C$14), AND(E101='club records end 2019'!$B$15, F101&lt;='club records end 2019'!$C$15))), "CR", " ")</f>
        <v xml:space="preserve"> </v>
      </c>
      <c r="M101" s="13" t="str">
        <f>IF(AND(B101=300, OR(AND(E101='club records end 2019'!$B$16, F101&lt;='club records end 2019'!$C$16), AND(E101='club records end 2019'!$B$17, F101&lt;='club records end 2019'!$C$17))), "CR", " ")</f>
        <v xml:space="preserve"> </v>
      </c>
      <c r="N101" s="13" t="str">
        <f>IF(AND(B101=400, OR(AND(E101='club records end 2019'!$B$18, F101&lt;='club records end 2019'!$C$18), AND(E101='club records end 2019'!$B$19, F101&lt;='club records end 2019'!$C$19), AND(E101='club records end 2019'!$B$20, F101&lt;='club records end 2019'!$C$20), AND(E101='club records end 2019'!$B$21, F101&lt;='club records end 2019'!$C$21))), "CR", " ")</f>
        <v xml:space="preserve"> </v>
      </c>
      <c r="O101" s="13" t="str">
        <f>IF(AND(B101=800, OR(AND(E101='club records end 2019'!$B$22, F101&lt;='club records end 2019'!$C$22), AND(E101='club records end 2019'!$B$23, F101&lt;='club records end 2019'!$C$23), AND(E101='club records end 2019'!$B$24, F101&lt;='club records end 2019'!$C$24), AND(E101='club records end 2019'!$B$25, F101&lt;='club records end 2019'!$C$25), AND(E101='club records end 2019'!$B$26, F101&lt;='club records end 2019'!$C$26))), "CR", " ")</f>
        <v xml:space="preserve"> </v>
      </c>
      <c r="P101" s="13" t="str">
        <f>IF(AND(B101=1000, OR(AND(E101='club records end 2019'!$B$27, F101&lt;='club records end 2019'!$C$27), AND(E101='club records end 2019'!$B$28, F101&lt;='club records end 2019'!$C$28))), "CR", " ")</f>
        <v xml:space="preserve"> </v>
      </c>
      <c r="Q101" s="13" t="str">
        <f>IF(AND(B101=1500, OR(AND(E101='club records end 2019'!$B$29, F101&lt;='club records end 2019'!$C$29), AND(E101='club records end 2019'!$B$30, F101&lt;='club records end 2019'!$C$30), AND(E101='club records end 2019'!$B$31, F101&lt;='club records end 2019'!$C$31), AND(E101='club records end 2019'!$B$32, F101&lt;='club records end 2019'!$C$32), AND(E101='club records end 2019'!$B$33, F101&lt;='club records end 2019'!$C$33))), "CR", " ")</f>
        <v xml:space="preserve"> </v>
      </c>
      <c r="R101" s="13" t="str">
        <f>IF(AND(B101="1600 (Mile)",OR(AND(E101='club records end 2019'!$B$34,F101&lt;='club records end 2019'!$C$34),AND(E101='club records end 2019'!$B$35,F101&lt;='club records end 2019'!$C$35),AND(E101='club records end 2019'!$B$36,F101&lt;='club records end 2019'!$C$36),AND(E101='club records end 2019'!$B$37,F101&lt;='club records end 2019'!$C$37))),"CR"," ")</f>
        <v xml:space="preserve"> </v>
      </c>
      <c r="S101" s="13" t="str">
        <f>IF(AND(B101=3000, OR(AND(E101='club records end 2019'!$B$38, F101&lt;='club records end 2019'!$C$38), AND(E101='club records end 2019'!$B$39, F101&lt;='club records end 2019'!$C$39), AND(E101='club records end 2019'!$B$40, F101&lt;='club records end 2019'!$C$40), AND(E101='club records end 2019'!$B$41, F101&lt;='club records end 2019'!$C$41))), "CR", " ")</f>
        <v xml:space="preserve"> </v>
      </c>
      <c r="T101" s="13" t="str">
        <f>IF(AND(B101=5000, OR(AND(E101='club records end 2019'!$B$42, F101&lt;='club records end 2019'!$C$42), AND(E101='club records end 2019'!$B$43, F101&lt;='club records end 2019'!$C$43))), "CR", " ")</f>
        <v xml:space="preserve"> </v>
      </c>
      <c r="U101" s="12" t="str">
        <f>IF(AND(B101=10000, OR(AND(E101='club records end 2019'!$B$44, F101&lt;='club records end 2019'!$C$44), AND(E101='club records end 2019'!$B$45, F101&lt;='club records end 2019'!$C$45))), "CR", " ")</f>
        <v xml:space="preserve"> </v>
      </c>
      <c r="V101" s="12" t="str">
        <f>IF(AND(B101="high jump", OR(AND(E101='club records end 2019'!$F$1, F101&gt;='club records end 2019'!$G$1), AND(E101='club records end 2019'!$F$2, F101&gt;='club records end 2019'!$G$2), AND(E101='club records end 2019'!$F$3, F101&gt;='club records end 2019'!$G$3), AND(E101='club records end 2019'!$F$4, F101&gt;='club records end 2019'!$G$4), AND(E101='club records end 2019'!$F$5, F101&gt;='club records end 2019'!$G$5))), "CR", " ")</f>
        <v xml:space="preserve"> </v>
      </c>
      <c r="W101" s="12" t="str">
        <f>IF(AND(B101="long jump", OR(AND(E101='club records end 2019'!$F$6, F101&gt;='club records end 2019'!$G$6), AND(E101='club records end 2019'!$F$7, F101&gt;='club records end 2019'!$G$7), AND(E101='club records end 2019'!$F$8, F101&gt;='club records end 2019'!$G$8), AND(E101='club records end 2019'!$F$9, F101&gt;='club records end 2019'!$G$9), AND(E101='club records end 2019'!$F$10, F101&gt;='club records end 2019'!$G$10))), "CR", " ")</f>
        <v xml:space="preserve"> </v>
      </c>
      <c r="X101" s="12" t="str">
        <f>IF(AND(B101="triple jump", OR(AND(E101='club records end 2019'!$F$11, F101&gt;='club records end 2019'!$G$11), AND(E101='club records end 2019'!$F$12, F101&gt;='club records end 2019'!$G$12), AND(E101='club records end 2019'!$F$13, F101&gt;='club records end 2019'!$G$13), AND(E101='club records end 2019'!$F$14, F101&gt;='club records end 2019'!$H$14), AND(E101='club records end 2019'!$F$15, F101&gt;='club records end 2019'!$G$15))), "CR", " ")</f>
        <v xml:space="preserve"> </v>
      </c>
      <c r="Y101" s="12" t="str">
        <f>IF(AND(B101="pole vault", OR(AND(E101='club records end 2019'!$F$16, F101&gt;='club records end 2019'!$G$16), AND(E101='club records end 2019'!$F$17, F101&gt;='club records end 2019'!$G$17), AND(E101='club records end 2019'!$F$18, F101&gt;='club records end 2019'!$G$18), AND(E101='club records end 2019'!$F$19, F101&gt;='club records end 2019'!$G$19), AND(E101='club records end 2019'!$F$20, F101&gt;='club records end 2019'!$G$20))), "CR", " ")</f>
        <v xml:space="preserve"> </v>
      </c>
      <c r="Z101" s="12" t="str">
        <f>IF(AND(B101="discus 1", E101='club records end 2019'!$F$21, F101&gt;='club records end 2019'!$G$21), "CR", " ")</f>
        <v xml:space="preserve"> </v>
      </c>
      <c r="AA101" s="12" t="str">
        <f>IF(AND(B101="discus 1.25", E101='club records end 2019'!$F$22, F101&gt;='club records end 2019'!$G$22), "CR", " ")</f>
        <v xml:space="preserve"> </v>
      </c>
      <c r="AB101" s="12" t="str">
        <f>IF(AND(B101="discus 1.5", E101='club records end 2019'!$F$23, F101&gt;='club records end 2019'!$G$23), "CR", " ")</f>
        <v xml:space="preserve"> </v>
      </c>
      <c r="AC101" s="12" t="str">
        <f>IF(AND(B101="discus 1.75", E101='club records end 2019'!$F$24, F101&gt;='club records end 2019'!$G$24), "CR", " ")</f>
        <v xml:space="preserve"> </v>
      </c>
      <c r="AD101" s="12" t="str">
        <f>IF(AND(B101="discus 2", E101='club records end 2019'!$F$25, F101&gt;='club records end 2019'!$G$25), "CR", " ")</f>
        <v xml:space="preserve"> </v>
      </c>
      <c r="AE101" s="12" t="str">
        <f>IF(AND(B101="hammer 4", E101='club records end 2019'!$F$27, F101&gt;='club records end 2019'!$G$27), "CR", " ")</f>
        <v xml:space="preserve"> </v>
      </c>
      <c r="AF101" s="12" t="str">
        <f>IF(AND(B101="hammer 5", E101='club records end 2019'!$F$28, F101&gt;='club records end 2019'!$G$28), "CR", " ")</f>
        <v xml:space="preserve"> </v>
      </c>
      <c r="AG101" s="12" t="str">
        <f>IF(AND(B101="hammer 6", E101='club records end 2019'!$F$29, F101&gt;='club records end 2019'!$G$29), "CR", " ")</f>
        <v xml:space="preserve"> </v>
      </c>
      <c r="AH101" s="12" t="str">
        <f>IF(AND(B101="hammer 7.26", E101='club records end 2019'!$F$30, F101&gt;='club records end 2019'!$G$30), "CR", " ")</f>
        <v xml:space="preserve"> </v>
      </c>
      <c r="AI101" s="12" t="str">
        <f>IF(AND(B101="javelin 400", E101='club records end 2019'!$F$31, F101&gt;='club records end 2019'!$G$31), "CR", " ")</f>
        <v xml:space="preserve"> </v>
      </c>
      <c r="AJ101" s="12" t="str">
        <f>IF(AND(B101="javelin 600", E101='club records end 2019'!$F$32, F101&gt;='club records end 2019'!$G$32), "CR", " ")</f>
        <v xml:space="preserve"> </v>
      </c>
      <c r="AK101" s="12" t="str">
        <f>IF(AND(B101="javelin 700", E101='club records end 2019'!$F$33, F101&gt;='club records end 2019'!$G$33), "CR", " ")</f>
        <v xml:space="preserve"> </v>
      </c>
      <c r="AL101" s="12" t="str">
        <f>IF(AND(B101="javelin 800", OR(AND(E101='club records end 2019'!$F$34, F101&gt;='club records end 2019'!$G$34), AND(E101='club records end 2019'!$F$35, F101&gt;='club records end 2019'!$G$35))), "CR", " ")</f>
        <v xml:space="preserve"> </v>
      </c>
      <c r="AM101" s="12" t="str">
        <f>IF(AND(B101="shot 3", E101='club records end 2019'!$F$36, F101&gt;='club records end 2019'!$G$36), "CR", " ")</f>
        <v xml:space="preserve"> </v>
      </c>
      <c r="AN101" s="12" t="str">
        <f>IF(AND(B101="shot 4", E101='club records end 2019'!$F$37, F101&gt;='club records end 2019'!$G$37), "CR", " ")</f>
        <v xml:space="preserve"> </v>
      </c>
      <c r="AO101" s="12" t="str">
        <f>IF(AND(B101="shot 5", E101='club records end 2019'!$F$38, F101&gt;='club records end 2019'!$G$38), "CR", " ")</f>
        <v xml:space="preserve"> </v>
      </c>
      <c r="AP101" s="12" t="str">
        <f>IF(AND(B101="shot 6", E101='club records end 2019'!$F$39, F101&gt;='club records end 2019'!$G$39), "CR", " ")</f>
        <v xml:space="preserve"> </v>
      </c>
      <c r="AQ101" s="12" t="str">
        <f>IF(AND(B101="shot 7.26", E101='club records end 2019'!$F$40, F101&gt;='club records end 2019'!$G$40), "CR", " ")</f>
        <v xml:space="preserve"> </v>
      </c>
      <c r="AR101" s="12" t="str">
        <f>IF(AND(B101="60H",OR(AND(E101='club records end 2019'!$J$1,F101&lt;='club records end 2019'!$K$1),AND(E101='club records end 2019'!$J$2,F101&lt;='club records end 2019'!$K$2),AND(E101='club records end 2019'!$J$3,F101&lt;='club records end 2019'!$K$3),AND(E101='club records end 2019'!$J$4,F101&lt;='club records end 2019'!$K$4),AND(E101='club records end 2019'!$J$5,F101&lt;='club records end 2019'!$K$5))),"CR"," ")</f>
        <v xml:space="preserve"> </v>
      </c>
      <c r="AS101" s="12" t="str">
        <f>IF(AND(B101="75H", AND(E101='club records end 2019'!$J$6, F101&lt;='club records end 2019'!$K$6)), "CR", " ")</f>
        <v xml:space="preserve"> </v>
      </c>
      <c r="AT101" s="12" t="str">
        <f>IF(AND(B101="80H", AND(E101='club records end 2019'!$J$7, F101&lt;='club records end 2019'!$K$7)), "CR", " ")</f>
        <v xml:space="preserve"> </v>
      </c>
      <c r="AU101" s="12" t="str">
        <f>IF(AND(B101="100H", AND(E101='club records end 2019'!$J$8, F101&lt;='club records end 2019'!$K$8)), "CR", " ")</f>
        <v xml:space="preserve"> </v>
      </c>
      <c r="AV101" s="12" t="str">
        <f>IF(AND(B101="110H", OR(AND(E101='club records end 2019'!$J$9, F101&lt;='club records end 2019'!$K$9), AND(E101='club records end 2019'!$J$10, F101&lt;='club records end 2019'!$K$10))), "CR", " ")</f>
        <v xml:space="preserve"> </v>
      </c>
      <c r="AW101" s="12" t="str">
        <f>IF(AND(B101="400H", OR(AND(E101='club records end 2019'!$J$11, F101&lt;='club records end 2019'!$K$11), AND(E101='club records end 2019'!$J$12, F101&lt;='club records end 2019'!$K$12), AND(E101='club records end 2019'!$J$13, F101&lt;='club records end 2019'!$K$13), AND(E101='club records end 2019'!$J$14, F101&lt;='club records end 2019'!$K$14))), "CR", " ")</f>
        <v xml:space="preserve"> </v>
      </c>
      <c r="AX101" s="12" t="str">
        <f>IF(AND(B101="1500SC", AND(E101='club records end 2019'!$J$15, F101&lt;='club records end 2019'!$K$15)), "CR", " ")</f>
        <v xml:space="preserve"> </v>
      </c>
      <c r="AY101" s="12" t="str">
        <f>IF(AND(B101="2000SC", OR(AND(E101='club records end 2019'!$J$17, F101&lt;='club records end 2019'!$K$17), AND(E101='club records end 2019'!$J$18, F101&lt;='club records end 2019'!$K$18))), "CR", " ")</f>
        <v xml:space="preserve"> </v>
      </c>
      <c r="AZ101" s="12" t="str">
        <f>IF(AND(B101="3000SC", OR(AND(E101='club records end 2019'!$J$20, F101&lt;='club records end 2019'!$K$20), AND(E101='club records end 2019'!$J$21, F101&lt;='club records end 2019'!$K$21))), "CR", " ")</f>
        <v xml:space="preserve"> </v>
      </c>
      <c r="BA101" s="13" t="str">
        <f>IF(AND(B101="4x100", OR(AND(E101='club records end 2019'!$N$1, F101&lt;='club records end 2019'!$O$1), AND(E101='club records end 2019'!$N$2, F101&lt;='club records end 2019'!$O$2), AND(E101='club records end 2019'!$N$3, F101&lt;='club records end 2019'!$O$3), AND(E101='club records end 2019'!$N$4, F101&lt;='club records end 2019'!$O$4), AND(E101='club records end 2019'!$N$5, F101&lt;='club records end 2019'!$O$5))), "CR", " ")</f>
        <v xml:space="preserve"> </v>
      </c>
      <c r="BB101" s="13" t="str">
        <f>IF(AND(B101="4x200", OR(AND(E101='club records end 2019'!$N$6, F101&lt;='club records end 2019'!$O$6), AND(E101='club records end 2019'!$N$7, F101&lt;='club records end 2019'!$O$7), AND(E101='club records end 2019'!$N$8, F101&lt;='club records end 2019'!$O$8), AND(E101='club records end 2019'!$N$9, F101&lt;='club records end 2019'!$O$9), AND(E101='club records end 2019'!$N$10, F101&lt;='club records end 2019'!$O$10))), "CR", " ")</f>
        <v xml:space="preserve"> </v>
      </c>
      <c r="BC101" s="13" t="str">
        <f>IF(AND(B101="4x300", AND(E101='club records end 2019'!$N$11, F101&lt;='club records end 2019'!$O$11)), "CR", " ")</f>
        <v xml:space="preserve"> </v>
      </c>
      <c r="BD101" s="13" t="str">
        <f>IF(AND(B101="4x400", OR(AND(E101='club records end 2019'!$N$12, F101&lt;='club records end 2019'!$O$12), AND(E101='club records end 2019'!$N$13, F101&lt;='club records end 2019'!$O$13), AND(E101='club records end 2019'!$N$14, F101&lt;='club records end 2019'!$O$14), AND(E101='club records end 2019'!$N$15, F101&lt;='club records end 2019'!$O$15))), "CR", " ")</f>
        <v xml:space="preserve"> </v>
      </c>
      <c r="BE101" s="13" t="str">
        <f>IF(AND(B101="3x800", OR(AND(E101='club records end 2019'!$N$16, F101&lt;='club records end 2019'!$O$16), AND(E101='club records end 2019'!$N$17, F101&lt;='club records end 2019'!$O$17), AND(E101='club records end 2019'!$N$18, F101&lt;='club records end 2019'!$O$18))), "CR", " ")</f>
        <v xml:space="preserve"> </v>
      </c>
      <c r="BF101" s="13" t="str">
        <f>IF(AND(B101="pentathlon", OR(AND(E101='club records end 2019'!$N$21, F101&gt;='club records end 2019'!$O$21), AND(E101='club records end 2019'!$N$22, F101&gt;='club records end 2019'!$O$22),AND(E101='club records end 2019'!$N$23, F101&gt;='club records end 2019'!$O$23),AND(E101='club records end 2019'!$N$24, F101&gt;='club records end 2019'!$O$24))), "CR", " ")</f>
        <v xml:space="preserve"> </v>
      </c>
      <c r="BG101" s="13" t="str">
        <f>IF(AND(B101="heptathlon", OR(AND(E101='club records end 2019'!$N$26, F101&gt;='club records end 2019'!$O$26), AND(E101='club records end 2019'!$N$27, F101&gt;='club records end 2019'!$O$27))), "CR", " ")</f>
        <v xml:space="preserve"> </v>
      </c>
      <c r="BH101" s="13" t="str">
        <f>IF(AND(B101="decathlon", OR(AND(E101='club records end 2019'!$N$29, F101&gt;='club records end 2019'!$O$29), AND(E101='club records end 2019'!$N$30, F101&gt;='club records end 2019'!$O$30),AND(E101='club records end 2019'!$N$31, F101&gt;='club records end 2019'!$O$31))), "CR", " ")</f>
        <v xml:space="preserve"> </v>
      </c>
    </row>
    <row r="102" spans="1:60" ht="14.5" hidden="1" x14ac:dyDescent="0.35">
      <c r="A102" s="1" t="s">
        <v>333</v>
      </c>
      <c r="B102" s="2">
        <v>3000</v>
      </c>
      <c r="C102" s="1" t="s">
        <v>58</v>
      </c>
      <c r="D102" s="1" t="s">
        <v>117</v>
      </c>
      <c r="E102" s="17" t="s">
        <v>10</v>
      </c>
      <c r="G102" s="24"/>
      <c r="J102" s="13" t="str">
        <f t="shared" si="10"/>
        <v>***CLUB RECORD***</v>
      </c>
      <c r="K102" s="13" t="str">
        <f>IF(AND(B102=100, OR(AND(E102='club records end 2019'!$B$6, F102&lt;='club records end 2019'!$C$6), AND(E102='club records end 2019'!$B$7, F102&lt;='club records end 2019'!$C$7), AND(E102='club records end 2019'!$B$8, F102&lt;='club records end 2019'!$C$8), AND(E102='club records end 2019'!$B$9, F102&lt;='club records end 2019'!$C$9), AND(E102='club records end 2019'!$B$10, F102&lt;='club records end 2019'!$C$10))), "CR", " ")</f>
        <v xml:space="preserve"> </v>
      </c>
      <c r="L102" s="13" t="str">
        <f>IF(AND(B102=200, OR(AND(E102='club records end 2019'!$B$11, F102&lt;='club records end 2019'!$C$11), AND(E102='club records end 2019'!$B$12, F102&lt;='club records end 2019'!$C$12), AND(E102='club records end 2019'!$B$13, F102&lt;='club records end 2019'!$C$13), AND(E102='club records end 2019'!$B$14, F102&lt;='club records end 2019'!$C$14), AND(E102='club records end 2019'!$B$15, F102&lt;='club records end 2019'!$C$15))), "CR", " ")</f>
        <v xml:space="preserve"> </v>
      </c>
      <c r="M102" s="13" t="str">
        <f>IF(AND(B102=300, OR(AND(E102='club records end 2019'!$B$16, F102&lt;='club records end 2019'!$C$16), AND(E102='club records end 2019'!$B$17, F102&lt;='club records end 2019'!$C$17))), "CR", " ")</f>
        <v xml:space="preserve"> </v>
      </c>
      <c r="N102" s="13" t="str">
        <f>IF(AND(B102=400, OR(AND(E102='club records end 2019'!$B$18, F102&lt;='club records end 2019'!$C$18), AND(E102='club records end 2019'!$B$19, F102&lt;='club records end 2019'!$C$19), AND(E102='club records end 2019'!$B$20, F102&lt;='club records end 2019'!$C$20), AND(E102='club records end 2019'!$B$21, F102&lt;='club records end 2019'!$C$21))), "CR", " ")</f>
        <v xml:space="preserve"> </v>
      </c>
      <c r="O102" s="13" t="str">
        <f>IF(AND(B102=800, OR(AND(E102='club records end 2019'!$B$22, F102&lt;='club records end 2019'!$C$22), AND(E102='club records end 2019'!$B$23, F102&lt;='club records end 2019'!$C$23), AND(E102='club records end 2019'!$B$24, F102&lt;='club records end 2019'!$C$24), AND(E102='club records end 2019'!$B$25, F102&lt;='club records end 2019'!$C$25), AND(E102='club records end 2019'!$B$26, F102&lt;='club records end 2019'!$C$26))), "CR", " ")</f>
        <v xml:space="preserve"> </v>
      </c>
      <c r="P102" s="13" t="str">
        <f>IF(AND(B102=1000, OR(AND(E102='club records end 2019'!$B$27, F102&lt;='club records end 2019'!$C$27), AND(E102='club records end 2019'!$B$28, F102&lt;='club records end 2019'!$C$28))), "CR", " ")</f>
        <v xml:space="preserve"> </v>
      </c>
      <c r="Q102" s="13" t="str">
        <f>IF(AND(B102=1500, OR(AND(E102='club records end 2019'!$B$29, F102&lt;='club records end 2019'!$C$29), AND(E102='club records end 2019'!$B$30, F102&lt;='club records end 2019'!$C$30), AND(E102='club records end 2019'!$B$31, F102&lt;='club records end 2019'!$C$31), AND(E102='club records end 2019'!$B$32, F102&lt;='club records end 2019'!$C$32), AND(E102='club records end 2019'!$B$33, F102&lt;='club records end 2019'!$C$33))), "CR", " ")</f>
        <v xml:space="preserve"> </v>
      </c>
      <c r="R102" s="13" t="str">
        <f>IF(AND(B102="1600 (Mile)",OR(AND(E102='club records end 2019'!$B$34,F102&lt;='club records end 2019'!$C$34),AND(E102='club records end 2019'!$B$35,F102&lt;='club records end 2019'!$C$35),AND(E102='club records end 2019'!$B$36,F102&lt;='club records end 2019'!$C$36),AND(E102='club records end 2019'!$B$37,F102&lt;='club records end 2019'!$C$37))),"CR"," ")</f>
        <v xml:space="preserve"> </v>
      </c>
      <c r="S102" s="13" t="str">
        <f>IF(AND(B102=3000, OR(AND(E102='club records end 2019'!$B$38, F102&lt;='club records end 2019'!$C$38), AND(E102='club records end 2019'!$B$39, F102&lt;='club records end 2019'!$C$39), AND(E102='club records end 2019'!$B$40, F102&lt;='club records end 2019'!$C$40), AND(E102='club records end 2019'!$B$41, F102&lt;='club records end 2019'!$C$41))), "CR", " ")</f>
        <v>CR</v>
      </c>
      <c r="T102" s="13" t="str">
        <f>IF(AND(B102=5000, OR(AND(E102='club records end 2019'!$B$42, F102&lt;='club records end 2019'!$C$42), AND(E102='club records end 2019'!$B$43, F102&lt;='club records end 2019'!$C$43))), "CR", " ")</f>
        <v xml:space="preserve"> </v>
      </c>
      <c r="U102" s="12" t="str">
        <f>IF(AND(B102=10000, OR(AND(E102='club records end 2019'!$B$44, F102&lt;='club records end 2019'!$C$44), AND(E102='club records end 2019'!$B$45, F102&lt;='club records end 2019'!$C$45))), "CR", " ")</f>
        <v xml:space="preserve"> </v>
      </c>
      <c r="V102" s="12" t="str">
        <f>IF(AND(B102="high jump", OR(AND(E102='club records end 2019'!$F$1, F102&gt;='club records end 2019'!$G$1), AND(E102='club records end 2019'!$F$2, F102&gt;='club records end 2019'!$G$2), AND(E102='club records end 2019'!$F$3, F102&gt;='club records end 2019'!$G$3), AND(E102='club records end 2019'!$F$4, F102&gt;='club records end 2019'!$G$4), AND(E102='club records end 2019'!$F$5, F102&gt;='club records end 2019'!$G$5))), "CR", " ")</f>
        <v xml:space="preserve"> </v>
      </c>
      <c r="W102" s="12" t="str">
        <f>IF(AND(B102="long jump", OR(AND(E102='club records end 2019'!$F$6, F102&gt;='club records end 2019'!$G$6), AND(E102='club records end 2019'!$F$7, F102&gt;='club records end 2019'!$G$7), AND(E102='club records end 2019'!$F$8, F102&gt;='club records end 2019'!$G$8), AND(E102='club records end 2019'!$F$9, F102&gt;='club records end 2019'!$G$9), AND(E102='club records end 2019'!$F$10, F102&gt;='club records end 2019'!$G$10))), "CR", " ")</f>
        <v xml:space="preserve"> </v>
      </c>
      <c r="X102" s="12" t="str">
        <f>IF(AND(B102="triple jump", OR(AND(E102='club records end 2019'!$F$11, F102&gt;='club records end 2019'!$G$11), AND(E102='club records end 2019'!$F$12, F102&gt;='club records end 2019'!$G$12), AND(E102='club records end 2019'!$F$13, F102&gt;='club records end 2019'!$G$13), AND(E102='club records end 2019'!$F$14, F102&gt;='club records end 2019'!$H$14), AND(E102='club records end 2019'!$F$15, F102&gt;='club records end 2019'!$G$15))), "CR", " ")</f>
        <v xml:space="preserve"> </v>
      </c>
      <c r="Y102" s="12" t="str">
        <f>IF(AND(B102="pole vault", OR(AND(E102='club records end 2019'!$F$16, F102&gt;='club records end 2019'!$G$16), AND(E102='club records end 2019'!$F$17, F102&gt;='club records end 2019'!$G$17), AND(E102='club records end 2019'!$F$18, F102&gt;='club records end 2019'!$G$18), AND(E102='club records end 2019'!$F$19, F102&gt;='club records end 2019'!$G$19), AND(E102='club records end 2019'!$F$20, F102&gt;='club records end 2019'!$G$20))), "CR", " ")</f>
        <v xml:space="preserve"> </v>
      </c>
      <c r="Z102" s="12" t="str">
        <f>IF(AND(B102="discus 1", E102='club records end 2019'!$F$21, F102&gt;='club records end 2019'!$G$21), "CR", " ")</f>
        <v xml:space="preserve"> </v>
      </c>
      <c r="AA102" s="12" t="str">
        <f>IF(AND(B102="discus 1.25", E102='club records end 2019'!$F$22, F102&gt;='club records end 2019'!$G$22), "CR", " ")</f>
        <v xml:space="preserve"> </v>
      </c>
      <c r="AB102" s="12" t="str">
        <f>IF(AND(B102="discus 1.5", E102='club records end 2019'!$F$23, F102&gt;='club records end 2019'!$G$23), "CR", " ")</f>
        <v xml:space="preserve"> </v>
      </c>
      <c r="AC102" s="12" t="str">
        <f>IF(AND(B102="discus 1.75", E102='club records end 2019'!$F$24, F102&gt;='club records end 2019'!$G$24), "CR", " ")</f>
        <v xml:space="preserve"> </v>
      </c>
      <c r="AD102" s="12" t="str">
        <f>IF(AND(B102="discus 2", E102='club records end 2019'!$F$25, F102&gt;='club records end 2019'!$G$25), "CR", " ")</f>
        <v xml:space="preserve"> </v>
      </c>
      <c r="AE102" s="12" t="str">
        <f>IF(AND(B102="hammer 4", E102='club records end 2019'!$F$27, F102&gt;='club records end 2019'!$G$27), "CR", " ")</f>
        <v xml:space="preserve"> </v>
      </c>
      <c r="AF102" s="12" t="str">
        <f>IF(AND(B102="hammer 5", E102='club records end 2019'!$F$28, F102&gt;='club records end 2019'!$G$28), "CR", " ")</f>
        <v xml:space="preserve"> </v>
      </c>
      <c r="AG102" s="12" t="str">
        <f>IF(AND(B102="hammer 6", E102='club records end 2019'!$F$29, F102&gt;='club records end 2019'!$G$29), "CR", " ")</f>
        <v xml:space="preserve"> </v>
      </c>
      <c r="AH102" s="12" t="str">
        <f>IF(AND(B102="hammer 7.26", E102='club records end 2019'!$F$30, F102&gt;='club records end 2019'!$G$30), "CR", " ")</f>
        <v xml:space="preserve"> </v>
      </c>
      <c r="AI102" s="12" t="str">
        <f>IF(AND(B102="javelin 400", E102='club records end 2019'!$F$31, F102&gt;='club records end 2019'!$G$31), "CR", " ")</f>
        <v xml:space="preserve"> </v>
      </c>
      <c r="AJ102" s="12" t="str">
        <f>IF(AND(B102="javelin 600", E102='club records end 2019'!$F$32, F102&gt;='club records end 2019'!$G$32), "CR", " ")</f>
        <v xml:space="preserve"> </v>
      </c>
      <c r="AK102" s="12" t="str">
        <f>IF(AND(B102="javelin 700", E102='club records end 2019'!$F$33, F102&gt;='club records end 2019'!$G$33), "CR", " ")</f>
        <v xml:space="preserve"> </v>
      </c>
      <c r="AL102" s="12" t="str">
        <f>IF(AND(B102="javelin 800", OR(AND(E102='club records end 2019'!$F$34, F102&gt;='club records end 2019'!$G$34), AND(E102='club records end 2019'!$F$35, F102&gt;='club records end 2019'!$G$35))), "CR", " ")</f>
        <v xml:space="preserve"> </v>
      </c>
      <c r="AM102" s="12" t="str">
        <f>IF(AND(B102="shot 3", E102='club records end 2019'!$F$36, F102&gt;='club records end 2019'!$G$36), "CR", " ")</f>
        <v xml:space="preserve"> </v>
      </c>
      <c r="AN102" s="12" t="str">
        <f>IF(AND(B102="shot 4", E102='club records end 2019'!$F$37, F102&gt;='club records end 2019'!$G$37), "CR", " ")</f>
        <v xml:space="preserve"> </v>
      </c>
      <c r="AO102" s="12" t="str">
        <f>IF(AND(B102="shot 5", E102='club records end 2019'!$F$38, F102&gt;='club records end 2019'!$G$38), "CR", " ")</f>
        <v xml:space="preserve"> </v>
      </c>
      <c r="AP102" s="12" t="str">
        <f>IF(AND(B102="shot 6", E102='club records end 2019'!$F$39, F102&gt;='club records end 2019'!$G$39), "CR", " ")</f>
        <v xml:space="preserve"> </v>
      </c>
      <c r="AQ102" s="12" t="str">
        <f>IF(AND(B102="shot 7.26", E102='club records end 2019'!$F$40, F102&gt;='club records end 2019'!$G$40), "CR", " ")</f>
        <v xml:space="preserve"> </v>
      </c>
      <c r="AR102" s="12" t="str">
        <f>IF(AND(B102="60H",OR(AND(E102='club records end 2019'!$J$1,F102&lt;='club records end 2019'!$K$1),AND(E102='club records end 2019'!$J$2,F102&lt;='club records end 2019'!$K$2),AND(E102='club records end 2019'!$J$3,F102&lt;='club records end 2019'!$K$3),AND(E102='club records end 2019'!$J$4,F102&lt;='club records end 2019'!$K$4),AND(E102='club records end 2019'!$J$5,F102&lt;='club records end 2019'!$K$5))),"CR"," ")</f>
        <v xml:space="preserve"> </v>
      </c>
      <c r="AS102" s="12" t="str">
        <f>IF(AND(B102="75H", AND(E102='club records end 2019'!$J$6, F102&lt;='club records end 2019'!$K$6)), "CR", " ")</f>
        <v xml:space="preserve"> </v>
      </c>
      <c r="AT102" s="12" t="str">
        <f>IF(AND(B102="80H", AND(E102='club records end 2019'!$J$7, F102&lt;='club records end 2019'!$K$7)), "CR", " ")</f>
        <v xml:space="preserve"> </v>
      </c>
      <c r="AU102" s="12" t="str">
        <f>IF(AND(B102="100H", AND(E102='club records end 2019'!$J$8, F102&lt;='club records end 2019'!$K$8)), "CR", " ")</f>
        <v xml:space="preserve"> </v>
      </c>
      <c r="AV102" s="12" t="str">
        <f>IF(AND(B102="110H", OR(AND(E102='club records end 2019'!$J$9, F102&lt;='club records end 2019'!$K$9), AND(E102='club records end 2019'!$J$10, F102&lt;='club records end 2019'!$K$10))), "CR", " ")</f>
        <v xml:space="preserve"> </v>
      </c>
      <c r="AW102" s="12" t="str">
        <f>IF(AND(B102="400H", OR(AND(E102='club records end 2019'!$J$11, F102&lt;='club records end 2019'!$K$11), AND(E102='club records end 2019'!$J$12, F102&lt;='club records end 2019'!$K$12), AND(E102='club records end 2019'!$J$13, F102&lt;='club records end 2019'!$K$13), AND(E102='club records end 2019'!$J$14, F102&lt;='club records end 2019'!$K$14))), "CR", " ")</f>
        <v xml:space="preserve"> </v>
      </c>
      <c r="AX102" s="12" t="str">
        <f>IF(AND(B102="1500SC", AND(E102='club records end 2019'!$J$15, F102&lt;='club records end 2019'!$K$15)), "CR", " ")</f>
        <v xml:space="preserve"> </v>
      </c>
      <c r="AY102" s="12" t="str">
        <f>IF(AND(B102="2000SC", OR(AND(E102='club records end 2019'!$J$17, F102&lt;='club records end 2019'!$K$17), AND(E102='club records end 2019'!$J$18, F102&lt;='club records end 2019'!$K$18))), "CR", " ")</f>
        <v xml:space="preserve"> </v>
      </c>
      <c r="AZ102" s="12" t="str">
        <f>IF(AND(B102="3000SC", OR(AND(E102='club records end 2019'!$J$20, F102&lt;='club records end 2019'!$K$20), AND(E102='club records end 2019'!$J$21, F102&lt;='club records end 2019'!$K$21))), "CR", " ")</f>
        <v xml:space="preserve"> </v>
      </c>
      <c r="BA102" s="13" t="str">
        <f>IF(AND(B102="4x100", OR(AND(E102='club records end 2019'!$N$1, F102&lt;='club records end 2019'!$O$1), AND(E102='club records end 2019'!$N$2, F102&lt;='club records end 2019'!$O$2), AND(E102='club records end 2019'!$N$3, F102&lt;='club records end 2019'!$O$3), AND(E102='club records end 2019'!$N$4, F102&lt;='club records end 2019'!$O$4), AND(E102='club records end 2019'!$N$5, F102&lt;='club records end 2019'!$O$5))), "CR", " ")</f>
        <v xml:space="preserve"> </v>
      </c>
      <c r="BB102" s="13" t="str">
        <f>IF(AND(B102="4x200", OR(AND(E102='club records end 2019'!$N$6, F102&lt;='club records end 2019'!$O$6), AND(E102='club records end 2019'!$N$7, F102&lt;='club records end 2019'!$O$7), AND(E102='club records end 2019'!$N$8, F102&lt;='club records end 2019'!$O$8), AND(E102='club records end 2019'!$N$9, F102&lt;='club records end 2019'!$O$9), AND(E102='club records end 2019'!$N$10, F102&lt;='club records end 2019'!$O$10))), "CR", " ")</f>
        <v xml:space="preserve"> </v>
      </c>
      <c r="BC102" s="13" t="str">
        <f>IF(AND(B102="4x300", AND(E102='club records end 2019'!$N$11, F102&lt;='club records end 2019'!$O$11)), "CR", " ")</f>
        <v xml:space="preserve"> </v>
      </c>
      <c r="BD102" s="13" t="str">
        <f>IF(AND(B102="4x400", OR(AND(E102='club records end 2019'!$N$12, F102&lt;='club records end 2019'!$O$12), AND(E102='club records end 2019'!$N$13, F102&lt;='club records end 2019'!$O$13), AND(E102='club records end 2019'!$N$14, F102&lt;='club records end 2019'!$O$14), AND(E102='club records end 2019'!$N$15, F102&lt;='club records end 2019'!$O$15))), "CR", " ")</f>
        <v xml:space="preserve"> </v>
      </c>
      <c r="BE102" s="13" t="str">
        <f>IF(AND(B102="3x800", OR(AND(E102='club records end 2019'!$N$16, F102&lt;='club records end 2019'!$O$16), AND(E102='club records end 2019'!$N$17, F102&lt;='club records end 2019'!$O$17), AND(E102='club records end 2019'!$N$18, F102&lt;='club records end 2019'!$O$18))), "CR", " ")</f>
        <v xml:space="preserve"> </v>
      </c>
      <c r="BF102" s="13" t="str">
        <f>IF(AND(B102="pentathlon", OR(AND(E102='club records end 2019'!$N$21, F102&gt;='club records end 2019'!$O$21), AND(E102='club records end 2019'!$N$22, F102&gt;='club records end 2019'!$O$22),AND(E102='club records end 2019'!$N$23, F102&gt;='club records end 2019'!$O$23),AND(E102='club records end 2019'!$N$24, F102&gt;='club records end 2019'!$O$24))), "CR", " ")</f>
        <v xml:space="preserve"> </v>
      </c>
      <c r="BG102" s="13" t="str">
        <f>IF(AND(B102="heptathlon", OR(AND(E102='club records end 2019'!$N$26, F102&gt;='club records end 2019'!$O$26), AND(E102='club records end 2019'!$N$27, F102&gt;='club records end 2019'!$O$27))), "CR", " ")</f>
        <v xml:space="preserve"> </v>
      </c>
      <c r="BH102" s="13" t="str">
        <f>IF(AND(B102="decathlon", OR(AND(E102='club records end 2019'!$N$29, F102&gt;='club records end 2019'!$O$29), AND(E102='club records end 2019'!$N$30, F102&gt;='club records end 2019'!$O$30),AND(E102='club records end 2019'!$N$31, F102&gt;='club records end 2019'!$O$31))), "CR", " ")</f>
        <v xml:space="preserve"> </v>
      </c>
    </row>
    <row r="103" spans="1:60" ht="14.5" hidden="1" x14ac:dyDescent="0.35">
      <c r="A103" s="29" t="str">
        <f>IF(OR(E103="Sen", E103="V35", E103="V40", E103="V45", E103="V50", E103="V55", E103="V60", E103="V65", E103="V70", E103="V75"), "V", E103)</f>
        <v>U17</v>
      </c>
      <c r="B103" s="2" t="s">
        <v>4</v>
      </c>
      <c r="C103" s="1" t="s">
        <v>116</v>
      </c>
      <c r="D103" s="1" t="s">
        <v>117</v>
      </c>
      <c r="E103" s="29" t="s">
        <v>14</v>
      </c>
      <c r="F103" s="19"/>
      <c r="J103" s="13" t="str">
        <f t="shared" si="10"/>
        <v>***CLUB RECORD***</v>
      </c>
      <c r="K103" s="13" t="str">
        <f>IF(AND(B103=100, OR(AND(E103='club records end 2019'!$B$6, F103&lt;='club records end 2019'!$C$6), AND(E103='club records end 2019'!$B$7, F103&lt;='club records end 2019'!$C$7), AND(E103='club records end 2019'!$B$8, F103&lt;='club records end 2019'!$C$8), AND(E103='club records end 2019'!$B$9, F103&lt;='club records end 2019'!$C$9), AND(E103='club records end 2019'!$B$10, F103&lt;='club records end 2019'!$C$10))), "CR", " ")</f>
        <v xml:space="preserve"> </v>
      </c>
      <c r="L103" s="13" t="str">
        <f>IF(AND(B103=200, OR(AND(E103='club records end 2019'!$B$11, F103&lt;='club records end 2019'!$C$11), AND(E103='club records end 2019'!$B$12, F103&lt;='club records end 2019'!$C$12), AND(E103='club records end 2019'!$B$13, F103&lt;='club records end 2019'!$C$13), AND(E103='club records end 2019'!$B$14, F103&lt;='club records end 2019'!$C$14), AND(E103='club records end 2019'!$B$15, F103&lt;='club records end 2019'!$C$15))), "CR", " ")</f>
        <v xml:space="preserve"> </v>
      </c>
      <c r="M103" s="13" t="str">
        <f>IF(AND(B103=300, OR(AND(E103='club records end 2019'!$B$16, F103&lt;='club records end 2019'!$C$16), AND(E103='club records end 2019'!$B$17, F103&lt;='club records end 2019'!$C$17))), "CR", " ")</f>
        <v xml:space="preserve"> </v>
      </c>
      <c r="N103" s="13" t="str">
        <f>IF(AND(B103=400, OR(AND(E103='club records end 2019'!$B$18, F103&lt;='club records end 2019'!$C$18), AND(E103='club records end 2019'!$B$19, F103&lt;='club records end 2019'!$C$19), AND(E103='club records end 2019'!$B$20, F103&lt;='club records end 2019'!$C$20), AND(E103='club records end 2019'!$B$21, F103&lt;='club records end 2019'!$C$21))), "CR", " ")</f>
        <v xml:space="preserve"> </v>
      </c>
      <c r="O103" s="13" t="str">
        <f>IF(AND(B103=800, OR(AND(E103='club records end 2019'!$B$22, F103&lt;='club records end 2019'!$C$22), AND(E103='club records end 2019'!$B$23, F103&lt;='club records end 2019'!$C$23), AND(E103='club records end 2019'!$B$24, F103&lt;='club records end 2019'!$C$24), AND(E103='club records end 2019'!$B$25, F103&lt;='club records end 2019'!$C$25), AND(E103='club records end 2019'!$B$26, F103&lt;='club records end 2019'!$C$26))), "CR", " ")</f>
        <v xml:space="preserve"> </v>
      </c>
      <c r="P103" s="13" t="str">
        <f>IF(AND(B103=1000, OR(AND(E103='club records end 2019'!$B$27, F103&lt;='club records end 2019'!$C$27), AND(E103='club records end 2019'!$B$28, F103&lt;='club records end 2019'!$C$28))), "CR", " ")</f>
        <v xml:space="preserve"> </v>
      </c>
      <c r="Q103" s="13" t="str">
        <f>IF(AND(B103=1500, OR(AND(E103='club records end 2019'!$B$29, F103&lt;='club records end 2019'!$C$29), AND(E103='club records end 2019'!$B$30, F103&lt;='club records end 2019'!$C$30), AND(E103='club records end 2019'!$B$31, F103&lt;='club records end 2019'!$C$31), AND(E103='club records end 2019'!$B$32, F103&lt;='club records end 2019'!$C$32), AND(E103='club records end 2019'!$B$33, F103&lt;='club records end 2019'!$C$33))), "CR", " ")</f>
        <v xml:space="preserve"> </v>
      </c>
      <c r="R103" s="13" t="str">
        <f>IF(AND(B103="1600 (Mile)",OR(AND(E103='club records end 2019'!$B$34,F103&lt;='club records end 2019'!$C$34),AND(E103='club records end 2019'!$B$35,F103&lt;='club records end 2019'!$C$35),AND(E103='club records end 2019'!$B$36,F103&lt;='club records end 2019'!$C$36),AND(E103='club records end 2019'!$B$37,F103&lt;='club records end 2019'!$C$37))),"CR"," ")</f>
        <v xml:space="preserve"> </v>
      </c>
      <c r="S103" s="13" t="str">
        <f>IF(AND(B103=3000, OR(AND(E103='club records end 2019'!$B$38, F103&lt;='club records end 2019'!$C$38), AND(E103='club records end 2019'!$B$39, F103&lt;='club records end 2019'!$C$39), AND(E103='club records end 2019'!$B$40, F103&lt;='club records end 2019'!$C$40), AND(E103='club records end 2019'!$B$41, F103&lt;='club records end 2019'!$C$41))), "CR", " ")</f>
        <v xml:space="preserve"> </v>
      </c>
      <c r="T103" s="13" t="str">
        <f>IF(AND(B103=5000, OR(AND(E103='club records end 2019'!$B$42, F103&lt;='club records end 2019'!$C$42), AND(E103='club records end 2019'!$B$43, F103&lt;='club records end 2019'!$C$43))), "CR", " ")</f>
        <v xml:space="preserve"> </v>
      </c>
      <c r="U103" s="12" t="str">
        <f>IF(AND(B103=10000, OR(AND(E103='club records end 2019'!$B$44, F103&lt;='club records end 2019'!$C$44), AND(E103='club records end 2019'!$B$45, F103&lt;='club records end 2019'!$C$45))), "CR", " ")</f>
        <v xml:space="preserve"> </v>
      </c>
      <c r="V103" s="12" t="str">
        <f>IF(AND(B103="high jump", OR(AND(E103='club records end 2019'!$F$1, F103&gt;='club records end 2019'!$G$1), AND(E103='club records end 2019'!$F$2, F103&gt;='club records end 2019'!$G$2), AND(E103='club records end 2019'!$F$3, F103&gt;='club records end 2019'!$G$3), AND(E103='club records end 2019'!$F$4, F103&gt;='club records end 2019'!$G$4), AND(E103='club records end 2019'!$F$5, F103&gt;='club records end 2019'!$G$5))), "CR", " ")</f>
        <v xml:space="preserve"> </v>
      </c>
      <c r="W103" s="12" t="str">
        <f>IF(AND(B103="long jump", OR(AND(E103='club records end 2019'!$F$6, F103&gt;='club records end 2019'!$G$6), AND(E103='club records end 2019'!$F$7, F103&gt;='club records end 2019'!$G$7), AND(E103='club records end 2019'!$F$8, F103&gt;='club records end 2019'!$G$8), AND(E103='club records end 2019'!$F$9, F103&gt;='club records end 2019'!$G$9), AND(E103='club records end 2019'!$F$10, F103&gt;='club records end 2019'!$G$10))), "CR", " ")</f>
        <v xml:space="preserve"> </v>
      </c>
      <c r="X103" s="12" t="str">
        <f>IF(AND(B103="triple jump", OR(AND(E103='club records end 2019'!$F$11, F103&gt;='club records end 2019'!$G$11), AND(E103='club records end 2019'!$F$12, F103&gt;='club records end 2019'!$G$12), AND(E103='club records end 2019'!$F$13, F103&gt;='club records end 2019'!$G$13), AND(E103='club records end 2019'!$F$14, F103&gt;='club records end 2019'!$H$14), AND(E103='club records end 2019'!$F$15, F103&gt;='club records end 2019'!$G$15))), "CR", " ")</f>
        <v xml:space="preserve"> </v>
      </c>
      <c r="Y103" s="12" t="str">
        <f>IF(AND(B103="pole vault", OR(AND(E103='club records end 2019'!$F$16, F103&gt;='club records end 2019'!$G$16), AND(E103='club records end 2019'!$F$17, F103&gt;='club records end 2019'!$G$17), AND(E103='club records end 2019'!$F$18, F103&gt;='club records end 2019'!$G$18), AND(E103='club records end 2019'!$F$19, F103&gt;='club records end 2019'!$G$19), AND(E103='club records end 2019'!$F$20, F103&gt;='club records end 2019'!$G$20))), "CR", " ")</f>
        <v xml:space="preserve"> </v>
      </c>
      <c r="Z103" s="12" t="str">
        <f>IF(AND(B103="discus 1", E103='club records end 2019'!$F$21, F103&gt;='club records end 2019'!$G$21), "CR", " ")</f>
        <v xml:space="preserve"> </v>
      </c>
      <c r="AA103" s="12" t="str">
        <f>IF(AND(B103="discus 1.25", E103='club records end 2019'!$F$22, F103&gt;='club records end 2019'!$G$22), "CR", " ")</f>
        <v xml:space="preserve"> </v>
      </c>
      <c r="AB103" s="12" t="str">
        <f>IF(AND(B103="discus 1.5", E103='club records end 2019'!$F$23, F103&gt;='club records end 2019'!$G$23), "CR", " ")</f>
        <v xml:space="preserve"> </v>
      </c>
      <c r="AC103" s="12" t="str">
        <f>IF(AND(B103="discus 1.75", E103='club records end 2019'!$F$24, F103&gt;='club records end 2019'!$G$24), "CR", " ")</f>
        <v xml:space="preserve"> </v>
      </c>
      <c r="AD103" s="12" t="str">
        <f>IF(AND(B103="discus 2", E103='club records end 2019'!$F$25, F103&gt;='club records end 2019'!$G$25), "CR", " ")</f>
        <v xml:space="preserve"> </v>
      </c>
      <c r="AE103" s="12" t="str">
        <f>IF(AND(B103="hammer 4", E103='club records end 2019'!$F$27, F103&gt;='club records end 2019'!$G$27), "CR", " ")</f>
        <v xml:space="preserve"> </v>
      </c>
      <c r="AF103" s="12" t="str">
        <f>IF(AND(B103="hammer 5", E103='club records end 2019'!$F$28, F103&gt;='club records end 2019'!$G$28), "CR", " ")</f>
        <v xml:space="preserve"> </v>
      </c>
      <c r="AG103" s="12" t="str">
        <f>IF(AND(B103="hammer 6", E103='club records end 2019'!$F$29, F103&gt;='club records end 2019'!$G$29), "CR", " ")</f>
        <v xml:space="preserve"> </v>
      </c>
      <c r="AH103" s="12" t="str">
        <f>IF(AND(B103="hammer 7.26", E103='club records end 2019'!$F$30, F103&gt;='club records end 2019'!$G$30), "CR", " ")</f>
        <v xml:space="preserve"> </v>
      </c>
      <c r="AI103" s="12" t="str">
        <f>IF(AND(B103="javelin 400", E103='club records end 2019'!$F$31, F103&gt;='club records end 2019'!$G$31), "CR", " ")</f>
        <v xml:space="preserve"> </v>
      </c>
      <c r="AJ103" s="12" t="str">
        <f>IF(AND(B103="javelin 600", E103='club records end 2019'!$F$32, F103&gt;='club records end 2019'!$G$32), "CR", " ")</f>
        <v xml:space="preserve"> </v>
      </c>
      <c r="AK103" s="12" t="str">
        <f>IF(AND(B103="javelin 700", E103='club records end 2019'!$F$33, F103&gt;='club records end 2019'!$G$33), "CR", " ")</f>
        <v xml:space="preserve"> </v>
      </c>
      <c r="AL103" s="12" t="str">
        <f>IF(AND(B103="javelin 800", OR(AND(E103='club records end 2019'!$F$34, F103&gt;='club records end 2019'!$G$34), AND(E103='club records end 2019'!$F$35, F103&gt;='club records end 2019'!$G$35))), "CR", " ")</f>
        <v xml:space="preserve"> </v>
      </c>
      <c r="AM103" s="12" t="str">
        <f>IF(AND(B103="shot 3", E103='club records end 2019'!$F$36, F103&gt;='club records end 2019'!$G$36), "CR", " ")</f>
        <v xml:space="preserve"> </v>
      </c>
      <c r="AN103" s="12" t="str">
        <f>IF(AND(B103="shot 4", E103='club records end 2019'!$F$37, F103&gt;='club records end 2019'!$G$37), "CR", " ")</f>
        <v xml:space="preserve"> </v>
      </c>
      <c r="AO103" s="12" t="str">
        <f>IF(AND(B103="shot 5", E103='club records end 2019'!$F$38, F103&gt;='club records end 2019'!$G$38), "CR", " ")</f>
        <v xml:space="preserve"> </v>
      </c>
      <c r="AP103" s="12" t="str">
        <f>IF(AND(B103="shot 6", E103='club records end 2019'!$F$39, F103&gt;='club records end 2019'!$G$39), "CR", " ")</f>
        <v xml:space="preserve"> </v>
      </c>
      <c r="AQ103" s="12" t="str">
        <f>IF(AND(B103="shot 7.26", E103='club records end 2019'!$F$40, F103&gt;='club records end 2019'!$G$40), "CR", " ")</f>
        <v xml:space="preserve"> </v>
      </c>
      <c r="AR103" s="12" t="str">
        <f>IF(AND(B103="60H",OR(AND(E103='club records end 2019'!$J$1,F103&lt;='club records end 2019'!$K$1),AND(E103='club records end 2019'!$J$2,F103&lt;='club records end 2019'!$K$2),AND(E103='club records end 2019'!$J$3,F103&lt;='club records end 2019'!$K$3),AND(E103='club records end 2019'!$J$4,F103&lt;='club records end 2019'!$K$4),AND(E103='club records end 2019'!$J$5,F103&lt;='club records end 2019'!$K$5))),"CR"," ")</f>
        <v xml:space="preserve"> </v>
      </c>
      <c r="AS103" s="12" t="str">
        <f>IF(AND(B103="75H", AND(E103='club records end 2019'!$J$6, F103&lt;='club records end 2019'!$K$6)), "CR", " ")</f>
        <v xml:space="preserve"> </v>
      </c>
      <c r="AT103" s="12" t="str">
        <f>IF(AND(B103="80H", AND(E103='club records end 2019'!$J$7, F103&lt;='club records end 2019'!$K$7)), "CR", " ")</f>
        <v xml:space="preserve"> </v>
      </c>
      <c r="AU103" s="12" t="str">
        <f>IF(AND(B103="100H", AND(E103='club records end 2019'!$J$8, F103&lt;='club records end 2019'!$K$8)), "CR", " ")</f>
        <v xml:space="preserve"> </v>
      </c>
      <c r="AV103" s="12" t="str">
        <f>IF(AND(B103="110H", OR(AND(E103='club records end 2019'!$J$9, F103&lt;='club records end 2019'!$K$9), AND(E103='club records end 2019'!$J$10, F103&lt;='club records end 2019'!$K$10))), "CR", " ")</f>
        <v xml:space="preserve"> </v>
      </c>
      <c r="AW103" s="12" t="str">
        <f>IF(AND(B103="400H", OR(AND(E103='club records end 2019'!$J$11, F103&lt;='club records end 2019'!$K$11), AND(E103='club records end 2019'!$J$12, F103&lt;='club records end 2019'!$K$12), AND(E103='club records end 2019'!$J$13, F103&lt;='club records end 2019'!$K$13), AND(E103='club records end 2019'!$J$14, F103&lt;='club records end 2019'!$K$14))), "CR", " ")</f>
        <v>CR</v>
      </c>
      <c r="AX103" s="12" t="str">
        <f>IF(AND(B103="1500SC", AND(E103='club records end 2019'!$J$15, F103&lt;='club records end 2019'!$K$15)), "CR", " ")</f>
        <v xml:space="preserve"> </v>
      </c>
      <c r="AY103" s="12" t="str">
        <f>IF(AND(B103="2000SC", OR(AND(E103='club records end 2019'!$J$17, F103&lt;='club records end 2019'!$K$17), AND(E103='club records end 2019'!$J$18, F103&lt;='club records end 2019'!$K$18))), "CR", " ")</f>
        <v xml:space="preserve"> </v>
      </c>
      <c r="AZ103" s="12" t="str">
        <f>IF(AND(B103="3000SC", OR(AND(E103='club records end 2019'!$J$20, F103&lt;='club records end 2019'!$K$20), AND(E103='club records end 2019'!$J$21, F103&lt;='club records end 2019'!$K$21))), "CR", " ")</f>
        <v xml:space="preserve"> </v>
      </c>
      <c r="BA103" s="13" t="str">
        <f>IF(AND(B103="4x100", OR(AND(E103='club records end 2019'!$N$1, F103&lt;='club records end 2019'!$O$1), AND(E103='club records end 2019'!$N$2, F103&lt;='club records end 2019'!$O$2), AND(E103='club records end 2019'!$N$3, F103&lt;='club records end 2019'!$O$3), AND(E103='club records end 2019'!$N$4, F103&lt;='club records end 2019'!$O$4), AND(E103='club records end 2019'!$N$5, F103&lt;='club records end 2019'!$O$5))), "CR", " ")</f>
        <v xml:space="preserve"> </v>
      </c>
      <c r="BB103" s="13" t="str">
        <f>IF(AND(B103="4x200", OR(AND(E103='club records end 2019'!$N$6, F103&lt;='club records end 2019'!$O$6), AND(E103='club records end 2019'!$N$7, F103&lt;='club records end 2019'!$O$7), AND(E103='club records end 2019'!$N$8, F103&lt;='club records end 2019'!$O$8), AND(E103='club records end 2019'!$N$9, F103&lt;='club records end 2019'!$O$9), AND(E103='club records end 2019'!$N$10, F103&lt;='club records end 2019'!$O$10))), "CR", " ")</f>
        <v xml:space="preserve"> </v>
      </c>
      <c r="BC103" s="13" t="str">
        <f>IF(AND(B103="4x300", AND(E103='club records end 2019'!$N$11, F103&lt;='club records end 2019'!$O$11)), "CR", " ")</f>
        <v xml:space="preserve"> </v>
      </c>
      <c r="BD103" s="13" t="str">
        <f>IF(AND(B103="4x400", OR(AND(E103='club records end 2019'!$N$12, F103&lt;='club records end 2019'!$O$12), AND(E103='club records end 2019'!$N$13, F103&lt;='club records end 2019'!$O$13), AND(E103='club records end 2019'!$N$14, F103&lt;='club records end 2019'!$O$14), AND(E103='club records end 2019'!$N$15, F103&lt;='club records end 2019'!$O$15))), "CR", " ")</f>
        <v xml:space="preserve"> </v>
      </c>
      <c r="BE103" s="13" t="str">
        <f>IF(AND(B103="3x800", OR(AND(E103='club records end 2019'!$N$16, F103&lt;='club records end 2019'!$O$16), AND(E103='club records end 2019'!$N$17, F103&lt;='club records end 2019'!$O$17), AND(E103='club records end 2019'!$N$18, F103&lt;='club records end 2019'!$O$18))), "CR", " ")</f>
        <v xml:space="preserve"> </v>
      </c>
      <c r="BF103" s="13" t="str">
        <f>IF(AND(B103="pentathlon", OR(AND(E103='club records end 2019'!$N$21, F103&gt;='club records end 2019'!$O$21), AND(E103='club records end 2019'!$N$22, F103&gt;='club records end 2019'!$O$22),AND(E103='club records end 2019'!$N$23, F103&gt;='club records end 2019'!$O$23),AND(E103='club records end 2019'!$N$24, F103&gt;='club records end 2019'!$O$24))), "CR", " ")</f>
        <v xml:space="preserve"> </v>
      </c>
      <c r="BG103" s="13" t="str">
        <f>IF(AND(B103="heptathlon", OR(AND(E103='club records end 2019'!$N$26, F103&gt;='club records end 2019'!$O$26), AND(E103='club records end 2019'!$N$27, F103&gt;='club records end 2019'!$O$27))), "CR", " ")</f>
        <v xml:space="preserve"> </v>
      </c>
      <c r="BH103" s="13" t="str">
        <f>IF(AND(B103="decathlon", OR(AND(E103='club records end 2019'!$N$29, F103&gt;='club records end 2019'!$O$29), AND(E103='club records end 2019'!$N$30, F103&gt;='club records end 2019'!$O$30),AND(E103='club records end 2019'!$N$31, F103&gt;='club records end 2019'!$O$31))), "CR", " ")</f>
        <v xml:space="preserve"> </v>
      </c>
    </row>
    <row r="104" spans="1:60" ht="14.5" hidden="1" x14ac:dyDescent="0.35">
      <c r="A104" s="29" t="str">
        <f>IF(OR(E104="Sen", E104="V35", E104="V40", E104="V45", E104="V50", E104="V55", E104="V60", E104="V65", E104="V70", E104="V75"), "V", E104)</f>
        <v>U17</v>
      </c>
      <c r="B104" s="2" t="s">
        <v>6</v>
      </c>
      <c r="C104" s="1" t="s">
        <v>116</v>
      </c>
      <c r="D104" s="1" t="s">
        <v>117</v>
      </c>
      <c r="E104" s="29" t="s">
        <v>14</v>
      </c>
      <c r="J104" s="13" t="str">
        <f t="shared" si="10"/>
        <v/>
      </c>
      <c r="K104" s="13" t="str">
        <f>IF(AND(B104=100, OR(AND(E104='club records end 2019'!$B$6, F104&lt;='club records end 2019'!$C$6), AND(E104='club records end 2019'!$B$7, F104&lt;='club records end 2019'!$C$7), AND(E104='club records end 2019'!$B$8, F104&lt;='club records end 2019'!$C$8), AND(E104='club records end 2019'!$B$9, F104&lt;='club records end 2019'!$C$9), AND(E104='club records end 2019'!$B$10, F104&lt;='club records end 2019'!$C$10))), "CR", " ")</f>
        <v xml:space="preserve"> </v>
      </c>
      <c r="L104" s="13" t="str">
        <f>IF(AND(B104=200, OR(AND(E104='club records end 2019'!$B$11, F104&lt;='club records end 2019'!$C$11), AND(E104='club records end 2019'!$B$12, F104&lt;='club records end 2019'!$C$12), AND(E104='club records end 2019'!$B$13, F104&lt;='club records end 2019'!$C$13), AND(E104='club records end 2019'!$B$14, F104&lt;='club records end 2019'!$C$14), AND(E104='club records end 2019'!$B$15, F104&lt;='club records end 2019'!$C$15))), "CR", " ")</f>
        <v xml:space="preserve"> </v>
      </c>
      <c r="M104" s="13" t="str">
        <f>IF(AND(B104=300, OR(AND(E104='club records end 2019'!$B$16, F104&lt;='club records end 2019'!$C$16), AND(E104='club records end 2019'!$B$17, F104&lt;='club records end 2019'!$C$17))), "CR", " ")</f>
        <v xml:space="preserve"> </v>
      </c>
      <c r="N104" s="13" t="str">
        <f>IF(AND(B104=400, OR(AND(E104='club records end 2019'!$B$18, F104&lt;='club records end 2019'!$C$18), AND(E104='club records end 2019'!$B$19, F104&lt;='club records end 2019'!$C$19), AND(E104='club records end 2019'!$B$20, F104&lt;='club records end 2019'!$C$20), AND(E104='club records end 2019'!$B$21, F104&lt;='club records end 2019'!$C$21))), "CR", " ")</f>
        <v xml:space="preserve"> </v>
      </c>
      <c r="O104" s="13" t="str">
        <f>IF(AND(B104=800, OR(AND(E104='club records end 2019'!$B$22, F104&lt;='club records end 2019'!$C$22), AND(E104='club records end 2019'!$B$23, F104&lt;='club records end 2019'!$C$23), AND(E104='club records end 2019'!$B$24, F104&lt;='club records end 2019'!$C$24), AND(E104='club records end 2019'!$B$25, F104&lt;='club records end 2019'!$C$25), AND(E104='club records end 2019'!$B$26, F104&lt;='club records end 2019'!$C$26))), "CR", " ")</f>
        <v xml:space="preserve"> </v>
      </c>
      <c r="P104" s="13" t="str">
        <f>IF(AND(B104=1000, OR(AND(E104='club records end 2019'!$B$27, F104&lt;='club records end 2019'!$C$27), AND(E104='club records end 2019'!$B$28, F104&lt;='club records end 2019'!$C$28))), "CR", " ")</f>
        <v xml:space="preserve"> </v>
      </c>
      <c r="Q104" s="13" t="str">
        <f>IF(AND(B104=1500, OR(AND(E104='club records end 2019'!$B$29, F104&lt;='club records end 2019'!$C$29), AND(E104='club records end 2019'!$B$30, F104&lt;='club records end 2019'!$C$30), AND(E104='club records end 2019'!$B$31, F104&lt;='club records end 2019'!$C$31), AND(E104='club records end 2019'!$B$32, F104&lt;='club records end 2019'!$C$32), AND(E104='club records end 2019'!$B$33, F104&lt;='club records end 2019'!$C$33))), "CR", " ")</f>
        <v xml:space="preserve"> </v>
      </c>
      <c r="R104" s="13" t="str">
        <f>IF(AND(B104="1600 (Mile)",OR(AND(E104='club records end 2019'!$B$34,F104&lt;='club records end 2019'!$C$34),AND(E104='club records end 2019'!$B$35,F104&lt;='club records end 2019'!$C$35),AND(E104='club records end 2019'!$B$36,F104&lt;='club records end 2019'!$C$36),AND(E104='club records end 2019'!$B$37,F104&lt;='club records end 2019'!$C$37))),"CR"," ")</f>
        <v xml:space="preserve"> </v>
      </c>
      <c r="S104" s="13" t="str">
        <f>IF(AND(B104=3000, OR(AND(E104='club records end 2019'!$B$38, F104&lt;='club records end 2019'!$C$38), AND(E104='club records end 2019'!$B$39, F104&lt;='club records end 2019'!$C$39), AND(E104='club records end 2019'!$B$40, F104&lt;='club records end 2019'!$C$40), AND(E104='club records end 2019'!$B$41, F104&lt;='club records end 2019'!$C$41))), "CR", " ")</f>
        <v xml:space="preserve"> </v>
      </c>
      <c r="T104" s="13" t="str">
        <f>IF(AND(B104=5000, OR(AND(E104='club records end 2019'!$B$42, F104&lt;='club records end 2019'!$C$42), AND(E104='club records end 2019'!$B$43, F104&lt;='club records end 2019'!$C$43))), "CR", " ")</f>
        <v xml:space="preserve"> </v>
      </c>
      <c r="U104" s="12" t="str">
        <f>IF(AND(B104=10000, OR(AND(E104='club records end 2019'!$B$44, F104&lt;='club records end 2019'!$C$44), AND(E104='club records end 2019'!$B$45, F104&lt;='club records end 2019'!$C$45))), "CR", " ")</f>
        <v xml:space="preserve"> </v>
      </c>
      <c r="V104" s="12" t="str">
        <f>IF(AND(B104="high jump", OR(AND(E104='club records end 2019'!$F$1, F104&gt;='club records end 2019'!$G$1), AND(E104='club records end 2019'!$F$2, F104&gt;='club records end 2019'!$G$2), AND(E104='club records end 2019'!$F$3, F104&gt;='club records end 2019'!$G$3), AND(E104='club records end 2019'!$F$4, F104&gt;='club records end 2019'!$G$4), AND(E104='club records end 2019'!$F$5, F104&gt;='club records end 2019'!$G$5))), "CR", " ")</f>
        <v xml:space="preserve"> </v>
      </c>
      <c r="W104" s="12" t="str">
        <f>IF(AND(B104="long jump", OR(AND(E104='club records end 2019'!$F$6, F104&gt;='club records end 2019'!$G$6), AND(E104='club records end 2019'!$F$7, F104&gt;='club records end 2019'!$G$7), AND(E104='club records end 2019'!$F$8, F104&gt;='club records end 2019'!$G$8), AND(E104='club records end 2019'!$F$9, F104&gt;='club records end 2019'!$G$9), AND(E104='club records end 2019'!$F$10, F104&gt;='club records end 2019'!$G$10))), "CR", " ")</f>
        <v xml:space="preserve"> </v>
      </c>
      <c r="X104" s="12" t="str">
        <f>IF(AND(B104="triple jump", OR(AND(E104='club records end 2019'!$F$11, F104&gt;='club records end 2019'!$G$11), AND(E104='club records end 2019'!$F$12, F104&gt;='club records end 2019'!$G$12), AND(E104='club records end 2019'!$F$13, F104&gt;='club records end 2019'!$G$13), AND(E104='club records end 2019'!$F$14, F104&gt;='club records end 2019'!$H$14), AND(E104='club records end 2019'!$F$15, F104&gt;='club records end 2019'!$G$15))), "CR", " ")</f>
        <v xml:space="preserve"> </v>
      </c>
      <c r="Y104" s="12" t="str">
        <f>IF(AND(B104="pole vault", OR(AND(E104='club records end 2019'!$F$16, F104&gt;='club records end 2019'!$G$16), AND(E104='club records end 2019'!$F$17, F104&gt;='club records end 2019'!$G$17), AND(E104='club records end 2019'!$F$18, F104&gt;='club records end 2019'!$G$18), AND(E104='club records end 2019'!$F$19, F104&gt;='club records end 2019'!$G$19), AND(E104='club records end 2019'!$F$20, F104&gt;='club records end 2019'!$G$20))), "CR", " ")</f>
        <v xml:space="preserve"> </v>
      </c>
      <c r="Z104" s="12" t="str">
        <f>IF(AND(B104="discus 1", E104='club records end 2019'!$F$21, F104&gt;='club records end 2019'!$G$21), "CR", " ")</f>
        <v xml:space="preserve"> </v>
      </c>
      <c r="AA104" s="12" t="str">
        <f>IF(AND(B104="discus 1.25", E104='club records end 2019'!$F$22, F104&gt;='club records end 2019'!$G$22), "CR", " ")</f>
        <v xml:space="preserve"> </v>
      </c>
      <c r="AB104" s="12" t="str">
        <f>IF(AND(B104="discus 1.5", E104='club records end 2019'!$F$23, F104&gt;='club records end 2019'!$G$23), "CR", " ")</f>
        <v xml:space="preserve"> </v>
      </c>
      <c r="AC104" s="12" t="str">
        <f>IF(AND(B104="discus 1.75", E104='club records end 2019'!$F$24, F104&gt;='club records end 2019'!$G$24), "CR", " ")</f>
        <v xml:space="preserve"> </v>
      </c>
      <c r="AD104" s="12" t="str">
        <f>IF(AND(B104="discus 2", E104='club records end 2019'!$F$25, F104&gt;='club records end 2019'!$G$25), "CR", " ")</f>
        <v xml:space="preserve"> </v>
      </c>
      <c r="AE104" s="12" t="str">
        <f>IF(AND(B104="hammer 4", E104='club records end 2019'!$F$27, F104&gt;='club records end 2019'!$G$27), "CR", " ")</f>
        <v xml:space="preserve"> </v>
      </c>
      <c r="AF104" s="12" t="str">
        <f>IF(AND(B104="hammer 5", E104='club records end 2019'!$F$28, F104&gt;='club records end 2019'!$G$28), "CR", " ")</f>
        <v xml:space="preserve"> </v>
      </c>
      <c r="AG104" s="12" t="str">
        <f>IF(AND(B104="hammer 6", E104='club records end 2019'!$F$29, F104&gt;='club records end 2019'!$G$29), "CR", " ")</f>
        <v xml:space="preserve"> </v>
      </c>
      <c r="AH104" s="12" t="str">
        <f>IF(AND(B104="hammer 7.26", E104='club records end 2019'!$F$30, F104&gt;='club records end 2019'!$G$30), "CR", " ")</f>
        <v xml:space="preserve"> </v>
      </c>
      <c r="AI104" s="12" t="str">
        <f>IF(AND(B104="javelin 400", E104='club records end 2019'!$F$31, F104&gt;='club records end 2019'!$G$31), "CR", " ")</f>
        <v xml:space="preserve"> </v>
      </c>
      <c r="AJ104" s="12" t="str">
        <f>IF(AND(B104="javelin 600", E104='club records end 2019'!$F$32, F104&gt;='club records end 2019'!$G$32), "CR", " ")</f>
        <v xml:space="preserve"> </v>
      </c>
      <c r="AK104" s="12" t="str">
        <f>IF(AND(B104="javelin 700", E104='club records end 2019'!$F$33, F104&gt;='club records end 2019'!$G$33), "CR", " ")</f>
        <v xml:space="preserve"> </v>
      </c>
      <c r="AL104" s="12" t="str">
        <f>IF(AND(B104="javelin 800", OR(AND(E104='club records end 2019'!$F$34, F104&gt;='club records end 2019'!$G$34), AND(E104='club records end 2019'!$F$35, F104&gt;='club records end 2019'!$G$35))), "CR", " ")</f>
        <v xml:space="preserve"> </v>
      </c>
      <c r="AM104" s="12" t="str">
        <f>IF(AND(B104="shot 3", E104='club records end 2019'!$F$36, F104&gt;='club records end 2019'!$G$36), "CR", " ")</f>
        <v xml:space="preserve"> </v>
      </c>
      <c r="AN104" s="12" t="str">
        <f>IF(AND(B104="shot 4", E104='club records end 2019'!$F$37, F104&gt;='club records end 2019'!$G$37), "CR", " ")</f>
        <v xml:space="preserve"> </v>
      </c>
      <c r="AO104" s="12" t="str">
        <f>IF(AND(B104="shot 5", E104='club records end 2019'!$F$38, F104&gt;='club records end 2019'!$G$38), "CR", " ")</f>
        <v xml:space="preserve"> </v>
      </c>
      <c r="AP104" s="12" t="str">
        <f>IF(AND(B104="shot 6", E104='club records end 2019'!$F$39, F104&gt;='club records end 2019'!$G$39), "CR", " ")</f>
        <v xml:space="preserve"> </v>
      </c>
      <c r="AQ104" s="12" t="str">
        <f>IF(AND(B104="shot 7.26", E104='club records end 2019'!$F$40, F104&gt;='club records end 2019'!$G$40), "CR", " ")</f>
        <v xml:space="preserve"> </v>
      </c>
      <c r="AR104" s="12" t="str">
        <f>IF(AND(B104="60H",OR(AND(E104='club records end 2019'!$J$1,F104&lt;='club records end 2019'!$K$1),AND(E104='club records end 2019'!$J$2,F104&lt;='club records end 2019'!$K$2),AND(E104='club records end 2019'!$J$3,F104&lt;='club records end 2019'!$K$3),AND(E104='club records end 2019'!$J$4,F104&lt;='club records end 2019'!$K$4),AND(E104='club records end 2019'!$J$5,F104&lt;='club records end 2019'!$K$5))),"CR"," ")</f>
        <v xml:space="preserve"> </v>
      </c>
      <c r="AS104" s="12" t="str">
        <f>IF(AND(B104="75H", AND(E104='club records end 2019'!$J$6, F104&lt;='club records end 2019'!$K$6)), "CR", " ")</f>
        <v xml:space="preserve"> </v>
      </c>
      <c r="AT104" s="12" t="str">
        <f>IF(AND(B104="80H", AND(E104='club records end 2019'!$J$7, F104&lt;='club records end 2019'!$K$7)), "CR", " ")</f>
        <v xml:space="preserve"> </v>
      </c>
      <c r="AU104" s="12" t="str">
        <f>IF(AND(B104="100H", AND(E104='club records end 2019'!$J$8, F104&lt;='club records end 2019'!$K$8)), "CR", " ")</f>
        <v xml:space="preserve"> </v>
      </c>
      <c r="AV104" s="12" t="str">
        <f>IF(AND(B104="110H", OR(AND(E104='club records end 2019'!$J$9, F104&lt;='club records end 2019'!$K$9), AND(E104='club records end 2019'!$J$10, F104&lt;='club records end 2019'!$K$10))), "CR", " ")</f>
        <v xml:space="preserve"> </v>
      </c>
      <c r="AW104" s="12" t="str">
        <f>IF(AND(B104="400H", OR(AND(E104='club records end 2019'!$J$11, F104&lt;='club records end 2019'!$K$11), AND(E104='club records end 2019'!$J$12, F104&lt;='club records end 2019'!$K$12), AND(E104='club records end 2019'!$J$13, F104&lt;='club records end 2019'!$K$13), AND(E104='club records end 2019'!$J$14, F104&lt;='club records end 2019'!$K$14))), "CR", " ")</f>
        <v xml:space="preserve"> </v>
      </c>
      <c r="AX104" s="12" t="str">
        <f>IF(AND(B104="1500SC", AND(E104='club records end 2019'!$J$15, F104&lt;='club records end 2019'!$K$15)), "CR", " ")</f>
        <v xml:space="preserve"> </v>
      </c>
      <c r="AY104" s="12" t="str">
        <f>IF(AND(B104="2000SC", OR(AND(E104='club records end 2019'!$J$17, F104&lt;='club records end 2019'!$K$17), AND(E104='club records end 2019'!$J$18, F104&lt;='club records end 2019'!$K$18))), "CR", " ")</f>
        <v xml:space="preserve"> </v>
      </c>
      <c r="AZ104" s="12" t="str">
        <f>IF(AND(B104="3000SC", OR(AND(E104='club records end 2019'!$J$20, F104&lt;='club records end 2019'!$K$20), AND(E104='club records end 2019'!$J$21, F104&lt;='club records end 2019'!$K$21))), "CR", " ")</f>
        <v xml:space="preserve"> </v>
      </c>
      <c r="BA104" s="13" t="str">
        <f>IF(AND(B104="4x100", OR(AND(E104='club records end 2019'!$N$1, F104&lt;='club records end 2019'!$O$1), AND(E104='club records end 2019'!$N$2, F104&lt;='club records end 2019'!$O$2), AND(E104='club records end 2019'!$N$3, F104&lt;='club records end 2019'!$O$3), AND(E104='club records end 2019'!$N$4, F104&lt;='club records end 2019'!$O$4), AND(E104='club records end 2019'!$N$5, F104&lt;='club records end 2019'!$O$5))), "CR", " ")</f>
        <v xml:space="preserve"> </v>
      </c>
      <c r="BB104" s="13" t="str">
        <f>IF(AND(B104="4x200", OR(AND(E104='club records end 2019'!$N$6, F104&lt;='club records end 2019'!$O$6), AND(E104='club records end 2019'!$N$7, F104&lt;='club records end 2019'!$O$7), AND(E104='club records end 2019'!$N$8, F104&lt;='club records end 2019'!$O$8), AND(E104='club records end 2019'!$N$9, F104&lt;='club records end 2019'!$O$9), AND(E104='club records end 2019'!$N$10, F104&lt;='club records end 2019'!$O$10))), "CR", " ")</f>
        <v xml:space="preserve"> </v>
      </c>
      <c r="BC104" s="13" t="str">
        <f>IF(AND(B104="4x300", AND(E104='club records end 2019'!$N$11, F104&lt;='club records end 2019'!$O$11)), "CR", " ")</f>
        <v xml:space="preserve"> </v>
      </c>
      <c r="BD104" s="13" t="str">
        <f>IF(AND(B104="4x400", OR(AND(E104='club records end 2019'!$N$12, F104&lt;='club records end 2019'!$O$12), AND(E104='club records end 2019'!$N$13, F104&lt;='club records end 2019'!$O$13), AND(E104='club records end 2019'!$N$14, F104&lt;='club records end 2019'!$O$14), AND(E104='club records end 2019'!$N$15, F104&lt;='club records end 2019'!$O$15))), "CR", " ")</f>
        <v xml:space="preserve"> </v>
      </c>
      <c r="BE104" s="13" t="str">
        <f>IF(AND(B104="3x800", OR(AND(E104='club records end 2019'!$N$16, F104&lt;='club records end 2019'!$O$16), AND(E104='club records end 2019'!$N$17, F104&lt;='club records end 2019'!$O$17), AND(E104='club records end 2019'!$N$18, F104&lt;='club records end 2019'!$O$18))), "CR", " ")</f>
        <v xml:space="preserve"> </v>
      </c>
      <c r="BF104" s="13" t="str">
        <f>IF(AND(B104="pentathlon", OR(AND(E104='club records end 2019'!$N$21, F104&gt;='club records end 2019'!$O$21), AND(E104='club records end 2019'!$N$22, F104&gt;='club records end 2019'!$O$22),AND(E104='club records end 2019'!$N$23, F104&gt;='club records end 2019'!$O$23),AND(E104='club records end 2019'!$N$24, F104&gt;='club records end 2019'!$O$24))), "CR", " ")</f>
        <v xml:space="preserve"> </v>
      </c>
      <c r="BG104" s="13" t="str">
        <f>IF(AND(B104="heptathlon", OR(AND(E104='club records end 2019'!$N$26, F104&gt;='club records end 2019'!$O$26), AND(E104='club records end 2019'!$N$27, F104&gt;='club records end 2019'!$O$27))), "CR", " ")</f>
        <v xml:space="preserve"> </v>
      </c>
      <c r="BH104" s="13" t="str">
        <f>IF(AND(B104="decathlon", OR(AND(E104='club records end 2019'!$N$29, F104&gt;='club records end 2019'!$O$29), AND(E104='club records end 2019'!$N$30, F104&gt;='club records end 2019'!$O$30),AND(E104='club records end 2019'!$N$31, F104&gt;='club records end 2019'!$O$31))), "CR", " ")</f>
        <v xml:space="preserve"> </v>
      </c>
    </row>
    <row r="105" spans="1:60" ht="14.5" hidden="1" x14ac:dyDescent="0.35">
      <c r="A105" s="1" t="s">
        <v>333</v>
      </c>
      <c r="B105" s="2">
        <v>5000</v>
      </c>
      <c r="C105" s="1" t="s">
        <v>58</v>
      </c>
      <c r="D105" s="1" t="s">
        <v>117</v>
      </c>
      <c r="E105" s="17" t="s">
        <v>61</v>
      </c>
      <c r="G105" s="24"/>
      <c r="J105" s="13" t="str">
        <f t="shared" si="10"/>
        <v/>
      </c>
      <c r="K105" s="13" t="str">
        <f>IF(AND(B105=100, OR(AND(E105='club records end 2019'!$B$6, F105&lt;='club records end 2019'!$C$6), AND(E105='club records end 2019'!$B$7, F105&lt;='club records end 2019'!$C$7), AND(E105='club records end 2019'!$B$8, F105&lt;='club records end 2019'!$C$8), AND(E105='club records end 2019'!$B$9, F105&lt;='club records end 2019'!$C$9), AND(E105='club records end 2019'!$B$10, F105&lt;='club records end 2019'!$C$10))), "CR", " ")</f>
        <v xml:space="preserve"> </v>
      </c>
      <c r="L105" s="13" t="str">
        <f>IF(AND(B105=200, OR(AND(E105='club records end 2019'!$B$11, F105&lt;='club records end 2019'!$C$11), AND(E105='club records end 2019'!$B$12, F105&lt;='club records end 2019'!$C$12), AND(E105='club records end 2019'!$B$13, F105&lt;='club records end 2019'!$C$13), AND(E105='club records end 2019'!$B$14, F105&lt;='club records end 2019'!$C$14), AND(E105='club records end 2019'!$B$15, F105&lt;='club records end 2019'!$C$15))), "CR", " ")</f>
        <v xml:space="preserve"> </v>
      </c>
      <c r="M105" s="13" t="str">
        <f>IF(AND(B105=300, OR(AND(E105='club records end 2019'!$B$16, F105&lt;='club records end 2019'!$C$16), AND(E105='club records end 2019'!$B$17, F105&lt;='club records end 2019'!$C$17))), "CR", " ")</f>
        <v xml:space="preserve"> </v>
      </c>
      <c r="N105" s="13" t="str">
        <f>IF(AND(B105=400, OR(AND(E105='club records end 2019'!$B$18, F105&lt;='club records end 2019'!$C$18), AND(E105='club records end 2019'!$B$19, F105&lt;='club records end 2019'!$C$19), AND(E105='club records end 2019'!$B$20, F105&lt;='club records end 2019'!$C$20), AND(E105='club records end 2019'!$B$21, F105&lt;='club records end 2019'!$C$21))), "CR", " ")</f>
        <v xml:space="preserve"> </v>
      </c>
      <c r="O105" s="13" t="str">
        <f>IF(AND(B105=800, OR(AND(E105='club records end 2019'!$B$22, F105&lt;='club records end 2019'!$C$22), AND(E105='club records end 2019'!$B$23, F105&lt;='club records end 2019'!$C$23), AND(E105='club records end 2019'!$B$24, F105&lt;='club records end 2019'!$C$24), AND(E105='club records end 2019'!$B$25, F105&lt;='club records end 2019'!$C$25), AND(E105='club records end 2019'!$B$26, F105&lt;='club records end 2019'!$C$26))), "CR", " ")</f>
        <v xml:space="preserve"> </v>
      </c>
      <c r="P105" s="13" t="str">
        <f>IF(AND(B105=1000, OR(AND(E105='club records end 2019'!$B$27, F105&lt;='club records end 2019'!$C$27), AND(E105='club records end 2019'!$B$28, F105&lt;='club records end 2019'!$C$28))), "CR", " ")</f>
        <v xml:space="preserve"> </v>
      </c>
      <c r="Q105" s="13" t="str">
        <f>IF(AND(B105=1500, OR(AND(E105='club records end 2019'!$B$29, F105&lt;='club records end 2019'!$C$29), AND(E105='club records end 2019'!$B$30, F105&lt;='club records end 2019'!$C$30), AND(E105='club records end 2019'!$B$31, F105&lt;='club records end 2019'!$C$31), AND(E105='club records end 2019'!$B$32, F105&lt;='club records end 2019'!$C$32), AND(E105='club records end 2019'!$B$33, F105&lt;='club records end 2019'!$C$33))), "CR", " ")</f>
        <v xml:space="preserve"> </v>
      </c>
      <c r="R105" s="13" t="str">
        <f>IF(AND(B105="1600 (Mile)",OR(AND(E105='club records end 2019'!$B$34,F105&lt;='club records end 2019'!$C$34),AND(E105='club records end 2019'!$B$35,F105&lt;='club records end 2019'!$C$35),AND(E105='club records end 2019'!$B$36,F105&lt;='club records end 2019'!$C$36),AND(E105='club records end 2019'!$B$37,F105&lt;='club records end 2019'!$C$37))),"CR"," ")</f>
        <v xml:space="preserve"> </v>
      </c>
      <c r="S105" s="13" t="str">
        <f>IF(AND(B105=3000, OR(AND(E105='club records end 2019'!$B$38, F105&lt;='club records end 2019'!$C$38), AND(E105='club records end 2019'!$B$39, F105&lt;='club records end 2019'!$C$39), AND(E105='club records end 2019'!$B$40, F105&lt;='club records end 2019'!$C$40), AND(E105='club records end 2019'!$B$41, F105&lt;='club records end 2019'!$C$41))), "CR", " ")</f>
        <v xml:space="preserve"> </v>
      </c>
      <c r="T105" s="13" t="str">
        <f>IF(AND(B105=5000, OR(AND(E105='club records end 2019'!$B$42, F105&lt;='club records end 2019'!$C$42), AND(E105='club records end 2019'!$B$43, F105&lt;='club records end 2019'!$C$43))), "CR", " ")</f>
        <v xml:space="preserve"> </v>
      </c>
      <c r="U105" s="12" t="str">
        <f>IF(AND(B105=10000, OR(AND(E105='club records end 2019'!$B$44, F105&lt;='club records end 2019'!$C$44), AND(E105='club records end 2019'!$B$45, F105&lt;='club records end 2019'!$C$45))), "CR", " ")</f>
        <v xml:space="preserve"> </v>
      </c>
      <c r="V105" s="12" t="str">
        <f>IF(AND(B105="high jump", OR(AND(E105='club records end 2019'!$F$1, F105&gt;='club records end 2019'!$G$1), AND(E105='club records end 2019'!$F$2, F105&gt;='club records end 2019'!$G$2), AND(E105='club records end 2019'!$F$3, F105&gt;='club records end 2019'!$G$3), AND(E105='club records end 2019'!$F$4, F105&gt;='club records end 2019'!$G$4), AND(E105='club records end 2019'!$F$5, F105&gt;='club records end 2019'!$G$5))), "CR", " ")</f>
        <v xml:space="preserve"> </v>
      </c>
      <c r="W105" s="12" t="str">
        <f>IF(AND(B105="long jump", OR(AND(E105='club records end 2019'!$F$6, F105&gt;='club records end 2019'!$G$6), AND(E105='club records end 2019'!$F$7, F105&gt;='club records end 2019'!$G$7), AND(E105='club records end 2019'!$F$8, F105&gt;='club records end 2019'!$G$8), AND(E105='club records end 2019'!$F$9, F105&gt;='club records end 2019'!$G$9), AND(E105='club records end 2019'!$F$10, F105&gt;='club records end 2019'!$G$10))), "CR", " ")</f>
        <v xml:space="preserve"> </v>
      </c>
      <c r="X105" s="12" t="str">
        <f>IF(AND(B105="triple jump", OR(AND(E105='club records end 2019'!$F$11, F105&gt;='club records end 2019'!$G$11), AND(E105='club records end 2019'!$F$12, F105&gt;='club records end 2019'!$G$12), AND(E105='club records end 2019'!$F$13, F105&gt;='club records end 2019'!$G$13), AND(E105='club records end 2019'!$F$14, F105&gt;='club records end 2019'!$H$14), AND(E105='club records end 2019'!$F$15, F105&gt;='club records end 2019'!$G$15))), "CR", " ")</f>
        <v xml:space="preserve"> </v>
      </c>
      <c r="Y105" s="12" t="str">
        <f>IF(AND(B105="pole vault", OR(AND(E105='club records end 2019'!$F$16, F105&gt;='club records end 2019'!$G$16), AND(E105='club records end 2019'!$F$17, F105&gt;='club records end 2019'!$G$17), AND(E105='club records end 2019'!$F$18, F105&gt;='club records end 2019'!$G$18), AND(E105='club records end 2019'!$F$19, F105&gt;='club records end 2019'!$G$19), AND(E105='club records end 2019'!$F$20, F105&gt;='club records end 2019'!$G$20))), "CR", " ")</f>
        <v xml:space="preserve"> </v>
      </c>
      <c r="Z105" s="12" t="str">
        <f>IF(AND(B105="discus 1", E105='club records end 2019'!$F$21, F105&gt;='club records end 2019'!$G$21), "CR", " ")</f>
        <v xml:space="preserve"> </v>
      </c>
      <c r="AA105" s="12" t="str">
        <f>IF(AND(B105="discus 1.25", E105='club records end 2019'!$F$22, F105&gt;='club records end 2019'!$G$22), "CR", " ")</f>
        <v xml:space="preserve"> </v>
      </c>
      <c r="AB105" s="12" t="str">
        <f>IF(AND(B105="discus 1.5", E105='club records end 2019'!$F$23, F105&gt;='club records end 2019'!$G$23), "CR", " ")</f>
        <v xml:space="preserve"> </v>
      </c>
      <c r="AC105" s="12" t="str">
        <f>IF(AND(B105="discus 1.75", E105='club records end 2019'!$F$24, F105&gt;='club records end 2019'!$G$24), "CR", " ")</f>
        <v xml:space="preserve"> </v>
      </c>
      <c r="AD105" s="12" t="str">
        <f>IF(AND(B105="discus 2", E105='club records end 2019'!$F$25, F105&gt;='club records end 2019'!$G$25), "CR", " ")</f>
        <v xml:space="preserve"> </v>
      </c>
      <c r="AE105" s="12" t="str">
        <f>IF(AND(B105="hammer 4", E105='club records end 2019'!$F$27, F105&gt;='club records end 2019'!$G$27), "CR", " ")</f>
        <v xml:space="preserve"> </v>
      </c>
      <c r="AF105" s="12" t="str">
        <f>IF(AND(B105="hammer 5", E105='club records end 2019'!$F$28, F105&gt;='club records end 2019'!$G$28), "CR", " ")</f>
        <v xml:space="preserve"> </v>
      </c>
      <c r="AG105" s="12" t="str">
        <f>IF(AND(B105="hammer 6", E105='club records end 2019'!$F$29, F105&gt;='club records end 2019'!$G$29), "CR", " ")</f>
        <v xml:space="preserve"> </v>
      </c>
      <c r="AH105" s="12" t="str">
        <f>IF(AND(B105="hammer 7.26", E105='club records end 2019'!$F$30, F105&gt;='club records end 2019'!$G$30), "CR", " ")</f>
        <v xml:space="preserve"> </v>
      </c>
      <c r="AI105" s="12" t="str">
        <f>IF(AND(B105="javelin 400", E105='club records end 2019'!$F$31, F105&gt;='club records end 2019'!$G$31), "CR", " ")</f>
        <v xml:space="preserve"> </v>
      </c>
      <c r="AJ105" s="12" t="str">
        <f>IF(AND(B105="javelin 600", E105='club records end 2019'!$F$32, F105&gt;='club records end 2019'!$G$32), "CR", " ")</f>
        <v xml:space="preserve"> </v>
      </c>
      <c r="AK105" s="12" t="str">
        <f>IF(AND(B105="javelin 700", E105='club records end 2019'!$F$33, F105&gt;='club records end 2019'!$G$33), "CR", " ")</f>
        <v xml:space="preserve"> </v>
      </c>
      <c r="AL105" s="12" t="str">
        <f>IF(AND(B105="javelin 800", OR(AND(E105='club records end 2019'!$F$34, F105&gt;='club records end 2019'!$G$34), AND(E105='club records end 2019'!$F$35, F105&gt;='club records end 2019'!$G$35))), "CR", " ")</f>
        <v xml:space="preserve"> </v>
      </c>
      <c r="AM105" s="12" t="str">
        <f>IF(AND(B105="shot 3", E105='club records end 2019'!$F$36, F105&gt;='club records end 2019'!$G$36), "CR", " ")</f>
        <v xml:space="preserve"> </v>
      </c>
      <c r="AN105" s="12" t="str">
        <f>IF(AND(B105="shot 4", E105='club records end 2019'!$F$37, F105&gt;='club records end 2019'!$G$37), "CR", " ")</f>
        <v xml:space="preserve"> </v>
      </c>
      <c r="AO105" s="12" t="str">
        <f>IF(AND(B105="shot 5", E105='club records end 2019'!$F$38, F105&gt;='club records end 2019'!$G$38), "CR", " ")</f>
        <v xml:space="preserve"> </v>
      </c>
      <c r="AP105" s="12" t="str">
        <f>IF(AND(B105="shot 6", E105='club records end 2019'!$F$39, F105&gt;='club records end 2019'!$G$39), "CR", " ")</f>
        <v xml:space="preserve"> </v>
      </c>
      <c r="AQ105" s="12" t="str">
        <f>IF(AND(B105="shot 7.26", E105='club records end 2019'!$F$40, F105&gt;='club records end 2019'!$G$40), "CR", " ")</f>
        <v xml:space="preserve"> </v>
      </c>
      <c r="AR105" s="12" t="str">
        <f>IF(AND(B105="60H",OR(AND(E105='club records end 2019'!$J$1,F105&lt;='club records end 2019'!$K$1),AND(E105='club records end 2019'!$J$2,F105&lt;='club records end 2019'!$K$2),AND(E105='club records end 2019'!$J$3,F105&lt;='club records end 2019'!$K$3),AND(E105='club records end 2019'!$J$4,F105&lt;='club records end 2019'!$K$4),AND(E105='club records end 2019'!$J$5,F105&lt;='club records end 2019'!$K$5))),"CR"," ")</f>
        <v xml:space="preserve"> </v>
      </c>
      <c r="AS105" s="12" t="str">
        <f>IF(AND(B105="75H", AND(E105='club records end 2019'!$J$6, F105&lt;='club records end 2019'!$K$6)), "CR", " ")</f>
        <v xml:space="preserve"> </v>
      </c>
      <c r="AT105" s="12" t="str">
        <f>IF(AND(B105="80H", AND(E105='club records end 2019'!$J$7, F105&lt;='club records end 2019'!$K$7)), "CR", " ")</f>
        <v xml:space="preserve"> </v>
      </c>
      <c r="AU105" s="12" t="str">
        <f>IF(AND(B105="100H", AND(E105='club records end 2019'!$J$8, F105&lt;='club records end 2019'!$K$8)), "CR", " ")</f>
        <v xml:space="preserve"> </v>
      </c>
      <c r="AV105" s="12" t="str">
        <f>IF(AND(B105="110H", OR(AND(E105='club records end 2019'!$J$9, F105&lt;='club records end 2019'!$K$9), AND(E105='club records end 2019'!$J$10, F105&lt;='club records end 2019'!$K$10))), "CR", " ")</f>
        <v xml:space="preserve"> </v>
      </c>
      <c r="AW105" s="12" t="str">
        <f>IF(AND(B105="400H", OR(AND(E105='club records end 2019'!$J$11, F105&lt;='club records end 2019'!$K$11), AND(E105='club records end 2019'!$J$12, F105&lt;='club records end 2019'!$K$12), AND(E105='club records end 2019'!$J$13, F105&lt;='club records end 2019'!$K$13), AND(E105='club records end 2019'!$J$14, F105&lt;='club records end 2019'!$K$14))), "CR", " ")</f>
        <v xml:space="preserve"> </v>
      </c>
      <c r="AX105" s="12" t="str">
        <f>IF(AND(B105="1500SC", AND(E105='club records end 2019'!$J$15, F105&lt;='club records end 2019'!$K$15)), "CR", " ")</f>
        <v xml:space="preserve"> </v>
      </c>
      <c r="AY105" s="12" t="str">
        <f>IF(AND(B105="2000SC", OR(AND(E105='club records end 2019'!$J$17, F105&lt;='club records end 2019'!$K$17), AND(E105='club records end 2019'!$J$18, F105&lt;='club records end 2019'!$K$18))), "CR", " ")</f>
        <v xml:space="preserve"> </v>
      </c>
      <c r="AZ105" s="12" t="str">
        <f>IF(AND(B105="3000SC", OR(AND(E105='club records end 2019'!$J$20, F105&lt;='club records end 2019'!$K$20), AND(E105='club records end 2019'!$J$21, F105&lt;='club records end 2019'!$K$21))), "CR", " ")</f>
        <v xml:space="preserve"> </v>
      </c>
      <c r="BA105" s="13" t="str">
        <f>IF(AND(B105="4x100", OR(AND(E105='club records end 2019'!$N$1, F105&lt;='club records end 2019'!$O$1), AND(E105='club records end 2019'!$N$2, F105&lt;='club records end 2019'!$O$2), AND(E105='club records end 2019'!$N$3, F105&lt;='club records end 2019'!$O$3), AND(E105='club records end 2019'!$N$4, F105&lt;='club records end 2019'!$O$4), AND(E105='club records end 2019'!$N$5, F105&lt;='club records end 2019'!$O$5))), "CR", " ")</f>
        <v xml:space="preserve"> </v>
      </c>
      <c r="BB105" s="13" t="str">
        <f>IF(AND(B105="4x200", OR(AND(E105='club records end 2019'!$N$6, F105&lt;='club records end 2019'!$O$6), AND(E105='club records end 2019'!$N$7, F105&lt;='club records end 2019'!$O$7), AND(E105='club records end 2019'!$N$8, F105&lt;='club records end 2019'!$O$8), AND(E105='club records end 2019'!$N$9, F105&lt;='club records end 2019'!$O$9), AND(E105='club records end 2019'!$N$10, F105&lt;='club records end 2019'!$O$10))), "CR", " ")</f>
        <v xml:space="preserve"> </v>
      </c>
      <c r="BC105" s="13" t="str">
        <f>IF(AND(B105="4x300", AND(E105='club records end 2019'!$N$11, F105&lt;='club records end 2019'!$O$11)), "CR", " ")</f>
        <v xml:space="preserve"> </v>
      </c>
      <c r="BD105" s="13" t="str">
        <f>IF(AND(B105="4x400", OR(AND(E105='club records end 2019'!$N$12, F105&lt;='club records end 2019'!$O$12), AND(E105='club records end 2019'!$N$13, F105&lt;='club records end 2019'!$O$13), AND(E105='club records end 2019'!$N$14, F105&lt;='club records end 2019'!$O$14), AND(E105='club records end 2019'!$N$15, F105&lt;='club records end 2019'!$O$15))), "CR", " ")</f>
        <v xml:space="preserve"> </v>
      </c>
      <c r="BE105" s="13" t="str">
        <f>IF(AND(B105="3x800", OR(AND(E105='club records end 2019'!$N$16, F105&lt;='club records end 2019'!$O$16), AND(E105='club records end 2019'!$N$17, F105&lt;='club records end 2019'!$O$17), AND(E105='club records end 2019'!$N$18, F105&lt;='club records end 2019'!$O$18))), "CR", " ")</f>
        <v xml:space="preserve"> </v>
      </c>
      <c r="BF105" s="13" t="str">
        <f>IF(AND(B105="pentathlon", OR(AND(E105='club records end 2019'!$N$21, F105&gt;='club records end 2019'!$O$21), AND(E105='club records end 2019'!$N$22, F105&gt;='club records end 2019'!$O$22),AND(E105='club records end 2019'!$N$23, F105&gt;='club records end 2019'!$O$23),AND(E105='club records end 2019'!$N$24, F105&gt;='club records end 2019'!$O$24))), "CR", " ")</f>
        <v xml:space="preserve"> </v>
      </c>
      <c r="BG105" s="13" t="str">
        <f>IF(AND(B105="heptathlon", OR(AND(E105='club records end 2019'!$N$26, F105&gt;='club records end 2019'!$O$26), AND(E105='club records end 2019'!$N$27, F105&gt;='club records end 2019'!$O$27))), "CR", " ")</f>
        <v xml:space="preserve"> </v>
      </c>
      <c r="BH105" s="13" t="str">
        <f>IF(AND(B105="decathlon", OR(AND(E105='club records end 2019'!$N$29, F105&gt;='club records end 2019'!$O$29), AND(E105='club records end 2019'!$N$30, F105&gt;='club records end 2019'!$O$30),AND(E105='club records end 2019'!$N$31, F105&gt;='club records end 2019'!$O$31))), "CR", " ")</f>
        <v xml:space="preserve"> </v>
      </c>
    </row>
    <row r="106" spans="1:60" ht="14.5" hidden="1" x14ac:dyDescent="0.35">
      <c r="A106" s="1" t="s">
        <v>333</v>
      </c>
      <c r="B106" s="2">
        <v>400</v>
      </c>
      <c r="C106" s="1" t="s">
        <v>42</v>
      </c>
      <c r="D106" s="1" t="s">
        <v>249</v>
      </c>
      <c r="E106" s="17" t="s">
        <v>10</v>
      </c>
      <c r="J106" s="13" t="str">
        <f t="shared" si="10"/>
        <v>***CLUB RECORD***</v>
      </c>
      <c r="K106" s="13" t="str">
        <f>IF(AND(B106=100, OR(AND(E106='club records end 2019'!$B$6, F106&lt;='club records end 2019'!$C$6), AND(E106='club records end 2019'!$B$7, F106&lt;='club records end 2019'!$C$7), AND(E106='club records end 2019'!$B$8, F106&lt;='club records end 2019'!$C$8), AND(E106='club records end 2019'!$B$9, F106&lt;='club records end 2019'!$C$9), AND(E106='club records end 2019'!$B$10, F106&lt;='club records end 2019'!$C$10))), "CR", " ")</f>
        <v xml:space="preserve"> </v>
      </c>
      <c r="L106" s="13" t="str">
        <f>IF(AND(B106=200, OR(AND(E106='club records end 2019'!$B$11, F106&lt;='club records end 2019'!$C$11), AND(E106='club records end 2019'!$B$12, F106&lt;='club records end 2019'!$C$12), AND(E106='club records end 2019'!$B$13, F106&lt;='club records end 2019'!$C$13), AND(E106='club records end 2019'!$B$14, F106&lt;='club records end 2019'!$C$14), AND(E106='club records end 2019'!$B$15, F106&lt;='club records end 2019'!$C$15))), "CR", " ")</f>
        <v xml:space="preserve"> </v>
      </c>
      <c r="M106" s="13" t="str">
        <f>IF(AND(B106=300, OR(AND(E106='club records end 2019'!$B$16, F106&lt;='club records end 2019'!$C$16), AND(E106='club records end 2019'!$B$17, F106&lt;='club records end 2019'!$C$17))), "CR", " ")</f>
        <v xml:space="preserve"> </v>
      </c>
      <c r="N106" s="13" t="str">
        <f>IF(AND(B106=400, OR(AND(E106='club records end 2019'!$B$18, F106&lt;='club records end 2019'!$C$18), AND(E106='club records end 2019'!$B$19, F106&lt;='club records end 2019'!$C$19), AND(E106='club records end 2019'!$B$20, F106&lt;='club records end 2019'!$C$20), AND(E106='club records end 2019'!$B$21, F106&lt;='club records end 2019'!$C$21))), "CR", " ")</f>
        <v>CR</v>
      </c>
      <c r="O106" s="13" t="str">
        <f>IF(AND(B106=800, OR(AND(E106='club records end 2019'!$B$22, F106&lt;='club records end 2019'!$C$22), AND(E106='club records end 2019'!$B$23, F106&lt;='club records end 2019'!$C$23), AND(E106='club records end 2019'!$B$24, F106&lt;='club records end 2019'!$C$24), AND(E106='club records end 2019'!$B$25, F106&lt;='club records end 2019'!$C$25), AND(E106='club records end 2019'!$B$26, F106&lt;='club records end 2019'!$C$26))), "CR", " ")</f>
        <v xml:space="preserve"> </v>
      </c>
      <c r="P106" s="13" t="str">
        <f>IF(AND(B106=1000, OR(AND(E106='club records end 2019'!$B$27, F106&lt;='club records end 2019'!$C$27), AND(E106='club records end 2019'!$B$28, F106&lt;='club records end 2019'!$C$28))), "CR", " ")</f>
        <v xml:space="preserve"> </v>
      </c>
      <c r="Q106" s="13" t="str">
        <f>IF(AND(B106=1500, OR(AND(E106='club records end 2019'!$B$29, F106&lt;='club records end 2019'!$C$29), AND(E106='club records end 2019'!$B$30, F106&lt;='club records end 2019'!$C$30), AND(E106='club records end 2019'!$B$31, F106&lt;='club records end 2019'!$C$31), AND(E106='club records end 2019'!$B$32, F106&lt;='club records end 2019'!$C$32), AND(E106='club records end 2019'!$B$33, F106&lt;='club records end 2019'!$C$33))), "CR", " ")</f>
        <v xml:space="preserve"> </v>
      </c>
      <c r="R106" s="13" t="str">
        <f>IF(AND(B106="1600 (Mile)",OR(AND(E106='club records end 2019'!$B$34,F106&lt;='club records end 2019'!$C$34),AND(E106='club records end 2019'!$B$35,F106&lt;='club records end 2019'!$C$35),AND(E106='club records end 2019'!$B$36,F106&lt;='club records end 2019'!$C$36),AND(E106='club records end 2019'!$B$37,F106&lt;='club records end 2019'!$C$37))),"CR"," ")</f>
        <v xml:space="preserve"> </v>
      </c>
      <c r="S106" s="13" t="str">
        <f>IF(AND(B106=3000, OR(AND(E106='club records end 2019'!$B$38, F106&lt;='club records end 2019'!$C$38), AND(E106='club records end 2019'!$B$39, F106&lt;='club records end 2019'!$C$39), AND(E106='club records end 2019'!$B$40, F106&lt;='club records end 2019'!$C$40), AND(E106='club records end 2019'!$B$41, F106&lt;='club records end 2019'!$C$41))), "CR", " ")</f>
        <v xml:space="preserve"> </v>
      </c>
      <c r="T106" s="13" t="str">
        <f>IF(AND(B106=5000, OR(AND(E106='club records end 2019'!$B$42, F106&lt;='club records end 2019'!$C$42), AND(E106='club records end 2019'!$B$43, F106&lt;='club records end 2019'!$C$43))), "CR", " ")</f>
        <v xml:space="preserve"> </v>
      </c>
      <c r="U106" s="12" t="str">
        <f>IF(AND(B106=10000, OR(AND(E106='club records end 2019'!$B$44, F106&lt;='club records end 2019'!$C$44), AND(E106='club records end 2019'!$B$45, F106&lt;='club records end 2019'!$C$45))), "CR", " ")</f>
        <v xml:space="preserve"> </v>
      </c>
      <c r="V106" s="12" t="str">
        <f>IF(AND(B106="high jump", OR(AND(E106='club records end 2019'!$F$1, F106&gt;='club records end 2019'!$G$1), AND(E106='club records end 2019'!$F$2, F106&gt;='club records end 2019'!$G$2), AND(E106='club records end 2019'!$F$3, F106&gt;='club records end 2019'!$G$3), AND(E106='club records end 2019'!$F$4, F106&gt;='club records end 2019'!$G$4), AND(E106='club records end 2019'!$F$5, F106&gt;='club records end 2019'!$G$5))), "CR", " ")</f>
        <v xml:space="preserve"> </v>
      </c>
      <c r="W106" s="12" t="str">
        <f>IF(AND(B106="long jump", OR(AND(E106='club records end 2019'!$F$6, F106&gt;='club records end 2019'!$G$6), AND(E106='club records end 2019'!$F$7, F106&gt;='club records end 2019'!$G$7), AND(E106='club records end 2019'!$F$8, F106&gt;='club records end 2019'!$G$8), AND(E106='club records end 2019'!$F$9, F106&gt;='club records end 2019'!$G$9), AND(E106='club records end 2019'!$F$10, F106&gt;='club records end 2019'!$G$10))), "CR", " ")</f>
        <v xml:space="preserve"> </v>
      </c>
      <c r="X106" s="12" t="str">
        <f>IF(AND(B106="triple jump", OR(AND(E106='club records end 2019'!$F$11, F106&gt;='club records end 2019'!$G$11), AND(E106='club records end 2019'!$F$12, F106&gt;='club records end 2019'!$G$12), AND(E106='club records end 2019'!$F$13, F106&gt;='club records end 2019'!$G$13), AND(E106='club records end 2019'!$F$14, F106&gt;='club records end 2019'!$H$14), AND(E106='club records end 2019'!$F$15, F106&gt;='club records end 2019'!$G$15))), "CR", " ")</f>
        <v xml:space="preserve"> </v>
      </c>
      <c r="Y106" s="12" t="str">
        <f>IF(AND(B106="pole vault", OR(AND(E106='club records end 2019'!$F$16, F106&gt;='club records end 2019'!$G$16), AND(E106='club records end 2019'!$F$17, F106&gt;='club records end 2019'!$G$17), AND(E106='club records end 2019'!$F$18, F106&gt;='club records end 2019'!$G$18), AND(E106='club records end 2019'!$F$19, F106&gt;='club records end 2019'!$G$19), AND(E106='club records end 2019'!$F$20, F106&gt;='club records end 2019'!$G$20))), "CR", " ")</f>
        <v xml:space="preserve"> </v>
      </c>
      <c r="Z106" s="12" t="str">
        <f>IF(AND(B106="discus 1", E106='club records end 2019'!$F$21, F106&gt;='club records end 2019'!$G$21), "CR", " ")</f>
        <v xml:space="preserve"> </v>
      </c>
      <c r="AA106" s="12" t="str">
        <f>IF(AND(B106="discus 1.25", E106='club records end 2019'!$F$22, F106&gt;='club records end 2019'!$G$22), "CR", " ")</f>
        <v xml:space="preserve"> </v>
      </c>
      <c r="AB106" s="12" t="str">
        <f>IF(AND(B106="discus 1.5", E106='club records end 2019'!$F$23, F106&gt;='club records end 2019'!$G$23), "CR", " ")</f>
        <v xml:space="preserve"> </v>
      </c>
      <c r="AC106" s="12" t="str">
        <f>IF(AND(B106="discus 1.75", E106='club records end 2019'!$F$24, F106&gt;='club records end 2019'!$G$24), "CR", " ")</f>
        <v xml:space="preserve"> </v>
      </c>
      <c r="AD106" s="12" t="str">
        <f>IF(AND(B106="discus 2", E106='club records end 2019'!$F$25, F106&gt;='club records end 2019'!$G$25), "CR", " ")</f>
        <v xml:space="preserve"> </v>
      </c>
      <c r="AE106" s="12" t="str">
        <f>IF(AND(B106="hammer 4", E106='club records end 2019'!$F$27, F106&gt;='club records end 2019'!$G$27), "CR", " ")</f>
        <v xml:space="preserve"> </v>
      </c>
      <c r="AF106" s="12" t="str">
        <f>IF(AND(B106="hammer 5", E106='club records end 2019'!$F$28, F106&gt;='club records end 2019'!$G$28), "CR", " ")</f>
        <v xml:space="preserve"> </v>
      </c>
      <c r="AG106" s="12" t="str">
        <f>IF(AND(B106="hammer 6", E106='club records end 2019'!$F$29, F106&gt;='club records end 2019'!$G$29), "CR", " ")</f>
        <v xml:space="preserve"> </v>
      </c>
      <c r="AH106" s="12" t="str">
        <f>IF(AND(B106="hammer 7.26", E106='club records end 2019'!$F$30, F106&gt;='club records end 2019'!$G$30), "CR", " ")</f>
        <v xml:space="preserve"> </v>
      </c>
      <c r="AI106" s="12" t="str">
        <f>IF(AND(B106="javelin 400", E106='club records end 2019'!$F$31, F106&gt;='club records end 2019'!$G$31), "CR", " ")</f>
        <v xml:space="preserve"> </v>
      </c>
      <c r="AJ106" s="12" t="str">
        <f>IF(AND(B106="javelin 600", E106='club records end 2019'!$F$32, F106&gt;='club records end 2019'!$G$32), "CR", " ")</f>
        <v xml:space="preserve"> </v>
      </c>
      <c r="AK106" s="12" t="str">
        <f>IF(AND(B106="javelin 700", E106='club records end 2019'!$F$33, F106&gt;='club records end 2019'!$G$33), "CR", " ")</f>
        <v xml:space="preserve"> </v>
      </c>
      <c r="AL106" s="12" t="str">
        <f>IF(AND(B106="javelin 800", OR(AND(E106='club records end 2019'!$F$34, F106&gt;='club records end 2019'!$G$34), AND(E106='club records end 2019'!$F$35, F106&gt;='club records end 2019'!$G$35))), "CR", " ")</f>
        <v xml:space="preserve"> </v>
      </c>
      <c r="AM106" s="12" t="str">
        <f>IF(AND(B106="shot 3", E106='club records end 2019'!$F$36, F106&gt;='club records end 2019'!$G$36), "CR", " ")</f>
        <v xml:space="preserve"> </v>
      </c>
      <c r="AN106" s="12" t="str">
        <f>IF(AND(B106="shot 4", E106='club records end 2019'!$F$37, F106&gt;='club records end 2019'!$G$37), "CR", " ")</f>
        <v xml:space="preserve"> </v>
      </c>
      <c r="AO106" s="12" t="str">
        <f>IF(AND(B106="shot 5", E106='club records end 2019'!$F$38, F106&gt;='club records end 2019'!$G$38), "CR", " ")</f>
        <v xml:space="preserve"> </v>
      </c>
      <c r="AP106" s="12" t="str">
        <f>IF(AND(B106="shot 6", E106='club records end 2019'!$F$39, F106&gt;='club records end 2019'!$G$39), "CR", " ")</f>
        <v xml:space="preserve"> </v>
      </c>
      <c r="AQ106" s="12" t="str">
        <f>IF(AND(B106="shot 7.26", E106='club records end 2019'!$F$40, F106&gt;='club records end 2019'!$G$40), "CR", " ")</f>
        <v xml:space="preserve"> </v>
      </c>
      <c r="AR106" s="12" t="str">
        <f>IF(AND(B106="60H",OR(AND(E106='club records end 2019'!$J$1,F106&lt;='club records end 2019'!$K$1),AND(E106='club records end 2019'!$J$2,F106&lt;='club records end 2019'!$K$2),AND(E106='club records end 2019'!$J$3,F106&lt;='club records end 2019'!$K$3),AND(E106='club records end 2019'!$J$4,F106&lt;='club records end 2019'!$K$4),AND(E106='club records end 2019'!$J$5,F106&lt;='club records end 2019'!$K$5))),"CR"," ")</f>
        <v xml:space="preserve"> </v>
      </c>
      <c r="AS106" s="12" t="str">
        <f>IF(AND(B106="75H", AND(E106='club records end 2019'!$J$6, F106&lt;='club records end 2019'!$K$6)), "CR", " ")</f>
        <v xml:space="preserve"> </v>
      </c>
      <c r="AT106" s="12" t="str">
        <f>IF(AND(B106="80H", AND(E106='club records end 2019'!$J$7, F106&lt;='club records end 2019'!$K$7)), "CR", " ")</f>
        <v xml:space="preserve"> </v>
      </c>
      <c r="AU106" s="12" t="str">
        <f>IF(AND(B106="100H", AND(E106='club records end 2019'!$J$8, F106&lt;='club records end 2019'!$K$8)), "CR", " ")</f>
        <v xml:space="preserve"> </v>
      </c>
      <c r="AV106" s="12" t="str">
        <f>IF(AND(B106="110H", OR(AND(E106='club records end 2019'!$J$9, F106&lt;='club records end 2019'!$K$9), AND(E106='club records end 2019'!$J$10, F106&lt;='club records end 2019'!$K$10))), "CR", " ")</f>
        <v xml:space="preserve"> </v>
      </c>
      <c r="AW106" s="12" t="str">
        <f>IF(AND(B106="400H", OR(AND(E106='club records end 2019'!$J$11, F106&lt;='club records end 2019'!$K$11), AND(E106='club records end 2019'!$J$12, F106&lt;='club records end 2019'!$K$12), AND(E106='club records end 2019'!$J$13, F106&lt;='club records end 2019'!$K$13), AND(E106='club records end 2019'!$J$14, F106&lt;='club records end 2019'!$K$14))), "CR", " ")</f>
        <v xml:space="preserve"> </v>
      </c>
      <c r="AX106" s="12" t="str">
        <f>IF(AND(B106="1500SC", AND(E106='club records end 2019'!$J$15, F106&lt;='club records end 2019'!$K$15)), "CR", " ")</f>
        <v xml:space="preserve"> </v>
      </c>
      <c r="AY106" s="12" t="str">
        <f>IF(AND(B106="2000SC", OR(AND(E106='club records end 2019'!$J$17, F106&lt;='club records end 2019'!$K$17), AND(E106='club records end 2019'!$J$18, F106&lt;='club records end 2019'!$K$18))), "CR", " ")</f>
        <v xml:space="preserve"> </v>
      </c>
      <c r="AZ106" s="12" t="str">
        <f>IF(AND(B106="3000SC", OR(AND(E106='club records end 2019'!$J$20, F106&lt;='club records end 2019'!$K$20), AND(E106='club records end 2019'!$J$21, F106&lt;='club records end 2019'!$K$21))), "CR", " ")</f>
        <v xml:space="preserve"> </v>
      </c>
      <c r="BA106" s="13" t="str">
        <f>IF(AND(B106="4x100", OR(AND(E106='club records end 2019'!$N$1, F106&lt;='club records end 2019'!$O$1), AND(E106='club records end 2019'!$N$2, F106&lt;='club records end 2019'!$O$2), AND(E106='club records end 2019'!$N$3, F106&lt;='club records end 2019'!$O$3), AND(E106='club records end 2019'!$N$4, F106&lt;='club records end 2019'!$O$4), AND(E106='club records end 2019'!$N$5, F106&lt;='club records end 2019'!$O$5))), "CR", " ")</f>
        <v xml:space="preserve"> </v>
      </c>
      <c r="BB106" s="13" t="str">
        <f>IF(AND(B106="4x200", OR(AND(E106='club records end 2019'!$N$6, F106&lt;='club records end 2019'!$O$6), AND(E106='club records end 2019'!$N$7, F106&lt;='club records end 2019'!$O$7), AND(E106='club records end 2019'!$N$8, F106&lt;='club records end 2019'!$O$8), AND(E106='club records end 2019'!$N$9, F106&lt;='club records end 2019'!$O$9), AND(E106='club records end 2019'!$N$10, F106&lt;='club records end 2019'!$O$10))), "CR", " ")</f>
        <v xml:space="preserve"> </v>
      </c>
      <c r="BC106" s="13" t="str">
        <f>IF(AND(B106="4x300", AND(E106='club records end 2019'!$N$11, F106&lt;='club records end 2019'!$O$11)), "CR", " ")</f>
        <v xml:space="preserve"> </v>
      </c>
      <c r="BD106" s="13" t="str">
        <f>IF(AND(B106="4x400", OR(AND(E106='club records end 2019'!$N$12, F106&lt;='club records end 2019'!$O$12), AND(E106='club records end 2019'!$N$13, F106&lt;='club records end 2019'!$O$13), AND(E106='club records end 2019'!$N$14, F106&lt;='club records end 2019'!$O$14), AND(E106='club records end 2019'!$N$15, F106&lt;='club records end 2019'!$O$15))), "CR", " ")</f>
        <v xml:space="preserve"> </v>
      </c>
      <c r="BE106" s="13" t="str">
        <f>IF(AND(B106="3x800", OR(AND(E106='club records end 2019'!$N$16, F106&lt;='club records end 2019'!$O$16), AND(E106='club records end 2019'!$N$17, F106&lt;='club records end 2019'!$O$17), AND(E106='club records end 2019'!$N$18, F106&lt;='club records end 2019'!$O$18))), "CR", " ")</f>
        <v xml:space="preserve"> </v>
      </c>
      <c r="BF106" s="13" t="str">
        <f>IF(AND(B106="pentathlon", OR(AND(E106='club records end 2019'!$N$21, F106&gt;='club records end 2019'!$O$21), AND(E106='club records end 2019'!$N$22, F106&gt;='club records end 2019'!$O$22),AND(E106='club records end 2019'!$N$23, F106&gt;='club records end 2019'!$O$23),AND(E106='club records end 2019'!$N$24, F106&gt;='club records end 2019'!$O$24))), "CR", " ")</f>
        <v xml:space="preserve"> </v>
      </c>
      <c r="BG106" s="13" t="str">
        <f>IF(AND(B106="heptathlon", OR(AND(E106='club records end 2019'!$N$26, F106&gt;='club records end 2019'!$O$26), AND(E106='club records end 2019'!$N$27, F106&gt;='club records end 2019'!$O$27))), "CR", " ")</f>
        <v xml:space="preserve"> </v>
      </c>
      <c r="BH106" s="13" t="str">
        <f>IF(AND(B106="decathlon", OR(AND(E106='club records end 2019'!$N$29, F106&gt;='club records end 2019'!$O$29), AND(E106='club records end 2019'!$N$30, F106&gt;='club records end 2019'!$O$30),AND(E106='club records end 2019'!$N$31, F106&gt;='club records end 2019'!$O$31))), "CR", " ")</f>
        <v xml:space="preserve"> </v>
      </c>
    </row>
    <row r="107" spans="1:60" ht="14.5" hidden="1" x14ac:dyDescent="0.35">
      <c r="A107" s="29" t="str">
        <f>IF(OR(E107="Sen", E107="V35", E107="V40", E107="V45", E107="V50", E107="V55", E107="V60", E107="V65", E107="V70", E107="V75"), "V", E107)</f>
        <v>U15</v>
      </c>
      <c r="B107" s="2">
        <v>100</v>
      </c>
      <c r="C107" s="1" t="s">
        <v>41</v>
      </c>
      <c r="D107" s="1" t="s">
        <v>249</v>
      </c>
      <c r="E107" s="29" t="s">
        <v>11</v>
      </c>
      <c r="F107" s="19"/>
      <c r="J107" s="13" t="str">
        <f t="shared" si="10"/>
        <v>***CLUB RECORD***</v>
      </c>
      <c r="K107" s="13" t="str">
        <f>IF(AND(B107=100, OR(AND(E107='club records end 2019'!$B$6, F107&lt;='club records end 2019'!$C$6), AND(E107='club records end 2019'!$B$7, F107&lt;='club records end 2019'!$C$7), AND(E107='club records end 2019'!$B$8, F107&lt;='club records end 2019'!$C$8), AND(E107='club records end 2019'!$B$9, F107&lt;='club records end 2019'!$C$9), AND(E107='club records end 2019'!$B$10, F107&lt;='club records end 2019'!$C$10))), "CR", " ")</f>
        <v>CR</v>
      </c>
      <c r="L107" s="13" t="str">
        <f>IF(AND(B107=200, OR(AND(E107='club records end 2019'!$B$11, F107&lt;='club records end 2019'!$C$11), AND(E107='club records end 2019'!$B$12, F107&lt;='club records end 2019'!$C$12), AND(E107='club records end 2019'!$B$13, F107&lt;='club records end 2019'!$C$13), AND(E107='club records end 2019'!$B$14, F107&lt;='club records end 2019'!$C$14), AND(E107='club records end 2019'!$B$15, F107&lt;='club records end 2019'!$C$15))), "CR", " ")</f>
        <v xml:space="preserve"> </v>
      </c>
      <c r="M107" s="13" t="str">
        <f>IF(AND(B107=300, OR(AND(E107='club records end 2019'!$B$16, F107&lt;='club records end 2019'!$C$16), AND(E107='club records end 2019'!$B$17, F107&lt;='club records end 2019'!$C$17))), "CR", " ")</f>
        <v xml:space="preserve"> </v>
      </c>
      <c r="N107" s="13" t="str">
        <f>IF(AND(B107=400, OR(AND(E107='club records end 2019'!$B$18, F107&lt;='club records end 2019'!$C$18), AND(E107='club records end 2019'!$B$19, F107&lt;='club records end 2019'!$C$19), AND(E107='club records end 2019'!$B$20, F107&lt;='club records end 2019'!$C$20), AND(E107='club records end 2019'!$B$21, F107&lt;='club records end 2019'!$C$21))), "CR", " ")</f>
        <v xml:space="preserve"> </v>
      </c>
      <c r="O107" s="13" t="str">
        <f>IF(AND(B107=800, OR(AND(E107='club records end 2019'!$B$22, F107&lt;='club records end 2019'!$C$22), AND(E107='club records end 2019'!$B$23, F107&lt;='club records end 2019'!$C$23), AND(E107='club records end 2019'!$B$24, F107&lt;='club records end 2019'!$C$24), AND(E107='club records end 2019'!$B$25, F107&lt;='club records end 2019'!$C$25), AND(E107='club records end 2019'!$B$26, F107&lt;='club records end 2019'!$C$26))), "CR", " ")</f>
        <v xml:space="preserve"> </v>
      </c>
      <c r="P107" s="13" t="str">
        <f>IF(AND(B107=1000, OR(AND(E107='club records end 2019'!$B$27, F107&lt;='club records end 2019'!$C$27), AND(E107='club records end 2019'!$B$28, F107&lt;='club records end 2019'!$C$28))), "CR", " ")</f>
        <v xml:space="preserve"> </v>
      </c>
      <c r="Q107" s="13" t="str">
        <f>IF(AND(B107=1500, OR(AND(E107='club records end 2019'!$B$29, F107&lt;='club records end 2019'!$C$29), AND(E107='club records end 2019'!$B$30, F107&lt;='club records end 2019'!$C$30), AND(E107='club records end 2019'!$B$31, F107&lt;='club records end 2019'!$C$31), AND(E107='club records end 2019'!$B$32, F107&lt;='club records end 2019'!$C$32), AND(E107='club records end 2019'!$B$33, F107&lt;='club records end 2019'!$C$33))), "CR", " ")</f>
        <v xml:space="preserve"> </v>
      </c>
      <c r="R107" s="13" t="str">
        <f>IF(AND(B107="1600 (Mile)",OR(AND(E107='club records end 2019'!$B$34,F107&lt;='club records end 2019'!$C$34),AND(E107='club records end 2019'!$B$35,F107&lt;='club records end 2019'!$C$35),AND(E107='club records end 2019'!$B$36,F107&lt;='club records end 2019'!$C$36),AND(E107='club records end 2019'!$B$37,F107&lt;='club records end 2019'!$C$37))),"CR"," ")</f>
        <v xml:space="preserve"> </v>
      </c>
      <c r="S107" s="13" t="str">
        <f>IF(AND(B107=3000, OR(AND(E107='club records end 2019'!$B$38, F107&lt;='club records end 2019'!$C$38), AND(E107='club records end 2019'!$B$39, F107&lt;='club records end 2019'!$C$39), AND(E107='club records end 2019'!$B$40, F107&lt;='club records end 2019'!$C$40), AND(E107='club records end 2019'!$B$41, F107&lt;='club records end 2019'!$C$41))), "CR", " ")</f>
        <v xml:space="preserve"> </v>
      </c>
      <c r="T107" s="13" t="str">
        <f>IF(AND(B107=5000, OR(AND(E107='club records end 2019'!$B$42, F107&lt;='club records end 2019'!$C$42), AND(E107='club records end 2019'!$B$43, F107&lt;='club records end 2019'!$C$43))), "CR", " ")</f>
        <v xml:space="preserve"> </v>
      </c>
      <c r="U107" s="12" t="str">
        <f>IF(AND(B107=10000, OR(AND(E107='club records end 2019'!$B$44, F107&lt;='club records end 2019'!$C$44), AND(E107='club records end 2019'!$B$45, F107&lt;='club records end 2019'!$C$45))), "CR", " ")</f>
        <v xml:space="preserve"> </v>
      </c>
      <c r="V107" s="12" t="str">
        <f>IF(AND(B107="high jump", OR(AND(E107='club records end 2019'!$F$1, F107&gt;='club records end 2019'!$G$1), AND(E107='club records end 2019'!$F$2, F107&gt;='club records end 2019'!$G$2), AND(E107='club records end 2019'!$F$3, F107&gt;='club records end 2019'!$G$3), AND(E107='club records end 2019'!$F$4, F107&gt;='club records end 2019'!$G$4), AND(E107='club records end 2019'!$F$5, F107&gt;='club records end 2019'!$G$5))), "CR", " ")</f>
        <v xml:space="preserve"> </v>
      </c>
      <c r="W107" s="12" t="str">
        <f>IF(AND(B107="long jump", OR(AND(E107='club records end 2019'!$F$6, F107&gt;='club records end 2019'!$G$6), AND(E107='club records end 2019'!$F$7, F107&gt;='club records end 2019'!$G$7), AND(E107='club records end 2019'!$F$8, F107&gt;='club records end 2019'!$G$8), AND(E107='club records end 2019'!$F$9, F107&gt;='club records end 2019'!$G$9), AND(E107='club records end 2019'!$F$10, F107&gt;='club records end 2019'!$G$10))), "CR", " ")</f>
        <v xml:space="preserve"> </v>
      </c>
      <c r="X107" s="12" t="str">
        <f>IF(AND(B107="triple jump", OR(AND(E107='club records end 2019'!$F$11, F107&gt;='club records end 2019'!$G$11), AND(E107='club records end 2019'!$F$12, F107&gt;='club records end 2019'!$G$12), AND(E107='club records end 2019'!$F$13, F107&gt;='club records end 2019'!$G$13), AND(E107='club records end 2019'!$F$14, F107&gt;='club records end 2019'!$H$14), AND(E107='club records end 2019'!$F$15, F107&gt;='club records end 2019'!$G$15))), "CR", " ")</f>
        <v xml:space="preserve"> </v>
      </c>
      <c r="Y107" s="12" t="str">
        <f>IF(AND(B107="pole vault", OR(AND(E107='club records end 2019'!$F$16, F107&gt;='club records end 2019'!$G$16), AND(E107='club records end 2019'!$F$17, F107&gt;='club records end 2019'!$G$17), AND(E107='club records end 2019'!$F$18, F107&gt;='club records end 2019'!$G$18), AND(E107='club records end 2019'!$F$19, F107&gt;='club records end 2019'!$G$19), AND(E107='club records end 2019'!$F$20, F107&gt;='club records end 2019'!$G$20))), "CR", " ")</f>
        <v xml:space="preserve"> </v>
      </c>
      <c r="Z107" s="12" t="str">
        <f>IF(AND(B107="discus 1", E107='club records end 2019'!$F$21, F107&gt;='club records end 2019'!$G$21), "CR", " ")</f>
        <v xml:space="preserve"> </v>
      </c>
      <c r="AA107" s="12" t="str">
        <f>IF(AND(B107="discus 1.25", E107='club records end 2019'!$F$22, F107&gt;='club records end 2019'!$G$22), "CR", " ")</f>
        <v xml:space="preserve"> </v>
      </c>
      <c r="AB107" s="12" t="str">
        <f>IF(AND(B107="discus 1.5", E107='club records end 2019'!$F$23, F107&gt;='club records end 2019'!$G$23), "CR", " ")</f>
        <v xml:space="preserve"> </v>
      </c>
      <c r="AC107" s="12" t="str">
        <f>IF(AND(B107="discus 1.75", E107='club records end 2019'!$F$24, F107&gt;='club records end 2019'!$G$24), "CR", " ")</f>
        <v xml:space="preserve"> </v>
      </c>
      <c r="AD107" s="12" t="str">
        <f>IF(AND(B107="discus 2", E107='club records end 2019'!$F$25, F107&gt;='club records end 2019'!$G$25), "CR", " ")</f>
        <v xml:space="preserve"> </v>
      </c>
      <c r="AE107" s="12" t="str">
        <f>IF(AND(B107="hammer 4", E107='club records end 2019'!$F$27, F107&gt;='club records end 2019'!$G$27), "CR", " ")</f>
        <v xml:space="preserve"> </v>
      </c>
      <c r="AF107" s="12" t="str">
        <f>IF(AND(B107="hammer 5", E107='club records end 2019'!$F$28, F107&gt;='club records end 2019'!$G$28), "CR", " ")</f>
        <v xml:space="preserve"> </v>
      </c>
      <c r="AG107" s="12" t="str">
        <f>IF(AND(B107="hammer 6", E107='club records end 2019'!$F$29, F107&gt;='club records end 2019'!$G$29), "CR", " ")</f>
        <v xml:space="preserve"> </v>
      </c>
      <c r="AH107" s="12" t="str">
        <f>IF(AND(B107="hammer 7.26", E107='club records end 2019'!$F$30, F107&gt;='club records end 2019'!$G$30), "CR", " ")</f>
        <v xml:space="preserve"> </v>
      </c>
      <c r="AI107" s="12" t="str">
        <f>IF(AND(B107="javelin 400", E107='club records end 2019'!$F$31, F107&gt;='club records end 2019'!$G$31), "CR", " ")</f>
        <v xml:space="preserve"> </v>
      </c>
      <c r="AJ107" s="12" t="str">
        <f>IF(AND(B107="javelin 600", E107='club records end 2019'!$F$32, F107&gt;='club records end 2019'!$G$32), "CR", " ")</f>
        <v xml:space="preserve"> </v>
      </c>
      <c r="AK107" s="12" t="str">
        <f>IF(AND(B107="javelin 700", E107='club records end 2019'!$F$33, F107&gt;='club records end 2019'!$G$33), "CR", " ")</f>
        <v xml:space="preserve"> </v>
      </c>
      <c r="AL107" s="12" t="str">
        <f>IF(AND(B107="javelin 800", OR(AND(E107='club records end 2019'!$F$34, F107&gt;='club records end 2019'!$G$34), AND(E107='club records end 2019'!$F$35, F107&gt;='club records end 2019'!$G$35))), "CR", " ")</f>
        <v xml:space="preserve"> </v>
      </c>
      <c r="AM107" s="12" t="str">
        <f>IF(AND(B107="shot 3", E107='club records end 2019'!$F$36, F107&gt;='club records end 2019'!$G$36), "CR", " ")</f>
        <v xml:space="preserve"> </v>
      </c>
      <c r="AN107" s="12" t="str">
        <f>IF(AND(B107="shot 4", E107='club records end 2019'!$F$37, F107&gt;='club records end 2019'!$G$37), "CR", " ")</f>
        <v xml:space="preserve"> </v>
      </c>
      <c r="AO107" s="12" t="str">
        <f>IF(AND(B107="shot 5", E107='club records end 2019'!$F$38, F107&gt;='club records end 2019'!$G$38), "CR", " ")</f>
        <v xml:space="preserve"> </v>
      </c>
      <c r="AP107" s="12" t="str">
        <f>IF(AND(B107="shot 6", E107='club records end 2019'!$F$39, F107&gt;='club records end 2019'!$G$39), "CR", " ")</f>
        <v xml:space="preserve"> </v>
      </c>
      <c r="AQ107" s="12" t="str">
        <f>IF(AND(B107="shot 7.26", E107='club records end 2019'!$F$40, F107&gt;='club records end 2019'!$G$40), "CR", " ")</f>
        <v xml:space="preserve"> </v>
      </c>
      <c r="AR107" s="12" t="str">
        <f>IF(AND(B107="60H",OR(AND(E107='club records end 2019'!$J$1,F107&lt;='club records end 2019'!$K$1),AND(E107='club records end 2019'!$J$2,F107&lt;='club records end 2019'!$K$2),AND(E107='club records end 2019'!$J$3,F107&lt;='club records end 2019'!$K$3),AND(E107='club records end 2019'!$J$4,F107&lt;='club records end 2019'!$K$4),AND(E107='club records end 2019'!$J$5,F107&lt;='club records end 2019'!$K$5))),"CR"," ")</f>
        <v xml:space="preserve"> </v>
      </c>
      <c r="AS107" s="12" t="str">
        <f>IF(AND(B107="75H", AND(E107='club records end 2019'!$J$6, F107&lt;='club records end 2019'!$K$6)), "CR", " ")</f>
        <v xml:space="preserve"> </v>
      </c>
      <c r="AT107" s="12" t="str">
        <f>IF(AND(B107="80H", AND(E107='club records end 2019'!$J$7, F107&lt;='club records end 2019'!$K$7)), "CR", " ")</f>
        <v xml:space="preserve"> </v>
      </c>
      <c r="AU107" s="12" t="str">
        <f>IF(AND(B107="100H", AND(E107='club records end 2019'!$J$8, F107&lt;='club records end 2019'!$K$8)), "CR", " ")</f>
        <v xml:space="preserve"> </v>
      </c>
      <c r="AV107" s="12" t="str">
        <f>IF(AND(B107="110H", OR(AND(E107='club records end 2019'!$J$9, F107&lt;='club records end 2019'!$K$9), AND(E107='club records end 2019'!$J$10, F107&lt;='club records end 2019'!$K$10))), "CR", " ")</f>
        <v xml:space="preserve"> </v>
      </c>
      <c r="AW107" s="12" t="str">
        <f>IF(AND(B107="400H", OR(AND(E107='club records end 2019'!$J$11, F107&lt;='club records end 2019'!$K$11), AND(E107='club records end 2019'!$J$12, F107&lt;='club records end 2019'!$K$12), AND(E107='club records end 2019'!$J$13, F107&lt;='club records end 2019'!$K$13), AND(E107='club records end 2019'!$J$14, F107&lt;='club records end 2019'!$K$14))), "CR", " ")</f>
        <v xml:space="preserve"> </v>
      </c>
      <c r="AX107" s="12" t="str">
        <f>IF(AND(B107="1500SC", AND(E107='club records end 2019'!$J$15, F107&lt;='club records end 2019'!$K$15)), "CR", " ")</f>
        <v xml:space="preserve"> </v>
      </c>
      <c r="AY107" s="12" t="str">
        <f>IF(AND(B107="2000SC", OR(AND(E107='club records end 2019'!$J$17, F107&lt;='club records end 2019'!$K$17), AND(E107='club records end 2019'!$J$18, F107&lt;='club records end 2019'!$K$18))), "CR", " ")</f>
        <v xml:space="preserve"> </v>
      </c>
      <c r="AZ107" s="12" t="str">
        <f>IF(AND(B107="3000SC", OR(AND(E107='club records end 2019'!$J$20, F107&lt;='club records end 2019'!$K$20), AND(E107='club records end 2019'!$J$21, F107&lt;='club records end 2019'!$K$21))), "CR", " ")</f>
        <v xml:space="preserve"> </v>
      </c>
      <c r="BA107" s="13" t="str">
        <f>IF(AND(B107="4x100", OR(AND(E107='club records end 2019'!$N$1, F107&lt;='club records end 2019'!$O$1), AND(E107='club records end 2019'!$N$2, F107&lt;='club records end 2019'!$O$2), AND(E107='club records end 2019'!$N$3, F107&lt;='club records end 2019'!$O$3), AND(E107='club records end 2019'!$N$4, F107&lt;='club records end 2019'!$O$4), AND(E107='club records end 2019'!$N$5, F107&lt;='club records end 2019'!$O$5))), "CR", " ")</f>
        <v xml:space="preserve"> </v>
      </c>
      <c r="BB107" s="13" t="str">
        <f>IF(AND(B107="4x200", OR(AND(E107='club records end 2019'!$N$6, F107&lt;='club records end 2019'!$O$6), AND(E107='club records end 2019'!$N$7, F107&lt;='club records end 2019'!$O$7), AND(E107='club records end 2019'!$N$8, F107&lt;='club records end 2019'!$O$8), AND(E107='club records end 2019'!$N$9, F107&lt;='club records end 2019'!$O$9), AND(E107='club records end 2019'!$N$10, F107&lt;='club records end 2019'!$O$10))), "CR", " ")</f>
        <v xml:space="preserve"> </v>
      </c>
      <c r="BC107" s="13" t="str">
        <f>IF(AND(B107="4x300", AND(E107='club records end 2019'!$N$11, F107&lt;='club records end 2019'!$O$11)), "CR", " ")</f>
        <v xml:space="preserve"> </v>
      </c>
      <c r="BD107" s="13" t="str">
        <f>IF(AND(B107="4x400", OR(AND(E107='club records end 2019'!$N$12, F107&lt;='club records end 2019'!$O$12), AND(E107='club records end 2019'!$N$13, F107&lt;='club records end 2019'!$O$13), AND(E107='club records end 2019'!$N$14, F107&lt;='club records end 2019'!$O$14), AND(E107='club records end 2019'!$N$15, F107&lt;='club records end 2019'!$O$15))), "CR", " ")</f>
        <v xml:space="preserve"> </v>
      </c>
      <c r="BE107" s="13" t="str">
        <f>IF(AND(B107="3x800", OR(AND(E107='club records end 2019'!$N$16, F107&lt;='club records end 2019'!$O$16), AND(E107='club records end 2019'!$N$17, F107&lt;='club records end 2019'!$O$17), AND(E107='club records end 2019'!$N$18, F107&lt;='club records end 2019'!$O$18))), "CR", " ")</f>
        <v xml:space="preserve"> </v>
      </c>
      <c r="BF107" s="13" t="str">
        <f>IF(AND(B107="pentathlon", OR(AND(E107='club records end 2019'!$N$21, F107&gt;='club records end 2019'!$O$21), AND(E107='club records end 2019'!$N$22, F107&gt;='club records end 2019'!$O$22),AND(E107='club records end 2019'!$N$23, F107&gt;='club records end 2019'!$O$23),AND(E107='club records end 2019'!$N$24, F107&gt;='club records end 2019'!$O$24))), "CR", " ")</f>
        <v xml:space="preserve"> </v>
      </c>
      <c r="BG107" s="13" t="str">
        <f>IF(AND(B107="heptathlon", OR(AND(E107='club records end 2019'!$N$26, F107&gt;='club records end 2019'!$O$26), AND(E107='club records end 2019'!$N$27, F107&gt;='club records end 2019'!$O$27))), "CR", " ")</f>
        <v xml:space="preserve"> </v>
      </c>
      <c r="BH107" s="13" t="str">
        <f>IF(AND(B107="decathlon", OR(AND(E107='club records end 2019'!$N$29, F107&gt;='club records end 2019'!$O$29), AND(E107='club records end 2019'!$N$30, F107&gt;='club records end 2019'!$O$30),AND(E107='club records end 2019'!$N$31, F107&gt;='club records end 2019'!$O$31))), "CR", " ")</f>
        <v xml:space="preserve"> </v>
      </c>
    </row>
    <row r="108" spans="1:60" ht="14.5" hidden="1" x14ac:dyDescent="0.35">
      <c r="A108" s="29" t="str">
        <f>IF(OR(E108="Sen", E108="V35", E108="V40", E108="V45", E108="V50", E108="V55", E108="V60", E108="V65", E108="V70", E108="V75"), "V", E108)</f>
        <v>U15</v>
      </c>
      <c r="B108" s="2" t="s">
        <v>7</v>
      </c>
      <c r="C108" s="1" t="s">
        <v>41</v>
      </c>
      <c r="D108" s="1" t="s">
        <v>249</v>
      </c>
      <c r="E108" s="29" t="s">
        <v>11</v>
      </c>
      <c r="J108" s="13" t="str">
        <f t="shared" si="10"/>
        <v/>
      </c>
      <c r="K108" s="13" t="str">
        <f>IF(AND(B108=100, OR(AND(E108='club records end 2019'!$B$6, F108&lt;='club records end 2019'!$C$6), AND(E108='club records end 2019'!$B$7, F108&lt;='club records end 2019'!$C$7), AND(E108='club records end 2019'!$B$8, F108&lt;='club records end 2019'!$C$8), AND(E108='club records end 2019'!$B$9, F108&lt;='club records end 2019'!$C$9), AND(E108='club records end 2019'!$B$10, F108&lt;='club records end 2019'!$C$10))), "CR", " ")</f>
        <v xml:space="preserve"> </v>
      </c>
      <c r="L108" s="13" t="str">
        <f>IF(AND(B108=200, OR(AND(E108='club records end 2019'!$B$11, F108&lt;='club records end 2019'!$C$11), AND(E108='club records end 2019'!$B$12, F108&lt;='club records end 2019'!$C$12), AND(E108='club records end 2019'!$B$13, F108&lt;='club records end 2019'!$C$13), AND(E108='club records end 2019'!$B$14, F108&lt;='club records end 2019'!$C$14), AND(E108='club records end 2019'!$B$15, F108&lt;='club records end 2019'!$C$15))), "CR", " ")</f>
        <v xml:space="preserve"> </v>
      </c>
      <c r="M108" s="13" t="str">
        <f>IF(AND(B108=300, OR(AND(E108='club records end 2019'!$B$16, F108&lt;='club records end 2019'!$C$16), AND(E108='club records end 2019'!$B$17, F108&lt;='club records end 2019'!$C$17))), "CR", " ")</f>
        <v xml:space="preserve"> </v>
      </c>
      <c r="N108" s="13" t="str">
        <f>IF(AND(B108=400, OR(AND(E108='club records end 2019'!$B$18, F108&lt;='club records end 2019'!$C$18), AND(E108='club records end 2019'!$B$19, F108&lt;='club records end 2019'!$C$19), AND(E108='club records end 2019'!$B$20, F108&lt;='club records end 2019'!$C$20), AND(E108='club records end 2019'!$B$21, F108&lt;='club records end 2019'!$C$21))), "CR", " ")</f>
        <v xml:space="preserve"> </v>
      </c>
      <c r="O108" s="13" t="str">
        <f>IF(AND(B108=800, OR(AND(E108='club records end 2019'!$B$22, F108&lt;='club records end 2019'!$C$22), AND(E108='club records end 2019'!$B$23, F108&lt;='club records end 2019'!$C$23), AND(E108='club records end 2019'!$B$24, F108&lt;='club records end 2019'!$C$24), AND(E108='club records end 2019'!$B$25, F108&lt;='club records end 2019'!$C$25), AND(E108='club records end 2019'!$B$26, F108&lt;='club records end 2019'!$C$26))), "CR", " ")</f>
        <v xml:space="preserve"> </v>
      </c>
      <c r="P108" s="13" t="str">
        <f>IF(AND(B108=1000, OR(AND(E108='club records end 2019'!$B$27, F108&lt;='club records end 2019'!$C$27), AND(E108='club records end 2019'!$B$28, F108&lt;='club records end 2019'!$C$28))), "CR", " ")</f>
        <v xml:space="preserve"> </v>
      </c>
      <c r="Q108" s="13" t="str">
        <f>IF(AND(B108=1500, OR(AND(E108='club records end 2019'!$B$29, F108&lt;='club records end 2019'!$C$29), AND(E108='club records end 2019'!$B$30, F108&lt;='club records end 2019'!$C$30), AND(E108='club records end 2019'!$B$31, F108&lt;='club records end 2019'!$C$31), AND(E108='club records end 2019'!$B$32, F108&lt;='club records end 2019'!$C$32), AND(E108='club records end 2019'!$B$33, F108&lt;='club records end 2019'!$C$33))), "CR", " ")</f>
        <v xml:space="preserve"> </v>
      </c>
      <c r="R108" s="13" t="str">
        <f>IF(AND(B108="1600 (Mile)",OR(AND(E108='club records end 2019'!$B$34,F108&lt;='club records end 2019'!$C$34),AND(E108='club records end 2019'!$B$35,F108&lt;='club records end 2019'!$C$35),AND(E108='club records end 2019'!$B$36,F108&lt;='club records end 2019'!$C$36),AND(E108='club records end 2019'!$B$37,F108&lt;='club records end 2019'!$C$37))),"CR"," ")</f>
        <v xml:space="preserve"> </v>
      </c>
      <c r="S108" s="13" t="str">
        <f>IF(AND(B108=3000, OR(AND(E108='club records end 2019'!$B$38, F108&lt;='club records end 2019'!$C$38), AND(E108='club records end 2019'!$B$39, F108&lt;='club records end 2019'!$C$39), AND(E108='club records end 2019'!$B$40, F108&lt;='club records end 2019'!$C$40), AND(E108='club records end 2019'!$B$41, F108&lt;='club records end 2019'!$C$41))), "CR", " ")</f>
        <v xml:space="preserve"> </v>
      </c>
      <c r="T108" s="13" t="str">
        <f>IF(AND(B108=5000, OR(AND(E108='club records end 2019'!$B$42, F108&lt;='club records end 2019'!$C$42), AND(E108='club records end 2019'!$B$43, F108&lt;='club records end 2019'!$C$43))), "CR", " ")</f>
        <v xml:space="preserve"> </v>
      </c>
      <c r="U108" s="12" t="str">
        <f>IF(AND(B108=10000, OR(AND(E108='club records end 2019'!$B$44, F108&lt;='club records end 2019'!$C$44), AND(E108='club records end 2019'!$B$45, F108&lt;='club records end 2019'!$C$45))), "CR", " ")</f>
        <v xml:space="preserve"> </v>
      </c>
      <c r="V108" s="12" t="str">
        <f>IF(AND(B108="high jump", OR(AND(E108='club records end 2019'!$F$1, F108&gt;='club records end 2019'!$G$1), AND(E108='club records end 2019'!$F$2, F108&gt;='club records end 2019'!$G$2), AND(E108='club records end 2019'!$F$3, F108&gt;='club records end 2019'!$G$3), AND(E108='club records end 2019'!$F$4, F108&gt;='club records end 2019'!$G$4), AND(E108='club records end 2019'!$F$5, F108&gt;='club records end 2019'!$G$5))), "CR", " ")</f>
        <v xml:space="preserve"> </v>
      </c>
      <c r="W108" s="12" t="str">
        <f>IF(AND(B108="long jump", OR(AND(E108='club records end 2019'!$F$6, F108&gt;='club records end 2019'!$G$6), AND(E108='club records end 2019'!$F$7, F108&gt;='club records end 2019'!$G$7), AND(E108='club records end 2019'!$F$8, F108&gt;='club records end 2019'!$G$8), AND(E108='club records end 2019'!$F$9, F108&gt;='club records end 2019'!$G$9), AND(E108='club records end 2019'!$F$10, F108&gt;='club records end 2019'!$G$10))), "CR", " ")</f>
        <v xml:space="preserve"> </v>
      </c>
      <c r="X108" s="12" t="str">
        <f>IF(AND(B108="triple jump", OR(AND(E108='club records end 2019'!$F$11, F108&gt;='club records end 2019'!$G$11), AND(E108='club records end 2019'!$F$12, F108&gt;='club records end 2019'!$G$12), AND(E108='club records end 2019'!$F$13, F108&gt;='club records end 2019'!$G$13), AND(E108='club records end 2019'!$F$14, F108&gt;='club records end 2019'!$H$14), AND(E108='club records end 2019'!$F$15, F108&gt;='club records end 2019'!$G$15))), "CR", " ")</f>
        <v xml:space="preserve"> </v>
      </c>
      <c r="Y108" s="12" t="str">
        <f>IF(AND(B108="pole vault", OR(AND(E108='club records end 2019'!$F$16, F108&gt;='club records end 2019'!$G$16), AND(E108='club records end 2019'!$F$17, F108&gt;='club records end 2019'!$G$17), AND(E108='club records end 2019'!$F$18, F108&gt;='club records end 2019'!$G$18), AND(E108='club records end 2019'!$F$19, F108&gt;='club records end 2019'!$G$19), AND(E108='club records end 2019'!$F$20, F108&gt;='club records end 2019'!$G$20))), "CR", " ")</f>
        <v xml:space="preserve"> </v>
      </c>
      <c r="Z108" s="12" t="str">
        <f>IF(AND(B108="discus 1", E108='club records end 2019'!$F$21, F108&gt;='club records end 2019'!$G$21), "CR", " ")</f>
        <v xml:space="preserve"> </v>
      </c>
      <c r="AA108" s="12" t="str">
        <f>IF(AND(B108="discus 1.25", E108='club records end 2019'!$F$22, F108&gt;='club records end 2019'!$G$22), "CR", " ")</f>
        <v xml:space="preserve"> </v>
      </c>
      <c r="AB108" s="12" t="str">
        <f>IF(AND(B108="discus 1.5", E108='club records end 2019'!$F$23, F108&gt;='club records end 2019'!$G$23), "CR", " ")</f>
        <v xml:space="preserve"> </v>
      </c>
      <c r="AC108" s="12" t="str">
        <f>IF(AND(B108="discus 1.75", E108='club records end 2019'!$F$24, F108&gt;='club records end 2019'!$G$24), "CR", " ")</f>
        <v xml:space="preserve"> </v>
      </c>
      <c r="AD108" s="12" t="str">
        <f>IF(AND(B108="discus 2", E108='club records end 2019'!$F$25, F108&gt;='club records end 2019'!$G$25), "CR", " ")</f>
        <v xml:space="preserve"> </v>
      </c>
      <c r="AE108" s="12" t="str">
        <f>IF(AND(B108="hammer 4", E108='club records end 2019'!$F$27, F108&gt;='club records end 2019'!$G$27), "CR", " ")</f>
        <v xml:space="preserve"> </v>
      </c>
      <c r="AF108" s="12" t="str">
        <f>IF(AND(B108="hammer 5", E108='club records end 2019'!$F$28, F108&gt;='club records end 2019'!$G$28), "CR", " ")</f>
        <v xml:space="preserve"> </v>
      </c>
      <c r="AG108" s="12" t="str">
        <f>IF(AND(B108="hammer 6", E108='club records end 2019'!$F$29, F108&gt;='club records end 2019'!$G$29), "CR", " ")</f>
        <v xml:space="preserve"> </v>
      </c>
      <c r="AH108" s="12" t="str">
        <f>IF(AND(B108="hammer 7.26", E108='club records end 2019'!$F$30, F108&gt;='club records end 2019'!$G$30), "CR", " ")</f>
        <v xml:space="preserve"> </v>
      </c>
      <c r="AI108" s="12" t="str">
        <f>IF(AND(B108="javelin 400", E108='club records end 2019'!$F$31, F108&gt;='club records end 2019'!$G$31), "CR", " ")</f>
        <v xml:space="preserve"> </v>
      </c>
      <c r="AJ108" s="12" t="str">
        <f>IF(AND(B108="javelin 600", E108='club records end 2019'!$F$32, F108&gt;='club records end 2019'!$G$32), "CR", " ")</f>
        <v xml:space="preserve"> </v>
      </c>
      <c r="AK108" s="12" t="str">
        <f>IF(AND(B108="javelin 700", E108='club records end 2019'!$F$33, F108&gt;='club records end 2019'!$G$33), "CR", " ")</f>
        <v xml:space="preserve"> </v>
      </c>
      <c r="AL108" s="12" t="str">
        <f>IF(AND(B108="javelin 800", OR(AND(E108='club records end 2019'!$F$34, F108&gt;='club records end 2019'!$G$34), AND(E108='club records end 2019'!$F$35, F108&gt;='club records end 2019'!$G$35))), "CR", " ")</f>
        <v xml:space="preserve"> </v>
      </c>
      <c r="AM108" s="12" t="str">
        <f>IF(AND(B108="shot 3", E108='club records end 2019'!$F$36, F108&gt;='club records end 2019'!$G$36), "CR", " ")</f>
        <v xml:space="preserve"> </v>
      </c>
      <c r="AN108" s="12" t="str">
        <f>IF(AND(B108="shot 4", E108='club records end 2019'!$F$37, F108&gt;='club records end 2019'!$G$37), "CR", " ")</f>
        <v xml:space="preserve"> </v>
      </c>
      <c r="AO108" s="12" t="str">
        <f>IF(AND(B108="shot 5", E108='club records end 2019'!$F$38, F108&gt;='club records end 2019'!$G$38), "CR", " ")</f>
        <v xml:space="preserve"> </v>
      </c>
      <c r="AP108" s="12" t="str">
        <f>IF(AND(B108="shot 6", E108='club records end 2019'!$F$39, F108&gt;='club records end 2019'!$G$39), "CR", " ")</f>
        <v xml:space="preserve"> </v>
      </c>
      <c r="AQ108" s="12" t="str">
        <f>IF(AND(B108="shot 7.26", E108='club records end 2019'!$F$40, F108&gt;='club records end 2019'!$G$40), "CR", " ")</f>
        <v xml:space="preserve"> </v>
      </c>
      <c r="AR108" s="12" t="str">
        <f>IF(AND(B108="60H",OR(AND(E108='club records end 2019'!$J$1,F108&lt;='club records end 2019'!$K$1),AND(E108='club records end 2019'!$J$2,F108&lt;='club records end 2019'!$K$2),AND(E108='club records end 2019'!$J$3,F108&lt;='club records end 2019'!$K$3),AND(E108='club records end 2019'!$J$4,F108&lt;='club records end 2019'!$K$4),AND(E108='club records end 2019'!$J$5,F108&lt;='club records end 2019'!$K$5))),"CR"," ")</f>
        <v xml:space="preserve"> </v>
      </c>
      <c r="AS108" s="12" t="str">
        <f>IF(AND(B108="75H", AND(E108='club records end 2019'!$J$6, F108&lt;='club records end 2019'!$K$6)), "CR", " ")</f>
        <v xml:space="preserve"> </v>
      </c>
      <c r="AT108" s="12" t="str">
        <f>IF(AND(B108="80H", AND(E108='club records end 2019'!$J$7, F108&lt;='club records end 2019'!$K$7)), "CR", " ")</f>
        <v xml:space="preserve"> </v>
      </c>
      <c r="AU108" s="12" t="str">
        <f>IF(AND(B108="100H", AND(E108='club records end 2019'!$J$8, F108&lt;='club records end 2019'!$K$8)), "CR", " ")</f>
        <v xml:space="preserve"> </v>
      </c>
      <c r="AV108" s="12" t="str">
        <f>IF(AND(B108="110H", OR(AND(E108='club records end 2019'!$J$9, F108&lt;='club records end 2019'!$K$9), AND(E108='club records end 2019'!$J$10, F108&lt;='club records end 2019'!$K$10))), "CR", " ")</f>
        <v xml:space="preserve"> </v>
      </c>
      <c r="AW108" s="12" t="str">
        <f>IF(AND(B108="400H", OR(AND(E108='club records end 2019'!$J$11, F108&lt;='club records end 2019'!$K$11), AND(E108='club records end 2019'!$J$12, F108&lt;='club records end 2019'!$K$12), AND(E108='club records end 2019'!$J$13, F108&lt;='club records end 2019'!$K$13), AND(E108='club records end 2019'!$J$14, F108&lt;='club records end 2019'!$K$14))), "CR", " ")</f>
        <v xml:space="preserve"> </v>
      </c>
      <c r="AX108" s="12" t="str">
        <f>IF(AND(B108="1500SC", AND(E108='club records end 2019'!$J$15, F108&lt;='club records end 2019'!$K$15)), "CR", " ")</f>
        <v xml:space="preserve"> </v>
      </c>
      <c r="AY108" s="12" t="str">
        <f>IF(AND(B108="2000SC", OR(AND(E108='club records end 2019'!$J$17, F108&lt;='club records end 2019'!$K$17), AND(E108='club records end 2019'!$J$18, F108&lt;='club records end 2019'!$K$18))), "CR", " ")</f>
        <v xml:space="preserve"> </v>
      </c>
      <c r="AZ108" s="12" t="str">
        <f>IF(AND(B108="3000SC", OR(AND(E108='club records end 2019'!$J$20, F108&lt;='club records end 2019'!$K$20), AND(E108='club records end 2019'!$J$21, F108&lt;='club records end 2019'!$K$21))), "CR", " ")</f>
        <v xml:space="preserve"> </v>
      </c>
      <c r="BA108" s="13" t="str">
        <f>IF(AND(B108="4x100", OR(AND(E108='club records end 2019'!$N$1, F108&lt;='club records end 2019'!$O$1), AND(E108='club records end 2019'!$N$2, F108&lt;='club records end 2019'!$O$2), AND(E108='club records end 2019'!$N$3, F108&lt;='club records end 2019'!$O$3), AND(E108='club records end 2019'!$N$4, F108&lt;='club records end 2019'!$O$4), AND(E108='club records end 2019'!$N$5, F108&lt;='club records end 2019'!$O$5))), "CR", " ")</f>
        <v xml:space="preserve"> </v>
      </c>
      <c r="BB108" s="13" t="str">
        <f>IF(AND(B108="4x200", OR(AND(E108='club records end 2019'!$N$6, F108&lt;='club records end 2019'!$O$6), AND(E108='club records end 2019'!$N$7, F108&lt;='club records end 2019'!$O$7), AND(E108='club records end 2019'!$N$8, F108&lt;='club records end 2019'!$O$8), AND(E108='club records end 2019'!$N$9, F108&lt;='club records end 2019'!$O$9), AND(E108='club records end 2019'!$N$10, F108&lt;='club records end 2019'!$O$10))), "CR", " ")</f>
        <v xml:space="preserve"> </v>
      </c>
      <c r="BC108" s="13" t="str">
        <f>IF(AND(B108="4x300", AND(E108='club records end 2019'!$N$11, F108&lt;='club records end 2019'!$O$11)), "CR", " ")</f>
        <v xml:space="preserve"> </v>
      </c>
      <c r="BD108" s="13" t="str">
        <f>IF(AND(B108="4x400", OR(AND(E108='club records end 2019'!$N$12, F108&lt;='club records end 2019'!$O$12), AND(E108='club records end 2019'!$N$13, F108&lt;='club records end 2019'!$O$13), AND(E108='club records end 2019'!$N$14, F108&lt;='club records end 2019'!$O$14), AND(E108='club records end 2019'!$N$15, F108&lt;='club records end 2019'!$O$15))), "CR", " ")</f>
        <v xml:space="preserve"> </v>
      </c>
      <c r="BE108" s="13" t="str">
        <f>IF(AND(B108="3x800", OR(AND(E108='club records end 2019'!$N$16, F108&lt;='club records end 2019'!$O$16), AND(E108='club records end 2019'!$N$17, F108&lt;='club records end 2019'!$O$17), AND(E108='club records end 2019'!$N$18, F108&lt;='club records end 2019'!$O$18))), "CR", " ")</f>
        <v xml:space="preserve"> </v>
      </c>
      <c r="BF108" s="13" t="str">
        <f>IF(AND(B108="pentathlon", OR(AND(E108='club records end 2019'!$N$21, F108&gt;='club records end 2019'!$O$21), AND(E108='club records end 2019'!$N$22, F108&gt;='club records end 2019'!$O$22),AND(E108='club records end 2019'!$N$23, F108&gt;='club records end 2019'!$O$23),AND(E108='club records end 2019'!$N$24, F108&gt;='club records end 2019'!$O$24))), "CR", " ")</f>
        <v xml:space="preserve"> </v>
      </c>
      <c r="BG108" s="13" t="str">
        <f>IF(AND(B108="heptathlon", OR(AND(E108='club records end 2019'!$N$26, F108&gt;='club records end 2019'!$O$26), AND(E108='club records end 2019'!$N$27, F108&gt;='club records end 2019'!$O$27))), "CR", " ")</f>
        <v xml:space="preserve"> </v>
      </c>
      <c r="BH108" s="13" t="str">
        <f>IF(AND(B108="decathlon", OR(AND(E108='club records end 2019'!$N$29, F108&gt;='club records end 2019'!$O$29), AND(E108='club records end 2019'!$N$30, F108&gt;='club records end 2019'!$O$30),AND(E108='club records end 2019'!$N$31, F108&gt;='club records end 2019'!$O$31))), "CR", " ")</f>
        <v xml:space="preserve"> </v>
      </c>
    </row>
    <row r="109" spans="1:60" ht="14.5" hidden="1" x14ac:dyDescent="0.35">
      <c r="A109" s="1" t="s">
        <v>333</v>
      </c>
      <c r="B109" s="2">
        <v>100</v>
      </c>
      <c r="C109" s="1" t="s">
        <v>126</v>
      </c>
      <c r="D109" s="1" t="s">
        <v>321</v>
      </c>
      <c r="E109" s="17" t="s">
        <v>10</v>
      </c>
      <c r="J109" s="13" t="str">
        <f t="shared" si="10"/>
        <v>***CLUB RECORD***</v>
      </c>
      <c r="K109" s="13" t="str">
        <f>IF(AND(B109=100, OR(AND(E109='club records end 2019'!$B$6, F109&lt;='club records end 2019'!$C$6), AND(E109='club records end 2019'!$B$7, F109&lt;='club records end 2019'!$C$7), AND(E109='club records end 2019'!$B$8, F109&lt;='club records end 2019'!$C$8), AND(E109='club records end 2019'!$B$9, F109&lt;='club records end 2019'!$C$9), AND(E109='club records end 2019'!$B$10, F109&lt;='club records end 2019'!$C$10))), "CR", " ")</f>
        <v>CR</v>
      </c>
      <c r="L109" s="13" t="str">
        <f>IF(AND(B109=200, OR(AND(E109='club records end 2019'!$B$11, F109&lt;='club records end 2019'!$C$11), AND(E109='club records end 2019'!$B$12, F109&lt;='club records end 2019'!$C$12), AND(E109='club records end 2019'!$B$13, F109&lt;='club records end 2019'!$C$13), AND(E109='club records end 2019'!$B$14, F109&lt;='club records end 2019'!$C$14), AND(E109='club records end 2019'!$B$15, F109&lt;='club records end 2019'!$C$15))), "CR", " ")</f>
        <v xml:space="preserve"> </v>
      </c>
      <c r="M109" s="13" t="str">
        <f>IF(AND(B109=300, OR(AND(E109='club records end 2019'!$B$16, F109&lt;='club records end 2019'!$C$16), AND(E109='club records end 2019'!$B$17, F109&lt;='club records end 2019'!$C$17))), "CR", " ")</f>
        <v xml:space="preserve"> </v>
      </c>
      <c r="N109" s="13" t="str">
        <f>IF(AND(B109=400, OR(AND(E109='club records end 2019'!$B$18, F109&lt;='club records end 2019'!$C$18), AND(E109='club records end 2019'!$B$19, F109&lt;='club records end 2019'!$C$19), AND(E109='club records end 2019'!$B$20, F109&lt;='club records end 2019'!$C$20), AND(E109='club records end 2019'!$B$21, F109&lt;='club records end 2019'!$C$21))), "CR", " ")</f>
        <v xml:space="preserve"> </v>
      </c>
      <c r="O109" s="13" t="str">
        <f>IF(AND(B109=800, OR(AND(E109='club records end 2019'!$B$22, F109&lt;='club records end 2019'!$C$22), AND(E109='club records end 2019'!$B$23, F109&lt;='club records end 2019'!$C$23), AND(E109='club records end 2019'!$B$24, F109&lt;='club records end 2019'!$C$24), AND(E109='club records end 2019'!$B$25, F109&lt;='club records end 2019'!$C$25), AND(E109='club records end 2019'!$B$26, F109&lt;='club records end 2019'!$C$26))), "CR", " ")</f>
        <v xml:space="preserve"> </v>
      </c>
      <c r="P109" s="13" t="str">
        <f>IF(AND(B109=1000, OR(AND(E109='club records end 2019'!$B$27, F109&lt;='club records end 2019'!$C$27), AND(E109='club records end 2019'!$B$28, F109&lt;='club records end 2019'!$C$28))), "CR", " ")</f>
        <v xml:space="preserve"> </v>
      </c>
      <c r="Q109" s="13" t="str">
        <f>IF(AND(B109=1500, OR(AND(E109='club records end 2019'!$B$29, F109&lt;='club records end 2019'!$C$29), AND(E109='club records end 2019'!$B$30, F109&lt;='club records end 2019'!$C$30), AND(E109='club records end 2019'!$B$31, F109&lt;='club records end 2019'!$C$31), AND(E109='club records end 2019'!$B$32, F109&lt;='club records end 2019'!$C$32), AND(E109='club records end 2019'!$B$33, F109&lt;='club records end 2019'!$C$33))), "CR", " ")</f>
        <v xml:space="preserve"> </v>
      </c>
      <c r="R109" s="13" t="str">
        <f>IF(AND(B109="1600 (Mile)",OR(AND(E109='club records end 2019'!$B$34,F109&lt;='club records end 2019'!$C$34),AND(E109='club records end 2019'!$B$35,F109&lt;='club records end 2019'!$C$35),AND(E109='club records end 2019'!$B$36,F109&lt;='club records end 2019'!$C$36),AND(E109='club records end 2019'!$B$37,F109&lt;='club records end 2019'!$C$37))),"CR"," ")</f>
        <v xml:space="preserve"> </v>
      </c>
      <c r="S109" s="13" t="str">
        <f>IF(AND(B109=3000, OR(AND(E109='club records end 2019'!$B$38, F109&lt;='club records end 2019'!$C$38), AND(E109='club records end 2019'!$B$39, F109&lt;='club records end 2019'!$C$39), AND(E109='club records end 2019'!$B$40, F109&lt;='club records end 2019'!$C$40), AND(E109='club records end 2019'!$B$41, F109&lt;='club records end 2019'!$C$41))), "CR", " ")</f>
        <v xml:space="preserve"> </v>
      </c>
      <c r="T109" s="13" t="str">
        <f>IF(AND(B109=5000, OR(AND(E109='club records end 2019'!$B$42, F109&lt;='club records end 2019'!$C$42), AND(E109='club records end 2019'!$B$43, F109&lt;='club records end 2019'!$C$43))), "CR", " ")</f>
        <v xml:space="preserve"> </v>
      </c>
      <c r="U109" s="12" t="str">
        <f>IF(AND(B109=10000, OR(AND(E109='club records end 2019'!$B$44, F109&lt;='club records end 2019'!$C$44), AND(E109='club records end 2019'!$B$45, F109&lt;='club records end 2019'!$C$45))), "CR", " ")</f>
        <v xml:space="preserve"> </v>
      </c>
      <c r="V109" s="12" t="str">
        <f>IF(AND(B109="high jump", OR(AND(E109='club records end 2019'!$F$1, F109&gt;='club records end 2019'!$G$1), AND(E109='club records end 2019'!$F$2, F109&gt;='club records end 2019'!$G$2), AND(E109='club records end 2019'!$F$3, F109&gt;='club records end 2019'!$G$3), AND(E109='club records end 2019'!$F$4, F109&gt;='club records end 2019'!$G$4), AND(E109='club records end 2019'!$F$5, F109&gt;='club records end 2019'!$G$5))), "CR", " ")</f>
        <v xml:space="preserve"> </v>
      </c>
      <c r="W109" s="12" t="str">
        <f>IF(AND(B109="long jump", OR(AND(E109='club records end 2019'!$F$6, F109&gt;='club records end 2019'!$G$6), AND(E109='club records end 2019'!$F$7, F109&gt;='club records end 2019'!$G$7), AND(E109='club records end 2019'!$F$8, F109&gt;='club records end 2019'!$G$8), AND(E109='club records end 2019'!$F$9, F109&gt;='club records end 2019'!$G$9), AND(E109='club records end 2019'!$F$10, F109&gt;='club records end 2019'!$G$10))), "CR", " ")</f>
        <v xml:space="preserve"> </v>
      </c>
      <c r="X109" s="12" t="str">
        <f>IF(AND(B109="triple jump", OR(AND(E109='club records end 2019'!$F$11, F109&gt;='club records end 2019'!$G$11), AND(E109='club records end 2019'!$F$12, F109&gt;='club records end 2019'!$G$12), AND(E109='club records end 2019'!$F$13, F109&gt;='club records end 2019'!$G$13), AND(E109='club records end 2019'!$F$14, F109&gt;='club records end 2019'!$H$14), AND(E109='club records end 2019'!$F$15, F109&gt;='club records end 2019'!$G$15))), "CR", " ")</f>
        <v xml:space="preserve"> </v>
      </c>
      <c r="Y109" s="12" t="str">
        <f>IF(AND(B109="pole vault", OR(AND(E109='club records end 2019'!$F$16, F109&gt;='club records end 2019'!$G$16), AND(E109='club records end 2019'!$F$17, F109&gt;='club records end 2019'!$G$17), AND(E109='club records end 2019'!$F$18, F109&gt;='club records end 2019'!$G$18), AND(E109='club records end 2019'!$F$19, F109&gt;='club records end 2019'!$G$19), AND(E109='club records end 2019'!$F$20, F109&gt;='club records end 2019'!$G$20))), "CR", " ")</f>
        <v xml:space="preserve"> </v>
      </c>
      <c r="Z109" s="12" t="str">
        <f>IF(AND(B109="discus 1", E109='club records end 2019'!$F$21, F109&gt;='club records end 2019'!$G$21), "CR", " ")</f>
        <v xml:space="preserve"> </v>
      </c>
      <c r="AA109" s="12" t="str">
        <f>IF(AND(B109="discus 1.25", E109='club records end 2019'!$F$22, F109&gt;='club records end 2019'!$G$22), "CR", " ")</f>
        <v xml:space="preserve"> </v>
      </c>
      <c r="AB109" s="12" t="str">
        <f>IF(AND(B109="discus 1.5", E109='club records end 2019'!$F$23, F109&gt;='club records end 2019'!$G$23), "CR", " ")</f>
        <v xml:space="preserve"> </v>
      </c>
      <c r="AC109" s="12" t="str">
        <f>IF(AND(B109="discus 1.75", E109='club records end 2019'!$F$24, F109&gt;='club records end 2019'!$G$24), "CR", " ")</f>
        <v xml:space="preserve"> </v>
      </c>
      <c r="AD109" s="12" t="str">
        <f>IF(AND(B109="discus 2", E109='club records end 2019'!$F$25, F109&gt;='club records end 2019'!$G$25), "CR", " ")</f>
        <v xml:space="preserve"> </v>
      </c>
      <c r="AE109" s="12" t="str">
        <f>IF(AND(B109="hammer 4", E109='club records end 2019'!$F$27, F109&gt;='club records end 2019'!$G$27), "CR", " ")</f>
        <v xml:space="preserve"> </v>
      </c>
      <c r="AF109" s="12" t="str">
        <f>IF(AND(B109="hammer 5", E109='club records end 2019'!$F$28, F109&gt;='club records end 2019'!$G$28), "CR", " ")</f>
        <v xml:space="preserve"> </v>
      </c>
      <c r="AG109" s="12" t="str">
        <f>IF(AND(B109="hammer 6", E109='club records end 2019'!$F$29, F109&gt;='club records end 2019'!$G$29), "CR", " ")</f>
        <v xml:space="preserve"> </v>
      </c>
      <c r="AH109" s="12" t="str">
        <f>IF(AND(B109="hammer 7.26", E109='club records end 2019'!$F$30, F109&gt;='club records end 2019'!$G$30), "CR", " ")</f>
        <v xml:space="preserve"> </v>
      </c>
      <c r="AI109" s="12" t="str">
        <f>IF(AND(B109="javelin 400", E109='club records end 2019'!$F$31, F109&gt;='club records end 2019'!$G$31), "CR", " ")</f>
        <v xml:space="preserve"> </v>
      </c>
      <c r="AJ109" s="12" t="str">
        <f>IF(AND(B109="javelin 600", E109='club records end 2019'!$F$32, F109&gt;='club records end 2019'!$G$32), "CR", " ")</f>
        <v xml:space="preserve"> </v>
      </c>
      <c r="AK109" s="12" t="str">
        <f>IF(AND(B109="javelin 700", E109='club records end 2019'!$F$33, F109&gt;='club records end 2019'!$G$33), "CR", " ")</f>
        <v xml:space="preserve"> </v>
      </c>
      <c r="AL109" s="12" t="str">
        <f>IF(AND(B109="javelin 800", OR(AND(E109='club records end 2019'!$F$34, F109&gt;='club records end 2019'!$G$34), AND(E109='club records end 2019'!$F$35, F109&gt;='club records end 2019'!$G$35))), "CR", " ")</f>
        <v xml:space="preserve"> </v>
      </c>
      <c r="AM109" s="12" t="str">
        <f>IF(AND(B109="shot 3", E109='club records end 2019'!$F$36, F109&gt;='club records end 2019'!$G$36), "CR", " ")</f>
        <v xml:space="preserve"> </v>
      </c>
      <c r="AN109" s="12" t="str">
        <f>IF(AND(B109="shot 4", E109='club records end 2019'!$F$37, F109&gt;='club records end 2019'!$G$37), "CR", " ")</f>
        <v xml:space="preserve"> </v>
      </c>
      <c r="AO109" s="12" t="str">
        <f>IF(AND(B109="shot 5", E109='club records end 2019'!$F$38, F109&gt;='club records end 2019'!$G$38), "CR", " ")</f>
        <v xml:space="preserve"> </v>
      </c>
      <c r="AP109" s="12" t="str">
        <f>IF(AND(B109="shot 6", E109='club records end 2019'!$F$39, F109&gt;='club records end 2019'!$G$39), "CR", " ")</f>
        <v xml:space="preserve"> </v>
      </c>
      <c r="AQ109" s="12" t="str">
        <f>IF(AND(B109="shot 7.26", E109='club records end 2019'!$F$40, F109&gt;='club records end 2019'!$G$40), "CR", " ")</f>
        <v xml:space="preserve"> </v>
      </c>
      <c r="AR109" s="12" t="str">
        <f>IF(AND(B109="60H",OR(AND(E109='club records end 2019'!$J$1,F109&lt;='club records end 2019'!$K$1),AND(E109='club records end 2019'!$J$2,F109&lt;='club records end 2019'!$K$2),AND(E109='club records end 2019'!$J$3,F109&lt;='club records end 2019'!$K$3),AND(E109='club records end 2019'!$J$4,F109&lt;='club records end 2019'!$K$4),AND(E109='club records end 2019'!$J$5,F109&lt;='club records end 2019'!$K$5))),"CR"," ")</f>
        <v xml:space="preserve"> </v>
      </c>
      <c r="AS109" s="12" t="str">
        <f>IF(AND(B109="75H", AND(E109='club records end 2019'!$J$6, F109&lt;='club records end 2019'!$K$6)), "CR", " ")</f>
        <v xml:space="preserve"> </v>
      </c>
      <c r="AT109" s="12" t="str">
        <f>IF(AND(B109="80H", AND(E109='club records end 2019'!$J$7, F109&lt;='club records end 2019'!$K$7)), "CR", " ")</f>
        <v xml:space="preserve"> </v>
      </c>
      <c r="AU109" s="12" t="str">
        <f>IF(AND(B109="100H", AND(E109='club records end 2019'!$J$8, F109&lt;='club records end 2019'!$K$8)), "CR", " ")</f>
        <v xml:space="preserve"> </v>
      </c>
      <c r="AV109" s="12" t="str">
        <f>IF(AND(B109="110H", OR(AND(E109='club records end 2019'!$J$9, F109&lt;='club records end 2019'!$K$9), AND(E109='club records end 2019'!$J$10, F109&lt;='club records end 2019'!$K$10))), "CR", " ")</f>
        <v xml:space="preserve"> </v>
      </c>
      <c r="AW109" s="12" t="str">
        <f>IF(AND(B109="400H", OR(AND(E109='club records end 2019'!$J$11, F109&lt;='club records end 2019'!$K$11), AND(E109='club records end 2019'!$J$12, F109&lt;='club records end 2019'!$K$12), AND(E109='club records end 2019'!$J$13, F109&lt;='club records end 2019'!$K$13), AND(E109='club records end 2019'!$J$14, F109&lt;='club records end 2019'!$K$14))), "CR", " ")</f>
        <v xml:space="preserve"> </v>
      </c>
      <c r="AX109" s="12" t="str">
        <f>IF(AND(B109="1500SC", AND(E109='club records end 2019'!$J$15, F109&lt;='club records end 2019'!$K$15)), "CR", " ")</f>
        <v xml:space="preserve"> </v>
      </c>
      <c r="AY109" s="12" t="str">
        <f>IF(AND(B109="2000SC", OR(AND(E109='club records end 2019'!$J$17, F109&lt;='club records end 2019'!$K$17), AND(E109='club records end 2019'!$J$18, F109&lt;='club records end 2019'!$K$18))), "CR", " ")</f>
        <v xml:space="preserve"> </v>
      </c>
      <c r="AZ109" s="12" t="str">
        <f>IF(AND(B109="3000SC", OR(AND(E109='club records end 2019'!$J$20, F109&lt;='club records end 2019'!$K$20), AND(E109='club records end 2019'!$J$21, F109&lt;='club records end 2019'!$K$21))), "CR", " ")</f>
        <v xml:space="preserve"> </v>
      </c>
      <c r="BA109" s="13" t="str">
        <f>IF(AND(B109="4x100", OR(AND(E109='club records end 2019'!$N$1, F109&lt;='club records end 2019'!$O$1), AND(E109='club records end 2019'!$N$2, F109&lt;='club records end 2019'!$O$2), AND(E109='club records end 2019'!$N$3, F109&lt;='club records end 2019'!$O$3), AND(E109='club records end 2019'!$N$4, F109&lt;='club records end 2019'!$O$4), AND(E109='club records end 2019'!$N$5, F109&lt;='club records end 2019'!$O$5))), "CR", " ")</f>
        <v xml:space="preserve"> </v>
      </c>
      <c r="BB109" s="13" t="str">
        <f>IF(AND(B109="4x200", OR(AND(E109='club records end 2019'!$N$6, F109&lt;='club records end 2019'!$O$6), AND(E109='club records end 2019'!$N$7, F109&lt;='club records end 2019'!$O$7), AND(E109='club records end 2019'!$N$8, F109&lt;='club records end 2019'!$O$8), AND(E109='club records end 2019'!$N$9, F109&lt;='club records end 2019'!$O$9), AND(E109='club records end 2019'!$N$10, F109&lt;='club records end 2019'!$O$10))), "CR", " ")</f>
        <v xml:space="preserve"> </v>
      </c>
      <c r="BC109" s="13" t="str">
        <f>IF(AND(B109="4x300", AND(E109='club records end 2019'!$N$11, F109&lt;='club records end 2019'!$O$11)), "CR", " ")</f>
        <v xml:space="preserve"> </v>
      </c>
      <c r="BD109" s="13" t="str">
        <f>IF(AND(B109="4x400", OR(AND(E109='club records end 2019'!$N$12, F109&lt;='club records end 2019'!$O$12), AND(E109='club records end 2019'!$N$13, F109&lt;='club records end 2019'!$O$13), AND(E109='club records end 2019'!$N$14, F109&lt;='club records end 2019'!$O$14), AND(E109='club records end 2019'!$N$15, F109&lt;='club records end 2019'!$O$15))), "CR", " ")</f>
        <v xml:space="preserve"> </v>
      </c>
      <c r="BE109" s="13" t="str">
        <f>IF(AND(B109="3x800", OR(AND(E109='club records end 2019'!$N$16, F109&lt;='club records end 2019'!$O$16), AND(E109='club records end 2019'!$N$17, F109&lt;='club records end 2019'!$O$17), AND(E109='club records end 2019'!$N$18, F109&lt;='club records end 2019'!$O$18))), "CR", " ")</f>
        <v xml:space="preserve"> </v>
      </c>
      <c r="BF109" s="13" t="str">
        <f>IF(AND(B109="pentathlon", OR(AND(E109='club records end 2019'!$N$21, F109&gt;='club records end 2019'!$O$21), AND(E109='club records end 2019'!$N$22, F109&gt;='club records end 2019'!$O$22),AND(E109='club records end 2019'!$N$23, F109&gt;='club records end 2019'!$O$23),AND(E109='club records end 2019'!$N$24, F109&gt;='club records end 2019'!$O$24))), "CR", " ")</f>
        <v xml:space="preserve"> </v>
      </c>
      <c r="BG109" s="13" t="str">
        <f>IF(AND(B109="heptathlon", OR(AND(E109='club records end 2019'!$N$26, F109&gt;='club records end 2019'!$O$26), AND(E109='club records end 2019'!$N$27, F109&gt;='club records end 2019'!$O$27))), "CR", " ")</f>
        <v xml:space="preserve"> </v>
      </c>
      <c r="BH109" s="13" t="str">
        <f>IF(AND(B109="decathlon", OR(AND(E109='club records end 2019'!$N$29, F109&gt;='club records end 2019'!$O$29), AND(E109='club records end 2019'!$N$30, F109&gt;='club records end 2019'!$O$30),AND(E109='club records end 2019'!$N$31, F109&gt;='club records end 2019'!$O$31))), "CR", " ")</f>
        <v xml:space="preserve"> </v>
      </c>
    </row>
    <row r="110" spans="1:60" ht="14.5" hidden="1" x14ac:dyDescent="0.35">
      <c r="A110" s="29" t="str">
        <f>IF(OR(E110="Sen", E110="V35", E110="V40", E110="V45", E110="V50", E110="V55", E110="V60", E110="V65", E110="V70", E110="V75"), "V", E110)</f>
        <v>U13</v>
      </c>
      <c r="B110" s="2">
        <v>100</v>
      </c>
      <c r="C110" s="1" t="s">
        <v>82</v>
      </c>
      <c r="D110" s="1" t="s">
        <v>64</v>
      </c>
      <c r="E110" s="29" t="s">
        <v>13</v>
      </c>
      <c r="G110" s="24"/>
      <c r="J110" s="13" t="s">
        <v>306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3"/>
      <c r="BB110" s="13"/>
      <c r="BC110" s="13"/>
      <c r="BD110" s="13"/>
      <c r="BE110" s="13"/>
      <c r="BF110" s="13"/>
      <c r="BG110" s="13"/>
      <c r="BH110" s="13"/>
    </row>
    <row r="111" spans="1:60" ht="14.5" hidden="1" x14ac:dyDescent="0.35">
      <c r="A111" s="29" t="str">
        <f>IF(OR(E111="Sen", E111="V35", E111="V40", E111="V45", E111="V50", E111="V55", E111="V60", E111="V65", E111="V70", E111="V75"), "V", E111)</f>
        <v>U17</v>
      </c>
      <c r="B111" s="2">
        <v>200</v>
      </c>
      <c r="C111" s="1" t="s">
        <v>63</v>
      </c>
      <c r="D111" s="1" t="s">
        <v>64</v>
      </c>
      <c r="E111" s="29" t="s">
        <v>14</v>
      </c>
      <c r="G111" s="24"/>
      <c r="J111" s="13" t="str">
        <f>IF(OR(K111="CR", L111="CR", M111="CR", N111="CR", O111="CR", P111="CR", Q111="CR", R111="CR", S111="CR", T111="CR",U111="CR", V111="CR", W111="CR", X111="CR", Y111="CR", Z111="CR", AA111="CR", AB111="CR", AC111="CR", AD111="CR", AE111="CR", AF111="CR", AG111="CR", AH111="CR", AI111="CR", AJ111="CR", AK111="CR", AL111="CR", AM111="CR", AN111="CR", AO111="CR", AP111="CR", AQ111="CR", AR111="CR", AS111="CR", AT111="CR", AU111="CR", AV111="CR", AW111="CR", AX111="CR", AY111="CR", AZ111="CR", BA111="CR", BB111="CR", BC111="CR", BD111="CR", BE111="CR", BF111="CR", BG111="CR", BH111="CR"), "***CLUB RECORD***", "")</f>
        <v>***CLUB RECORD***</v>
      </c>
      <c r="K111" s="13" t="str">
        <f>IF(AND(B111=100, OR(AND(E111='club records end 2019'!$B$6, F111&lt;='club records end 2019'!$C$6), AND(E111='club records end 2019'!$B$7, F111&lt;='club records end 2019'!$C$7), AND(E111='club records end 2019'!$B$8, F111&lt;='club records end 2019'!$C$8), AND(E111='club records end 2019'!$B$9, F111&lt;='club records end 2019'!$C$9), AND(E111='club records end 2019'!$B$10, F111&lt;='club records end 2019'!$C$10))), "CR", " ")</f>
        <v xml:space="preserve"> </v>
      </c>
      <c r="L111" s="13" t="str">
        <f>IF(AND(B111=200, OR(AND(E111='club records end 2019'!$B$11, F111&lt;='club records end 2019'!$C$11), AND(E111='club records end 2019'!$B$12, F111&lt;='club records end 2019'!$C$12), AND(E111='club records end 2019'!$B$13, F111&lt;='club records end 2019'!$C$13), AND(E111='club records end 2019'!$B$14, F111&lt;='club records end 2019'!$C$14), AND(E111='club records end 2019'!$B$15, F111&lt;='club records end 2019'!$C$15))), "CR", " ")</f>
        <v>CR</v>
      </c>
      <c r="M111" s="13" t="str">
        <f>IF(AND(B111=300, OR(AND(E111='club records end 2019'!$B$16, F111&lt;='club records end 2019'!$C$16), AND(E111='club records end 2019'!$B$17, F111&lt;='club records end 2019'!$C$17))), "CR", " ")</f>
        <v xml:space="preserve"> </v>
      </c>
      <c r="N111" s="13" t="str">
        <f>IF(AND(B111=400, OR(AND(E111='club records end 2019'!$B$18, F111&lt;='club records end 2019'!$C$18), AND(E111='club records end 2019'!$B$19, F111&lt;='club records end 2019'!$C$19), AND(E111='club records end 2019'!$B$20, F111&lt;='club records end 2019'!$C$20), AND(E111='club records end 2019'!$B$21, F111&lt;='club records end 2019'!$C$21))), "CR", " ")</f>
        <v xml:space="preserve"> </v>
      </c>
      <c r="O111" s="13" t="str">
        <f>IF(AND(B111=800, OR(AND(E111='club records end 2019'!$B$22, F111&lt;='club records end 2019'!$C$22), AND(E111='club records end 2019'!$B$23, F111&lt;='club records end 2019'!$C$23), AND(E111='club records end 2019'!$B$24, F111&lt;='club records end 2019'!$C$24), AND(E111='club records end 2019'!$B$25, F111&lt;='club records end 2019'!$C$25), AND(E111='club records end 2019'!$B$26, F111&lt;='club records end 2019'!$C$26))), "CR", " ")</f>
        <v xml:space="preserve"> </v>
      </c>
      <c r="P111" s="13" t="str">
        <f>IF(AND(B111=1000, OR(AND(E111='club records end 2019'!$B$27, F111&lt;='club records end 2019'!$C$27), AND(E111='club records end 2019'!$B$28, F111&lt;='club records end 2019'!$C$28))), "CR", " ")</f>
        <v xml:space="preserve"> </v>
      </c>
      <c r="Q111" s="13" t="str">
        <f>IF(AND(B111=1500, OR(AND(E111='club records end 2019'!$B$29, F111&lt;='club records end 2019'!$C$29), AND(E111='club records end 2019'!$B$30, F111&lt;='club records end 2019'!$C$30), AND(E111='club records end 2019'!$B$31, F111&lt;='club records end 2019'!$C$31), AND(E111='club records end 2019'!$B$32, F111&lt;='club records end 2019'!$C$32), AND(E111='club records end 2019'!$B$33, F111&lt;='club records end 2019'!$C$33))), "CR", " ")</f>
        <v xml:space="preserve"> </v>
      </c>
      <c r="R111" s="13" t="str">
        <f>IF(AND(B111="1600 (Mile)",OR(AND(E111='club records end 2019'!$B$34,F111&lt;='club records end 2019'!$C$34),AND(E111='club records end 2019'!$B$35,F111&lt;='club records end 2019'!$C$35),AND(E111='club records end 2019'!$B$36,F111&lt;='club records end 2019'!$C$36),AND(E111='club records end 2019'!$B$37,F111&lt;='club records end 2019'!$C$37))),"CR"," ")</f>
        <v xml:space="preserve"> </v>
      </c>
      <c r="S111" s="13" t="str">
        <f>IF(AND(B111=3000, OR(AND(E111='club records end 2019'!$B$38, F111&lt;='club records end 2019'!$C$38), AND(E111='club records end 2019'!$B$39, F111&lt;='club records end 2019'!$C$39), AND(E111='club records end 2019'!$B$40, F111&lt;='club records end 2019'!$C$40), AND(E111='club records end 2019'!$B$41, F111&lt;='club records end 2019'!$C$41))), "CR", " ")</f>
        <v xml:space="preserve"> </v>
      </c>
      <c r="T111" s="13" t="str">
        <f>IF(AND(B111=5000, OR(AND(E111='club records end 2019'!$B$42, F111&lt;='club records end 2019'!$C$42), AND(E111='club records end 2019'!$B$43, F111&lt;='club records end 2019'!$C$43))), "CR", " ")</f>
        <v xml:space="preserve"> </v>
      </c>
      <c r="U111" s="12" t="str">
        <f>IF(AND(B111=10000, OR(AND(E111='club records end 2019'!$B$44, F111&lt;='club records end 2019'!$C$44), AND(E111='club records end 2019'!$B$45, F111&lt;='club records end 2019'!$C$45))), "CR", " ")</f>
        <v xml:space="preserve"> </v>
      </c>
      <c r="V111" s="12" t="str">
        <f>IF(AND(B111="high jump", OR(AND(E111='club records end 2019'!$F$1, F111&gt;='club records end 2019'!$G$1), AND(E111='club records end 2019'!$F$2, F111&gt;='club records end 2019'!$G$2), AND(E111='club records end 2019'!$F$3, F111&gt;='club records end 2019'!$G$3), AND(E111='club records end 2019'!$F$4, F111&gt;='club records end 2019'!$G$4), AND(E111='club records end 2019'!$F$5, F111&gt;='club records end 2019'!$G$5))), "CR", " ")</f>
        <v xml:space="preserve"> </v>
      </c>
      <c r="W111" s="12" t="str">
        <f>IF(AND(B111="long jump", OR(AND(E111='club records end 2019'!$F$6, F111&gt;='club records end 2019'!$G$6), AND(E111='club records end 2019'!$F$7, F111&gt;='club records end 2019'!$G$7), AND(E111='club records end 2019'!$F$8, F111&gt;='club records end 2019'!$G$8), AND(E111='club records end 2019'!$F$9, F111&gt;='club records end 2019'!$G$9), AND(E111='club records end 2019'!$F$10, F111&gt;='club records end 2019'!$G$10))), "CR", " ")</f>
        <v xml:space="preserve"> </v>
      </c>
      <c r="X111" s="12" t="str">
        <f>IF(AND(B111="triple jump", OR(AND(E111='club records end 2019'!$F$11, F111&gt;='club records end 2019'!$G$11), AND(E111='club records end 2019'!$F$12, F111&gt;='club records end 2019'!$G$12), AND(E111='club records end 2019'!$F$13, F111&gt;='club records end 2019'!$G$13), AND(E111='club records end 2019'!$F$14, F111&gt;='club records end 2019'!$H$14), AND(E111='club records end 2019'!$F$15, F111&gt;='club records end 2019'!$G$15))), "CR", " ")</f>
        <v xml:space="preserve"> </v>
      </c>
      <c r="Y111" s="12" t="str">
        <f>IF(AND(B111="pole vault", OR(AND(E111='club records end 2019'!$F$16, F111&gt;='club records end 2019'!$G$16), AND(E111='club records end 2019'!$F$17, F111&gt;='club records end 2019'!$G$17), AND(E111='club records end 2019'!$F$18, F111&gt;='club records end 2019'!$G$18), AND(E111='club records end 2019'!$F$19, F111&gt;='club records end 2019'!$G$19), AND(E111='club records end 2019'!$F$20, F111&gt;='club records end 2019'!$G$20))), "CR", " ")</f>
        <v xml:space="preserve"> </v>
      </c>
      <c r="Z111" s="12" t="str">
        <f>IF(AND(B111="discus 1", E111='club records end 2019'!$F$21, F111&gt;='club records end 2019'!$G$21), "CR", " ")</f>
        <v xml:space="preserve"> </v>
      </c>
      <c r="AA111" s="12" t="str">
        <f>IF(AND(B111="discus 1.25", E111='club records end 2019'!$F$22, F111&gt;='club records end 2019'!$G$22), "CR", " ")</f>
        <v xml:space="preserve"> </v>
      </c>
      <c r="AB111" s="12" t="str">
        <f>IF(AND(B111="discus 1.5", E111='club records end 2019'!$F$23, F111&gt;='club records end 2019'!$G$23), "CR", " ")</f>
        <v xml:space="preserve"> </v>
      </c>
      <c r="AC111" s="12" t="str">
        <f>IF(AND(B111="discus 1.75", E111='club records end 2019'!$F$24, F111&gt;='club records end 2019'!$G$24), "CR", " ")</f>
        <v xml:space="preserve"> </v>
      </c>
      <c r="AD111" s="12" t="str">
        <f>IF(AND(B111="discus 2", E111='club records end 2019'!$F$25, F111&gt;='club records end 2019'!$G$25), "CR", " ")</f>
        <v xml:space="preserve"> </v>
      </c>
      <c r="AE111" s="12" t="str">
        <f>IF(AND(B111="hammer 4", E111='club records end 2019'!$F$27, F111&gt;='club records end 2019'!$G$27), "CR", " ")</f>
        <v xml:space="preserve"> </v>
      </c>
      <c r="AF111" s="12" t="str">
        <f>IF(AND(B111="hammer 5", E111='club records end 2019'!$F$28, F111&gt;='club records end 2019'!$G$28), "CR", " ")</f>
        <v xml:space="preserve"> </v>
      </c>
      <c r="AG111" s="12" t="str">
        <f>IF(AND(B111="hammer 6", E111='club records end 2019'!$F$29, F111&gt;='club records end 2019'!$G$29), "CR", " ")</f>
        <v xml:space="preserve"> </v>
      </c>
      <c r="AH111" s="12" t="str">
        <f>IF(AND(B111="hammer 7.26", E111='club records end 2019'!$F$30, F111&gt;='club records end 2019'!$G$30), "CR", " ")</f>
        <v xml:space="preserve"> </v>
      </c>
      <c r="AI111" s="12" t="str">
        <f>IF(AND(B111="javelin 400", E111='club records end 2019'!$F$31, F111&gt;='club records end 2019'!$G$31), "CR", " ")</f>
        <v xml:space="preserve"> </v>
      </c>
      <c r="AJ111" s="12" t="str">
        <f>IF(AND(B111="javelin 600", E111='club records end 2019'!$F$32, F111&gt;='club records end 2019'!$G$32), "CR", " ")</f>
        <v xml:space="preserve"> </v>
      </c>
      <c r="AK111" s="12" t="str">
        <f>IF(AND(B111="javelin 700", E111='club records end 2019'!$F$33, F111&gt;='club records end 2019'!$G$33), "CR", " ")</f>
        <v xml:space="preserve"> </v>
      </c>
      <c r="AL111" s="12" t="str">
        <f>IF(AND(B111="javelin 800", OR(AND(E111='club records end 2019'!$F$34, F111&gt;='club records end 2019'!$G$34), AND(E111='club records end 2019'!$F$35, F111&gt;='club records end 2019'!$G$35))), "CR", " ")</f>
        <v xml:space="preserve"> </v>
      </c>
      <c r="AM111" s="12" t="str">
        <f>IF(AND(B111="shot 3", E111='club records end 2019'!$F$36, F111&gt;='club records end 2019'!$G$36), "CR", " ")</f>
        <v xml:space="preserve"> </v>
      </c>
      <c r="AN111" s="12" t="str">
        <f>IF(AND(B111="shot 4", E111='club records end 2019'!$F$37, F111&gt;='club records end 2019'!$G$37), "CR", " ")</f>
        <v xml:space="preserve"> </v>
      </c>
      <c r="AO111" s="12" t="str">
        <f>IF(AND(B111="shot 5", E111='club records end 2019'!$F$38, F111&gt;='club records end 2019'!$G$38), "CR", " ")</f>
        <v xml:space="preserve"> </v>
      </c>
      <c r="AP111" s="12" t="str">
        <f>IF(AND(B111="shot 6", E111='club records end 2019'!$F$39, F111&gt;='club records end 2019'!$G$39), "CR", " ")</f>
        <v xml:space="preserve"> </v>
      </c>
      <c r="AQ111" s="12" t="str">
        <f>IF(AND(B111="shot 7.26", E111='club records end 2019'!$F$40, F111&gt;='club records end 2019'!$G$40), "CR", " ")</f>
        <v xml:space="preserve"> </v>
      </c>
      <c r="AR111" s="12" t="str">
        <f>IF(AND(B111="60H",OR(AND(E111='club records end 2019'!$J$1,F111&lt;='club records end 2019'!$K$1),AND(E111='club records end 2019'!$J$2,F111&lt;='club records end 2019'!$K$2),AND(E111='club records end 2019'!$J$3,F111&lt;='club records end 2019'!$K$3),AND(E111='club records end 2019'!$J$4,F111&lt;='club records end 2019'!$K$4),AND(E111='club records end 2019'!$J$5,F111&lt;='club records end 2019'!$K$5))),"CR"," ")</f>
        <v xml:space="preserve"> </v>
      </c>
      <c r="AS111" s="12" t="str">
        <f>IF(AND(B111="75H", AND(E111='club records end 2019'!$J$6, F111&lt;='club records end 2019'!$K$6)), "CR", " ")</f>
        <v xml:space="preserve"> </v>
      </c>
      <c r="AT111" s="12" t="str">
        <f>IF(AND(B111="80H", AND(E111='club records end 2019'!$J$7, F111&lt;='club records end 2019'!$K$7)), "CR", " ")</f>
        <v xml:space="preserve"> </v>
      </c>
      <c r="AU111" s="12" t="str">
        <f>IF(AND(B111="100H", AND(E111='club records end 2019'!$J$8, F111&lt;='club records end 2019'!$K$8)), "CR", " ")</f>
        <v xml:space="preserve"> </v>
      </c>
      <c r="AV111" s="12" t="str">
        <f>IF(AND(B111="110H", OR(AND(E111='club records end 2019'!$J$9, F111&lt;='club records end 2019'!$K$9), AND(E111='club records end 2019'!$J$10, F111&lt;='club records end 2019'!$K$10))), "CR", " ")</f>
        <v xml:space="preserve"> </v>
      </c>
      <c r="AW111" s="12" t="str">
        <f>IF(AND(B111="400H", OR(AND(E111='club records end 2019'!$J$11, F111&lt;='club records end 2019'!$K$11), AND(E111='club records end 2019'!$J$12, F111&lt;='club records end 2019'!$K$12), AND(E111='club records end 2019'!$J$13, F111&lt;='club records end 2019'!$K$13), AND(E111='club records end 2019'!$J$14, F111&lt;='club records end 2019'!$K$14))), "CR", " ")</f>
        <v xml:space="preserve"> </v>
      </c>
      <c r="AX111" s="12" t="str">
        <f>IF(AND(B111="1500SC", AND(E111='club records end 2019'!$J$15, F111&lt;='club records end 2019'!$K$15)), "CR", " ")</f>
        <v xml:space="preserve"> </v>
      </c>
      <c r="AY111" s="12" t="str">
        <f>IF(AND(B111="2000SC", OR(AND(E111='club records end 2019'!$J$17, F111&lt;='club records end 2019'!$K$17), AND(E111='club records end 2019'!$J$18, F111&lt;='club records end 2019'!$K$18))), "CR", " ")</f>
        <v xml:space="preserve"> </v>
      </c>
      <c r="AZ111" s="12" t="str">
        <f>IF(AND(B111="3000SC", OR(AND(E111='club records end 2019'!$J$20, F111&lt;='club records end 2019'!$K$20), AND(E111='club records end 2019'!$J$21, F111&lt;='club records end 2019'!$K$21))), "CR", " ")</f>
        <v xml:space="preserve"> </v>
      </c>
      <c r="BA111" s="13" t="str">
        <f>IF(AND(B111="4x100", OR(AND(E111='club records end 2019'!$N$1, F111&lt;='club records end 2019'!$O$1), AND(E111='club records end 2019'!$N$2, F111&lt;='club records end 2019'!$O$2), AND(E111='club records end 2019'!$N$3, F111&lt;='club records end 2019'!$O$3), AND(E111='club records end 2019'!$N$4, F111&lt;='club records end 2019'!$O$4), AND(E111='club records end 2019'!$N$5, F111&lt;='club records end 2019'!$O$5))), "CR", " ")</f>
        <v xml:space="preserve"> </v>
      </c>
      <c r="BB111" s="13" t="str">
        <f>IF(AND(B111="4x200", OR(AND(E111='club records end 2019'!$N$6, F111&lt;='club records end 2019'!$O$6), AND(E111='club records end 2019'!$N$7, F111&lt;='club records end 2019'!$O$7), AND(E111='club records end 2019'!$N$8, F111&lt;='club records end 2019'!$O$8), AND(E111='club records end 2019'!$N$9, F111&lt;='club records end 2019'!$O$9), AND(E111='club records end 2019'!$N$10, F111&lt;='club records end 2019'!$O$10))), "CR", " ")</f>
        <v xml:space="preserve"> </v>
      </c>
      <c r="BC111" s="13" t="str">
        <f>IF(AND(B111="4x300", AND(E111='club records end 2019'!$N$11, F111&lt;='club records end 2019'!$O$11)), "CR", " ")</f>
        <v xml:space="preserve"> </v>
      </c>
      <c r="BD111" s="13" t="str">
        <f>IF(AND(B111="4x400", OR(AND(E111='club records end 2019'!$N$12, F111&lt;='club records end 2019'!$O$12), AND(E111='club records end 2019'!$N$13, F111&lt;='club records end 2019'!$O$13), AND(E111='club records end 2019'!$N$14, F111&lt;='club records end 2019'!$O$14), AND(E111='club records end 2019'!$N$15, F111&lt;='club records end 2019'!$O$15))), "CR", " ")</f>
        <v xml:space="preserve"> </v>
      </c>
      <c r="BE111" s="13" t="str">
        <f>IF(AND(B111="3x800", OR(AND(E111='club records end 2019'!$N$16, F111&lt;='club records end 2019'!$O$16), AND(E111='club records end 2019'!$N$17, F111&lt;='club records end 2019'!$O$17), AND(E111='club records end 2019'!$N$18, F111&lt;='club records end 2019'!$O$18))), "CR", " ")</f>
        <v xml:space="preserve"> </v>
      </c>
      <c r="BF111" s="13" t="str">
        <f>IF(AND(B111="pentathlon", OR(AND(E111='club records end 2019'!$N$21, F111&gt;='club records end 2019'!$O$21), AND(E111='club records end 2019'!$N$22, F111&gt;='club records end 2019'!$O$22),AND(E111='club records end 2019'!$N$23, F111&gt;='club records end 2019'!$O$23),AND(E111='club records end 2019'!$N$24, F111&gt;='club records end 2019'!$O$24))), "CR", " ")</f>
        <v xml:space="preserve"> </v>
      </c>
      <c r="BG111" s="13" t="str">
        <f>IF(AND(B111="heptathlon", OR(AND(E111='club records end 2019'!$N$26, F111&gt;='club records end 2019'!$O$26), AND(E111='club records end 2019'!$N$27, F111&gt;='club records end 2019'!$O$27))), "CR", " ")</f>
        <v xml:space="preserve"> </v>
      </c>
      <c r="BH111" s="13" t="str">
        <f>IF(AND(B111="decathlon", OR(AND(E111='club records end 2019'!$N$29, F111&gt;='club records end 2019'!$O$29), AND(E111='club records end 2019'!$N$30, F111&gt;='club records end 2019'!$O$30),AND(E111='club records end 2019'!$N$31, F111&gt;='club records end 2019'!$O$31))), "CR", " ")</f>
        <v xml:space="preserve"> </v>
      </c>
    </row>
    <row r="112" spans="1:60" ht="14.5" x14ac:dyDescent="0.35">
      <c r="A112" s="1" t="s">
        <v>333</v>
      </c>
      <c r="B112" s="2">
        <v>1500</v>
      </c>
      <c r="C112" s="1" t="s">
        <v>129</v>
      </c>
      <c r="D112" s="1" t="s">
        <v>130</v>
      </c>
      <c r="E112" s="17" t="s">
        <v>23</v>
      </c>
      <c r="F112" s="19" t="s">
        <v>389</v>
      </c>
      <c r="G112" s="25">
        <v>44087</v>
      </c>
      <c r="H112" s="1" t="s">
        <v>242</v>
      </c>
      <c r="J112" s="4" t="str">
        <f t="shared" ref="J112:J113" si="11">IF(OR(K112="CR", L112="CR", M112="CR", N112="CR", O112="CR", P112="CR", Q112="CR", R112="CR", S112="CR", T112="CR",U112="CR", V112="CR", W112="CR", X112="CR", Y112="CR", Z112="CR", AA112="CR", AB112="CR", AC112="CR", AD112="CR", AE112="CR", AF112="CR", AG112="CR", AH112="CR", AI112="CR", AJ112="CR", AK112="CR", AL112="CR", AM112="CR", AN112="CR", AO112="CR", AP112="CR", AQ112="CR", AR112="CR", AS112="CR", AT112="CR", AU112="CR", AV112="CR", AW112="CR", AX112="CR", AY112="CR", AZ112="CR", BA112="CR", BB112="CR", BC112="CR", BD112="CR", BE112="CR", BF112="CR", BG112="CR", BH112="CR"), "***CLUB RECORD***", "")</f>
        <v/>
      </c>
      <c r="K112" s="13" t="str">
        <f>IF(AND(B112=100, OR(AND(E112='club records end 2019'!$B$6, F112&lt;='club records end 2019'!$C$6), AND(E112='club records end 2019'!$B$7, F112&lt;='club records end 2019'!$C$7), AND(E112='club records end 2019'!$B$8, F112&lt;='club records end 2019'!$C$8), AND(E112='club records end 2019'!$B$9, F112&lt;='club records end 2019'!$C$9), AND(E112='club records end 2019'!$B$10, F112&lt;='club records end 2019'!$C$10))), "CR", " ")</f>
        <v xml:space="preserve"> </v>
      </c>
      <c r="L112" s="13" t="str">
        <f>IF(AND(B112=200, OR(AND(E112='club records end 2019'!$B$11, F112&lt;='club records end 2019'!$C$11), AND(E112='club records end 2019'!$B$12, F112&lt;='club records end 2019'!$C$12), AND(E112='club records end 2019'!$B$13, F112&lt;='club records end 2019'!$C$13), AND(E112='club records end 2019'!$B$14, F112&lt;='club records end 2019'!$C$14), AND(E112='club records end 2019'!$B$15, F112&lt;='club records end 2019'!$C$15))), "CR", " ")</f>
        <v xml:space="preserve"> </v>
      </c>
      <c r="M112" s="13" t="str">
        <f>IF(AND(B112=300, OR(AND(E112='club records end 2019'!$B$16, F112&lt;='club records end 2019'!$C$16), AND(E112='club records end 2019'!$B$17, F112&lt;='club records end 2019'!$C$17))), "CR", " ")</f>
        <v xml:space="preserve"> </v>
      </c>
      <c r="N112" s="13" t="str">
        <f>IF(AND(B112=400, OR(AND(E112='club records end 2019'!$B$18, F112&lt;='club records end 2019'!$C$18), AND(E112='club records end 2019'!$B$19, F112&lt;='club records end 2019'!$C$19), AND(E112='club records end 2019'!$B$20, F112&lt;='club records end 2019'!$C$20), AND(E112='club records end 2019'!$B$21, F112&lt;='club records end 2019'!$C$21))), "CR", " ")</f>
        <v xml:space="preserve"> </v>
      </c>
      <c r="O112" s="13" t="str">
        <f>IF(AND(B112=800, OR(AND(E112='club records end 2019'!$B$22, F112&lt;='club records end 2019'!$C$22), AND(E112='club records end 2019'!$B$23, F112&lt;='club records end 2019'!$C$23), AND(E112='club records end 2019'!$B$24, F112&lt;='club records end 2019'!$C$24), AND(E112='club records end 2019'!$B$25, F112&lt;='club records end 2019'!$C$25), AND(E112='club records end 2019'!$B$26, F112&lt;='club records end 2019'!$C$26))), "CR", " ")</f>
        <v xml:space="preserve"> </v>
      </c>
      <c r="P112" s="13" t="str">
        <f>IF(AND(B112=1000, OR(AND(E112='club records end 2019'!$B$27, F112&lt;='club records end 2019'!$C$27), AND(E112='club records end 2019'!$B$28, F112&lt;='club records end 2019'!$C$28))), "CR", " ")</f>
        <v xml:space="preserve"> </v>
      </c>
      <c r="Q112" s="13" t="str">
        <f>IF(AND(B112=1500, OR(AND(E112='club records end 2019'!$B$29, F112&lt;='club records end 2019'!$C$29), AND(E112='club records end 2019'!$B$30, F112&lt;='club records end 2019'!$C$30), AND(E112='club records end 2019'!$B$31, F112&lt;='club records end 2019'!$C$31), AND(E112='club records end 2019'!$B$32, F112&lt;='club records end 2019'!$C$32), AND(E112='club records end 2019'!$B$33, F112&lt;='club records end 2019'!$C$33))), "CR", " ")</f>
        <v xml:space="preserve"> </v>
      </c>
      <c r="R112" s="13" t="str">
        <f>IF(AND(B112="1600 (Mile)",OR(AND(E112='club records end 2019'!$B$34,F112&lt;='club records end 2019'!$C$34),AND(E112='club records end 2019'!$B$35,F112&lt;='club records end 2019'!$C$35),AND(E112='club records end 2019'!$B$36,F112&lt;='club records end 2019'!$C$36),AND(E112='club records end 2019'!$B$37,F112&lt;='club records end 2019'!$C$37))),"CR"," ")</f>
        <v xml:space="preserve"> </v>
      </c>
      <c r="S112" s="13" t="str">
        <f>IF(AND(B112=3000, OR(AND(E112='club records end 2019'!$B$38, F112&lt;='club records end 2019'!$C$38), AND(E112='club records end 2019'!$B$39, F112&lt;='club records end 2019'!$C$39), AND(E112='club records end 2019'!$B$40, F112&lt;='club records end 2019'!$C$40), AND(E112='club records end 2019'!$B$41, F112&lt;='club records end 2019'!$C$41))), "CR", " ")</f>
        <v xml:space="preserve"> </v>
      </c>
      <c r="T112" s="13" t="str">
        <f>IF(AND(B112=5000, OR(AND(E112='club records end 2019'!$B$42, F112&lt;='club records end 2019'!$C$42), AND(E112='club records end 2019'!$B$43, F112&lt;='club records end 2019'!$C$43))), "CR", " ")</f>
        <v xml:space="preserve"> </v>
      </c>
      <c r="U112" s="12" t="str">
        <f>IF(AND(B112=10000, OR(AND(E112='club records end 2019'!$B$44, F112&lt;='club records end 2019'!$C$44), AND(E112='club records end 2019'!$B$45, F112&lt;='club records end 2019'!$C$45))), "CR", " ")</f>
        <v xml:space="preserve"> </v>
      </c>
      <c r="V112" s="12" t="str">
        <f>IF(AND(B112="high jump", OR(AND(E112='club records end 2019'!$F$1, F112&gt;='club records end 2019'!$G$1), AND(E112='club records end 2019'!$F$2, F112&gt;='club records end 2019'!$G$2), AND(E112='club records end 2019'!$F$3, F112&gt;='club records end 2019'!$G$3), AND(E112='club records end 2019'!$F$4, F112&gt;='club records end 2019'!$G$4), AND(E112='club records end 2019'!$F$5, F112&gt;='club records end 2019'!$G$5))), "CR", " ")</f>
        <v xml:space="preserve"> </v>
      </c>
      <c r="W112" s="12" t="str">
        <f>IF(AND(B112="long jump", OR(AND(E112='club records end 2019'!$F$6, F112&gt;='club records end 2019'!$G$6), AND(E112='club records end 2019'!$F$7, F112&gt;='club records end 2019'!$G$7), AND(E112='club records end 2019'!$F$8, F112&gt;='club records end 2019'!$G$8), AND(E112='club records end 2019'!$F$9, F112&gt;='club records end 2019'!$G$9), AND(E112='club records end 2019'!$F$10, F112&gt;='club records end 2019'!$G$10))), "CR", " ")</f>
        <v xml:space="preserve"> </v>
      </c>
      <c r="X112" s="12" t="str">
        <f>IF(AND(B112="triple jump", OR(AND(E112='club records end 2019'!$F$11, F112&gt;='club records end 2019'!$G$11), AND(E112='club records end 2019'!$F$12, F112&gt;='club records end 2019'!$G$12), AND(E112='club records end 2019'!$F$13, F112&gt;='club records end 2019'!$G$13), AND(E112='club records end 2019'!$F$14, F112&gt;='club records end 2019'!$G$14), AND(E112='club records end 2019'!$F$15, F112&gt;='club records end 2019'!$G$15))), "CR", " ")</f>
        <v xml:space="preserve"> </v>
      </c>
      <c r="Y112" s="12" t="str">
        <f>IF(AND(B112="pole vault", OR(AND(E112='club records end 2019'!$F$16, F112&gt;='club records end 2019'!$G$16), AND(E112='club records end 2019'!$F$17, F112&gt;='club records end 2019'!$G$17), AND(E112='club records end 2019'!$F$18, F112&gt;='club records end 2019'!$G$18), AND(E112='club records end 2019'!$F$19, F112&gt;='club records end 2019'!$G$19), AND(E112='club records end 2019'!$F$20, F112&gt;='club records end 2019'!$G$20))), "CR", " ")</f>
        <v xml:space="preserve"> </v>
      </c>
      <c r="Z112" s="12" t="str">
        <f>IF(AND(B112="discus 1", E112='club records end 2019'!$F$21, F112&gt;='club records end 2019'!$G$21), "CR", " ")</f>
        <v xml:space="preserve"> </v>
      </c>
      <c r="AA112" s="12" t="str">
        <f>IF(AND(B112="discus 1.25", E112='club records end 2019'!$F$22, F112&gt;='club records end 2019'!$G$22), "CR", " ")</f>
        <v xml:space="preserve"> </v>
      </c>
      <c r="AB112" s="12" t="str">
        <f>IF(AND(B112="discus 1.5", E112='club records end 2019'!$F$23, F112&gt;='club records end 2019'!$G$23), "CR", " ")</f>
        <v xml:space="preserve"> </v>
      </c>
      <c r="AC112" s="12" t="str">
        <f>IF(AND(B112="discus 1.75", E112='club records end 2019'!$F$24, F112&gt;='club records end 2019'!$G$24), "CR", " ")</f>
        <v xml:space="preserve"> </v>
      </c>
      <c r="AD112" s="12" t="str">
        <f>IF(AND(B112="discus 2", E112='club records end 2019'!$F$25, F112&gt;='club records end 2019'!$G$25), "CR", " ")</f>
        <v xml:space="preserve"> </v>
      </c>
      <c r="AE112" s="12" t="str">
        <f>IF(AND(B112="hammer 4", E112='club records end 2019'!$F$27, F112&gt;='club records end 2019'!$G$27), "CR", " ")</f>
        <v xml:space="preserve"> </v>
      </c>
      <c r="AF112" s="12" t="str">
        <f>IF(AND(B112="hammer 5", E112='club records end 2019'!$F$28, F112&gt;='club records end 2019'!$G$28), "CR", " ")</f>
        <v xml:space="preserve"> </v>
      </c>
      <c r="AG112" s="12" t="str">
        <f>IF(AND(B112="hammer 6", E112='club records end 2019'!$F$29, F112&gt;='club records end 2019'!$G$29), "CR", " ")</f>
        <v xml:space="preserve"> </v>
      </c>
      <c r="AH112" s="12" t="str">
        <f>IF(AND(B112="hammer 7.26", E112='club records end 2019'!$F$30, F112&gt;='club records end 2019'!$G$30), "CR", " ")</f>
        <v xml:space="preserve"> </v>
      </c>
      <c r="AI112" s="12" t="str">
        <f>IF(AND(B112="javelin 400", E112='club records end 2019'!$F$31, F112&gt;='club records end 2019'!$G$31), "CR", " ")</f>
        <v xml:space="preserve"> </v>
      </c>
      <c r="AJ112" s="12" t="str">
        <f>IF(AND(B112="javelin 600", E112='club records end 2019'!$F$32, F112&gt;='club records end 2019'!$G$32), "CR", " ")</f>
        <v xml:space="preserve"> </v>
      </c>
      <c r="AK112" s="12" t="str">
        <f>IF(AND(B112="javelin 700", E112='club records end 2019'!$F$33, F112&gt;='club records end 2019'!$G$33), "CR", " ")</f>
        <v xml:space="preserve"> </v>
      </c>
      <c r="AL112" s="12" t="str">
        <f>IF(AND(B112="javelin 800", OR(AND(E112='club records end 2019'!$F$34, F112&gt;='club records end 2019'!$G$34), AND(E112='club records end 2019'!$F$35, F112&gt;='club records end 2019'!$G$35))), "CR", " ")</f>
        <v xml:space="preserve"> </v>
      </c>
      <c r="AM112" s="12" t="str">
        <f>IF(AND(B112="shot 3", E112='club records end 2019'!$F$36, F112&gt;='club records end 2019'!$G$36), "CR", " ")</f>
        <v xml:space="preserve"> </v>
      </c>
      <c r="AN112" s="12" t="str">
        <f>IF(AND(B112="shot 4", E112='club records end 2019'!$F$37, F112&gt;='club records end 2019'!$G$37), "CR", " ")</f>
        <v xml:space="preserve"> </v>
      </c>
      <c r="AO112" s="12" t="str">
        <f>IF(AND(B112="shot 5", E112='club records end 2019'!$F$38, F112&gt;='club records end 2019'!$G$38), "CR", " ")</f>
        <v xml:space="preserve"> </v>
      </c>
      <c r="AP112" s="12" t="str">
        <f>IF(AND(B112="shot 6", E112='club records end 2019'!$F$39, F112&gt;='club records end 2019'!$G$39), "CR", " ")</f>
        <v xml:space="preserve"> </v>
      </c>
      <c r="AQ112" s="12" t="str">
        <f>IF(AND(B112="shot 7.26", E112='club records end 2019'!$F$40, F112&gt;='club records end 2019'!$G$40), "CR", " ")</f>
        <v xml:space="preserve"> </v>
      </c>
      <c r="AR112" s="12" t="str">
        <f>IF(AND(B112="60H",OR(AND(E112='club records end 2019'!$J$1,F112&lt;='club records end 2019'!$K$1),AND(E112='club records end 2019'!$J$2,F112&lt;='club records end 2019'!$K$2),AND(E112='club records end 2019'!$J$3,F112&lt;='club records end 2019'!$K$3),AND(E112='club records end 2019'!$J$4,F112&lt;='club records end 2019'!$K$4),AND(E112='club records end 2019'!$J$5,F112&lt;='club records end 2019'!$K$5))),"CR"," ")</f>
        <v xml:space="preserve"> </v>
      </c>
      <c r="AS112" s="12" t="str">
        <f>IF(AND(B112="75H", AND(E112='club records end 2019'!$J$6, F112&lt;='club records end 2019'!$K$6)), "CR", " ")</f>
        <v xml:space="preserve"> </v>
      </c>
      <c r="AT112" s="12" t="str">
        <f>IF(AND(B112="80H", AND(E112='club records end 2019'!$J$7, F112&lt;='club records end 2019'!$K$7)), "CR", " ")</f>
        <v xml:space="preserve"> </v>
      </c>
      <c r="AU112" s="12" t="str">
        <f>IF(AND(B112="100H", AND(E112='club records end 2019'!$J$8, F112&lt;='club records end 2019'!$K$8)), "CR", " ")</f>
        <v xml:space="preserve"> </v>
      </c>
      <c r="AV112" s="12" t="str">
        <f>IF(AND(B112="110H", OR(AND(E112='club records end 2019'!$J$9, F112&lt;='club records end 2019'!$K$9), AND(E112='club records end 2019'!$J$10, F112&lt;='club records end 2019'!$K$10))), "CR", " ")</f>
        <v xml:space="preserve"> </v>
      </c>
      <c r="AW112" s="12" t="str">
        <f>IF(AND(B112="400H", OR(AND(E112='club records end 2019'!$J$11, F112&lt;='club records end 2019'!$K$11), AND(E112='club records end 2019'!$J$12, F112&lt;='club records end 2019'!$K$12), AND(E112='club records end 2019'!$J$13, F112&lt;='club records end 2019'!$K$13), AND(E112='club records end 2019'!$J$14, F112&lt;='club records end 2019'!$K$14))), "CR", " ")</f>
        <v xml:space="preserve"> </v>
      </c>
      <c r="AX112" s="12" t="str">
        <f>IF(AND(B112="1500SC", AND(E112='club records end 2019'!$J$15, F112&lt;='club records end 2019'!$K$15)), "CR", " ")</f>
        <v xml:space="preserve"> </v>
      </c>
      <c r="AY112" s="12" t="str">
        <f>IF(AND(B112="2000SC", OR(AND(E112='club records end 2019'!$J$17, F112&lt;='club records end 2019'!$K$17), AND(E112='club records end 2019'!$J$18, F112&lt;='club records end 2019'!$K$18))), "CR", " ")</f>
        <v xml:space="preserve"> </v>
      </c>
      <c r="AZ112" s="12" t="str">
        <f>IF(AND(B112="3000SC", OR(AND(E112='club records end 2019'!$J$20, F112&lt;='club records end 2019'!$K$20), AND(E112='club records end 2019'!$J$21, F112&lt;='club records end 2019'!$K$21))), "CR", " ")</f>
        <v xml:space="preserve"> </v>
      </c>
      <c r="BA112" s="13" t="str">
        <f>IF(AND(B112="4x100", OR(AND(E112='club records end 2019'!$N$1, F112&lt;='club records end 2019'!$O$1), AND(E112='club records end 2019'!$N$2, F112&lt;='club records end 2019'!$O$2), AND(E112='club records end 2019'!$N$3, F112&lt;='club records end 2019'!$O$3), AND(E112='club records end 2019'!$N$4, F112&lt;='club records end 2019'!$O$4), AND(E112='club records end 2019'!$N$5, F112&lt;='club records end 2019'!$O$5))), "CR", " ")</f>
        <v xml:space="preserve"> </v>
      </c>
      <c r="BB112" s="13" t="str">
        <f>IF(AND(B112="4x200", OR(AND(E112='club records end 2019'!$N$6, F112&lt;='club records end 2019'!$O$6), AND(E112='club records end 2019'!$N$7, F112&lt;='club records end 2019'!$O$7), AND(E112='club records end 2019'!$N$8, F112&lt;='club records end 2019'!$O$8), AND(E112='club records end 2019'!$N$9, F112&lt;='club records end 2019'!$O$9), AND(E112='club records end 2019'!$N$10, F112&lt;='club records end 2019'!$O$10))), "CR", " ")</f>
        <v xml:space="preserve"> </v>
      </c>
      <c r="BC112" s="13" t="str">
        <f>IF(AND(B112="4x300", AND(E112='club records end 2019'!$N$11, F112&lt;='club records end 2019'!$O$11)), "CR", " ")</f>
        <v xml:space="preserve"> </v>
      </c>
      <c r="BD112" s="13" t="str">
        <f>IF(AND(B112="4x400", OR(AND(E112='club records end 2019'!$N$12, F112&lt;='club records end 2019'!$O$12), AND(E112='club records end 2019'!$N$13, F112&lt;='club records end 2019'!$O$13), AND(E112='club records end 2019'!$N$14, F112&lt;='club records end 2019'!$O$14), AND(E112='club records end 2019'!$N$15, F112&lt;='club records end 2019'!$O$15))), "CR", " ")</f>
        <v xml:space="preserve"> </v>
      </c>
      <c r="BE112" s="13" t="str">
        <f>IF(AND(B112="3x800", OR(AND(E112='club records end 2019'!$N$16, F112&lt;='club records end 2019'!$O$16), AND(E112='club records end 2019'!$N$17, F112&lt;='club records end 2019'!$O$17), AND(E112='club records end 2019'!$N$18, F112&lt;='club records end 2019'!$O$18))), "CR", " ")</f>
        <v xml:space="preserve"> </v>
      </c>
      <c r="BF112" s="13" t="str">
        <f>IF(AND(B112="pentathlon", OR(AND(E112='club records end 2019'!$N$21, F112&gt;='club records end 2019'!$O$21), AND(E112='club records end 2019'!$N$22, F112&gt;='club records end 2019'!$O$22),AND(E112='club records end 2019'!$N$23, F112&gt;='club records end 2019'!$O$23),AND(E112='club records end 2019'!$N$24, F112&gt;='club records end 2019'!$O$24))), "CR", " ")</f>
        <v xml:space="preserve"> </v>
      </c>
      <c r="BG112" s="13" t="str">
        <f>IF(AND(B112="heptathlon", OR(AND(E112='club records end 2019'!$N$26, F112&gt;='club records end 2019'!$O$26), AND(E112='club records end 2019'!$N$27, F112&gt;='club records end 2019'!$O$27))), "CR", " ")</f>
        <v xml:space="preserve"> </v>
      </c>
      <c r="BH112" s="13" t="str">
        <f>IF(AND(B112="decathlon", OR(AND(E112='club records end 2019'!$N$29, F112&gt;='club records end 2019'!$O$29), AND(E112='club records end 2019'!$N$30, F112&gt;='club records end 2019'!$O$30),AND(E112='club records end 2019'!$N$31, F112&gt;='club records end 2019'!$O$31))), "CR", " ")</f>
        <v xml:space="preserve"> </v>
      </c>
    </row>
    <row r="113" spans="1:16333" ht="14.5" x14ac:dyDescent="0.35">
      <c r="A113" s="1" t="s">
        <v>333</v>
      </c>
      <c r="B113" s="2">
        <v>1500</v>
      </c>
      <c r="C113" s="1" t="s">
        <v>138</v>
      </c>
      <c r="D113" s="1" t="s">
        <v>16</v>
      </c>
      <c r="E113" s="17" t="s">
        <v>97</v>
      </c>
      <c r="F113" s="18" t="s">
        <v>391</v>
      </c>
      <c r="G113" s="25">
        <v>44087</v>
      </c>
      <c r="H113" s="1" t="s">
        <v>322</v>
      </c>
      <c r="J113" s="4" t="str">
        <f t="shared" si="11"/>
        <v/>
      </c>
      <c r="K113" s="13" t="str">
        <f>IF(AND(B113=100, OR(AND(E113='club records end 2019'!$B$6, F113&lt;='club records end 2019'!$C$6), AND(E113='club records end 2019'!$B$7, F113&lt;='club records end 2019'!$C$7), AND(E113='club records end 2019'!$B$8, F113&lt;='club records end 2019'!$C$8), AND(E113='club records end 2019'!$B$9, F113&lt;='club records end 2019'!$C$9), AND(E113='club records end 2019'!$B$10, F113&lt;='club records end 2019'!$C$10))), "CR", " ")</f>
        <v xml:space="preserve"> </v>
      </c>
      <c r="L113" s="13" t="str">
        <f>IF(AND(B113=200, OR(AND(E113='club records end 2019'!$B$11, F113&lt;='club records end 2019'!$C$11), AND(E113='club records end 2019'!$B$12, F113&lt;='club records end 2019'!$C$12), AND(E113='club records end 2019'!$B$13, F113&lt;='club records end 2019'!$C$13), AND(E113='club records end 2019'!$B$14, F113&lt;='club records end 2019'!$C$14), AND(E113='club records end 2019'!$B$15, F113&lt;='club records end 2019'!$C$15))), "CR", " ")</f>
        <v xml:space="preserve"> </v>
      </c>
      <c r="M113" s="13" t="str">
        <f>IF(AND(B113=300, OR(AND(E113='club records end 2019'!$B$16, F113&lt;='club records end 2019'!$C$16), AND(E113='club records end 2019'!$B$17, F113&lt;='club records end 2019'!$C$17))), "CR", " ")</f>
        <v xml:space="preserve"> </v>
      </c>
      <c r="N113" s="13" t="str">
        <f>IF(AND(B113=400, OR(AND(E113='club records end 2019'!$B$18, F113&lt;='club records end 2019'!$C$18), AND(E113='club records end 2019'!$B$19, F113&lt;='club records end 2019'!$C$19), AND(E113='club records end 2019'!$B$20, F113&lt;='club records end 2019'!$C$20), AND(E113='club records end 2019'!$B$21, F113&lt;='club records end 2019'!$C$21))), "CR", " ")</f>
        <v xml:space="preserve"> </v>
      </c>
      <c r="O113" s="13" t="str">
        <f>IF(AND(B113=800, OR(AND(E113='club records end 2019'!$B$22, F113&lt;='club records end 2019'!$C$22), AND(E113='club records end 2019'!$B$23, F113&lt;='club records end 2019'!$C$23), AND(E113='club records end 2019'!$B$24, F113&lt;='club records end 2019'!$C$24), AND(E113='club records end 2019'!$B$25, F113&lt;='club records end 2019'!$C$25), AND(E113='club records end 2019'!$B$26, F113&lt;='club records end 2019'!$C$26))), "CR", " ")</f>
        <v xml:space="preserve"> </v>
      </c>
      <c r="P113" s="13" t="str">
        <f>IF(AND(B113=1000, OR(AND(E113='club records end 2019'!$B$27, F113&lt;='club records end 2019'!$C$27), AND(E113='club records end 2019'!$B$28, F113&lt;='club records end 2019'!$C$28))), "CR", " ")</f>
        <v xml:space="preserve"> </v>
      </c>
      <c r="Q113" s="13" t="str">
        <f>IF(AND(B113=1500, OR(AND(E113='club records end 2019'!$B$29, F113&lt;='club records end 2019'!$C$29), AND(E113='club records end 2019'!$B$30, F113&lt;='club records end 2019'!$C$30), AND(E113='club records end 2019'!$B$31, F113&lt;='club records end 2019'!$C$31), AND(E113='club records end 2019'!$B$32, F113&lt;='club records end 2019'!$C$32), AND(E113='club records end 2019'!$B$33, F113&lt;='club records end 2019'!$C$33))), "CR", " ")</f>
        <v xml:space="preserve"> </v>
      </c>
      <c r="R113" s="13" t="str">
        <f>IF(AND(B113="1600 (Mile)",OR(AND(E113='club records end 2019'!$B$34,F113&lt;='club records end 2019'!$C$34),AND(E113='club records end 2019'!$B$35,F113&lt;='club records end 2019'!$C$35),AND(E113='club records end 2019'!$B$36,F113&lt;='club records end 2019'!$C$36),AND(E113='club records end 2019'!$B$37,F113&lt;='club records end 2019'!$C$37))),"CR"," ")</f>
        <v xml:space="preserve"> </v>
      </c>
      <c r="S113" s="13" t="str">
        <f>IF(AND(B113=3000, OR(AND(E113='club records end 2019'!$B$38, F113&lt;='club records end 2019'!$C$38), AND(E113='club records end 2019'!$B$39, F113&lt;='club records end 2019'!$C$39), AND(E113='club records end 2019'!$B$40, F113&lt;='club records end 2019'!$C$40), AND(E113='club records end 2019'!$B$41, F113&lt;='club records end 2019'!$C$41))), "CR", " ")</f>
        <v xml:space="preserve"> </v>
      </c>
      <c r="T113" s="13" t="str">
        <f>IF(AND(B113=5000, OR(AND(E113='club records end 2019'!$B$42, F113&lt;='club records end 2019'!$C$42), AND(E113='club records end 2019'!$B$43, F113&lt;='club records end 2019'!$C$43))), "CR", " ")</f>
        <v xml:space="preserve"> </v>
      </c>
      <c r="U113" s="12" t="str">
        <f>IF(AND(B113=10000, OR(AND(E113='club records end 2019'!$B$44, F113&lt;='club records end 2019'!$C$44), AND(E113='club records end 2019'!$B$45, F113&lt;='club records end 2019'!$C$45))), "CR", " ")</f>
        <v xml:space="preserve"> </v>
      </c>
      <c r="V113" s="12" t="str">
        <f>IF(AND(B113="high jump", OR(AND(E113='club records end 2019'!$F$1, F113&gt;='club records end 2019'!$G$1), AND(E113='club records end 2019'!$F$2, F113&gt;='club records end 2019'!$G$2), AND(E113='club records end 2019'!$F$3, F113&gt;='club records end 2019'!$G$3), AND(E113='club records end 2019'!$F$4, F113&gt;='club records end 2019'!$G$4), AND(E113='club records end 2019'!$F$5, F113&gt;='club records end 2019'!$G$5))), "CR", " ")</f>
        <v xml:space="preserve"> </v>
      </c>
      <c r="W113" s="12" t="str">
        <f>IF(AND(B113="long jump", OR(AND(E113='club records end 2019'!$F$6, F113&gt;='club records end 2019'!$G$6), AND(E113='club records end 2019'!$F$7, F113&gt;='club records end 2019'!$G$7), AND(E113='club records end 2019'!$F$8, F113&gt;='club records end 2019'!$G$8), AND(E113='club records end 2019'!$F$9, F113&gt;='club records end 2019'!$G$9), AND(E113='club records end 2019'!$F$10, F113&gt;='club records end 2019'!$G$10))), "CR", " ")</f>
        <v xml:space="preserve"> </v>
      </c>
      <c r="X113" s="12" t="str">
        <f>IF(AND(B113="triple jump", OR(AND(E113='club records end 2019'!$F$11, F113&gt;='club records end 2019'!$G$11), AND(E113='club records end 2019'!$F$12, F113&gt;='club records end 2019'!$G$12), AND(E113='club records end 2019'!$F$13, F113&gt;='club records end 2019'!$G$13), AND(E113='club records end 2019'!$F$14, F113&gt;='club records end 2019'!$G$14), AND(E113='club records end 2019'!$F$15, F113&gt;='club records end 2019'!$G$15))), "CR", " ")</f>
        <v xml:space="preserve"> </v>
      </c>
      <c r="Y113" s="12" t="str">
        <f>IF(AND(B113="pole vault", OR(AND(E113='club records end 2019'!$F$16, F113&gt;='club records end 2019'!$G$16), AND(E113='club records end 2019'!$F$17, F113&gt;='club records end 2019'!$G$17), AND(E113='club records end 2019'!$F$18, F113&gt;='club records end 2019'!$G$18), AND(E113='club records end 2019'!$F$19, F113&gt;='club records end 2019'!$G$19), AND(E113='club records end 2019'!$F$20, F113&gt;='club records end 2019'!$G$20))), "CR", " ")</f>
        <v xml:space="preserve"> </v>
      </c>
      <c r="Z113" s="12" t="str">
        <f>IF(AND(B113="discus 1", E113='club records end 2019'!$F$21, F113&gt;='club records end 2019'!$G$21), "CR", " ")</f>
        <v xml:space="preserve"> </v>
      </c>
      <c r="AA113" s="12" t="str">
        <f>IF(AND(B113="discus 1.25", E113='club records end 2019'!$F$22, F113&gt;='club records end 2019'!$G$22), "CR", " ")</f>
        <v xml:space="preserve"> </v>
      </c>
      <c r="AB113" s="12" t="str">
        <f>IF(AND(B113="discus 1.5", E113='club records end 2019'!$F$23, F113&gt;='club records end 2019'!$G$23), "CR", " ")</f>
        <v xml:space="preserve"> </v>
      </c>
      <c r="AC113" s="12" t="str">
        <f>IF(AND(B113="discus 1.75", E113='club records end 2019'!$F$24, F113&gt;='club records end 2019'!$G$24), "CR", " ")</f>
        <v xml:space="preserve"> </v>
      </c>
      <c r="AD113" s="12" t="str">
        <f>IF(AND(B113="discus 2", E113='club records end 2019'!$F$25, F113&gt;='club records end 2019'!$G$25), "CR", " ")</f>
        <v xml:space="preserve"> </v>
      </c>
      <c r="AE113" s="12" t="str">
        <f>IF(AND(B113="hammer 4", E113='club records end 2019'!$F$27, F113&gt;='club records end 2019'!$G$27), "CR", " ")</f>
        <v xml:space="preserve"> </v>
      </c>
      <c r="AF113" s="12" t="str">
        <f>IF(AND(B113="hammer 5", E113='club records end 2019'!$F$28, F113&gt;='club records end 2019'!$G$28), "CR", " ")</f>
        <v xml:space="preserve"> </v>
      </c>
      <c r="AG113" s="12" t="str">
        <f>IF(AND(B113="hammer 6", E113='club records end 2019'!$F$29, F113&gt;='club records end 2019'!$G$29), "CR", " ")</f>
        <v xml:space="preserve"> </v>
      </c>
      <c r="AH113" s="12" t="str">
        <f>IF(AND(B113="hammer 7.26", E113='club records end 2019'!$F$30, F113&gt;='club records end 2019'!$G$30), "CR", " ")</f>
        <v xml:space="preserve"> </v>
      </c>
      <c r="AI113" s="12" t="str">
        <f>IF(AND(B113="javelin 400", E113='club records end 2019'!$F$31, F113&gt;='club records end 2019'!$G$31), "CR", " ")</f>
        <v xml:space="preserve"> </v>
      </c>
      <c r="AJ113" s="12" t="str">
        <f>IF(AND(B113="javelin 600", E113='club records end 2019'!$F$32, F113&gt;='club records end 2019'!$G$32), "CR", " ")</f>
        <v xml:space="preserve"> </v>
      </c>
      <c r="AK113" s="12" t="str">
        <f>IF(AND(B113="javelin 700", E113='club records end 2019'!$F$33, F113&gt;='club records end 2019'!$G$33), "CR", " ")</f>
        <v xml:space="preserve"> </v>
      </c>
      <c r="AL113" s="12" t="str">
        <f>IF(AND(B113="javelin 800", OR(AND(E113='club records end 2019'!$F$34, F113&gt;='club records end 2019'!$G$34), AND(E113='club records end 2019'!$F$35, F113&gt;='club records end 2019'!$G$35))), "CR", " ")</f>
        <v xml:space="preserve"> </v>
      </c>
      <c r="AM113" s="12" t="str">
        <f>IF(AND(B113="shot 3", E113='club records end 2019'!$F$36, F113&gt;='club records end 2019'!$G$36), "CR", " ")</f>
        <v xml:space="preserve"> </v>
      </c>
      <c r="AN113" s="12" t="str">
        <f>IF(AND(B113="shot 4", E113='club records end 2019'!$F$37, F113&gt;='club records end 2019'!$G$37), "CR", " ")</f>
        <v xml:space="preserve"> </v>
      </c>
      <c r="AO113" s="12" t="str">
        <f>IF(AND(B113="shot 5", E113='club records end 2019'!$F$38, F113&gt;='club records end 2019'!$G$38), "CR", " ")</f>
        <v xml:space="preserve"> </v>
      </c>
      <c r="AP113" s="12" t="str">
        <f>IF(AND(B113="shot 6", E113='club records end 2019'!$F$39, F113&gt;='club records end 2019'!$G$39), "CR", " ")</f>
        <v xml:space="preserve"> </v>
      </c>
      <c r="AQ113" s="12" t="str">
        <f>IF(AND(B113="shot 7.26", E113='club records end 2019'!$F$40, F113&gt;='club records end 2019'!$G$40), "CR", " ")</f>
        <v xml:space="preserve"> </v>
      </c>
      <c r="AR113" s="12" t="str">
        <f>IF(AND(B113="60H",OR(AND(E113='club records end 2019'!$J$1,F113&lt;='club records end 2019'!$K$1),AND(E113='club records end 2019'!$J$2,F113&lt;='club records end 2019'!$K$2),AND(E113='club records end 2019'!$J$3,F113&lt;='club records end 2019'!$K$3),AND(E113='club records end 2019'!$J$4,F113&lt;='club records end 2019'!$K$4),AND(E113='club records end 2019'!$J$5,F113&lt;='club records end 2019'!$K$5))),"CR"," ")</f>
        <v xml:space="preserve"> </v>
      </c>
      <c r="AS113" s="12" t="str">
        <f>IF(AND(B113="75H", AND(E113='club records end 2019'!$J$6, F113&lt;='club records end 2019'!$K$6)), "CR", " ")</f>
        <v xml:space="preserve"> </v>
      </c>
      <c r="AT113" s="12" t="str">
        <f>IF(AND(B113="80H", AND(E113='club records end 2019'!$J$7, F113&lt;='club records end 2019'!$K$7)), "CR", " ")</f>
        <v xml:space="preserve"> </v>
      </c>
      <c r="AU113" s="12" t="str">
        <f>IF(AND(B113="100H", AND(E113='club records end 2019'!$J$8, F113&lt;='club records end 2019'!$K$8)), "CR", " ")</f>
        <v xml:space="preserve"> </v>
      </c>
      <c r="AV113" s="12" t="str">
        <f>IF(AND(B113="110H", OR(AND(E113='club records end 2019'!$J$9, F113&lt;='club records end 2019'!$K$9), AND(E113='club records end 2019'!$J$10, F113&lt;='club records end 2019'!$K$10))), "CR", " ")</f>
        <v xml:space="preserve"> </v>
      </c>
      <c r="AW113" s="12" t="str">
        <f>IF(AND(B113="400H", OR(AND(E113='club records end 2019'!$J$11, F113&lt;='club records end 2019'!$K$11), AND(E113='club records end 2019'!$J$12, F113&lt;='club records end 2019'!$K$12), AND(E113='club records end 2019'!$J$13, F113&lt;='club records end 2019'!$K$13), AND(E113='club records end 2019'!$J$14, F113&lt;='club records end 2019'!$K$14))), "CR", " ")</f>
        <v xml:space="preserve"> </v>
      </c>
      <c r="AX113" s="12" t="str">
        <f>IF(AND(B113="1500SC", AND(E113='club records end 2019'!$J$15, F113&lt;='club records end 2019'!$K$15)), "CR", " ")</f>
        <v xml:space="preserve"> </v>
      </c>
      <c r="AY113" s="12" t="str">
        <f>IF(AND(B113="2000SC", OR(AND(E113='club records end 2019'!$J$17, F113&lt;='club records end 2019'!$K$17), AND(E113='club records end 2019'!$J$18, F113&lt;='club records end 2019'!$K$18))), "CR", " ")</f>
        <v xml:space="preserve"> </v>
      </c>
      <c r="AZ113" s="12" t="str">
        <f>IF(AND(B113="3000SC", OR(AND(E113='club records end 2019'!$J$20, F113&lt;='club records end 2019'!$K$20), AND(E113='club records end 2019'!$J$21, F113&lt;='club records end 2019'!$K$21))), "CR", " ")</f>
        <v xml:space="preserve"> </v>
      </c>
      <c r="BA113" s="13" t="str">
        <f>IF(AND(B113="4x100", OR(AND(E113='club records end 2019'!$N$1, F113&lt;='club records end 2019'!$O$1), AND(E113='club records end 2019'!$N$2, F113&lt;='club records end 2019'!$O$2), AND(E113='club records end 2019'!$N$3, F113&lt;='club records end 2019'!$O$3), AND(E113='club records end 2019'!$N$4, F113&lt;='club records end 2019'!$O$4), AND(E113='club records end 2019'!$N$5, F113&lt;='club records end 2019'!$O$5))), "CR", " ")</f>
        <v xml:space="preserve"> </v>
      </c>
      <c r="BB113" s="13" t="str">
        <f>IF(AND(B113="4x200", OR(AND(E113='club records end 2019'!$N$6, F113&lt;='club records end 2019'!$O$6), AND(E113='club records end 2019'!$N$7, F113&lt;='club records end 2019'!$O$7), AND(E113='club records end 2019'!$N$8, F113&lt;='club records end 2019'!$O$8), AND(E113='club records end 2019'!$N$9, F113&lt;='club records end 2019'!$O$9), AND(E113='club records end 2019'!$N$10, F113&lt;='club records end 2019'!$O$10))), "CR", " ")</f>
        <v xml:space="preserve"> </v>
      </c>
      <c r="BC113" s="13" t="str">
        <f>IF(AND(B113="4x300", AND(E113='club records end 2019'!$N$11, F113&lt;='club records end 2019'!$O$11)), "CR", " ")</f>
        <v xml:space="preserve"> </v>
      </c>
      <c r="BD113" s="13" t="str">
        <f>IF(AND(B113="4x400", OR(AND(E113='club records end 2019'!$N$12, F113&lt;='club records end 2019'!$O$12), AND(E113='club records end 2019'!$N$13, F113&lt;='club records end 2019'!$O$13), AND(E113='club records end 2019'!$N$14, F113&lt;='club records end 2019'!$O$14), AND(E113='club records end 2019'!$N$15, F113&lt;='club records end 2019'!$O$15))), "CR", " ")</f>
        <v xml:space="preserve"> </v>
      </c>
      <c r="BE113" s="13" t="str">
        <f>IF(AND(B113="3x800", OR(AND(E113='club records end 2019'!$N$16, F113&lt;='club records end 2019'!$O$16), AND(E113='club records end 2019'!$N$17, F113&lt;='club records end 2019'!$O$17), AND(E113='club records end 2019'!$N$18, F113&lt;='club records end 2019'!$O$18))), "CR", " ")</f>
        <v xml:space="preserve"> </v>
      </c>
      <c r="BF113" s="13" t="str">
        <f>IF(AND(B113="pentathlon", OR(AND(E113='club records end 2019'!$N$21, F113&gt;='club records end 2019'!$O$21), AND(E113='club records end 2019'!$N$22, F113&gt;='club records end 2019'!$O$22),AND(E113='club records end 2019'!$N$23, F113&gt;='club records end 2019'!$O$23),AND(E113='club records end 2019'!$N$24, F113&gt;='club records end 2019'!$O$24))), "CR", " ")</f>
        <v xml:space="preserve"> </v>
      </c>
      <c r="BG113" s="13" t="str">
        <f>IF(AND(B113="heptathlon", OR(AND(E113='club records end 2019'!$N$26, F113&gt;='club records end 2019'!$O$26), AND(E113='club records end 2019'!$N$27, F113&gt;='club records end 2019'!$O$27))), "CR", " ")</f>
        <v xml:space="preserve"> </v>
      </c>
      <c r="BH113" s="13" t="str">
        <f>IF(AND(B113="decathlon", OR(AND(E113='club records end 2019'!$N$29, F113&gt;='club records end 2019'!$O$29), AND(E113='club records end 2019'!$N$30, F113&gt;='club records end 2019'!$O$30),AND(E113='club records end 2019'!$N$31, F113&gt;='club records end 2019'!$O$31))), "CR", " ")</f>
        <v xml:space="preserve"> </v>
      </c>
    </row>
    <row r="114" spans="1:16333" ht="14.5" hidden="1" x14ac:dyDescent="0.35">
      <c r="A114" s="29" t="str">
        <f>IF(OR(E114="Sen", E114="V35", E114="V40", E114="V45", E114="V50", E114="V55", E114="V60", E114="V65", E114="V70", E114="V75"), "V", E114)</f>
        <v>U15</v>
      </c>
      <c r="B114" s="2" t="s">
        <v>7</v>
      </c>
      <c r="C114" s="1" t="s">
        <v>76</v>
      </c>
      <c r="D114" s="1" t="s">
        <v>154</v>
      </c>
      <c r="E114" s="29" t="s">
        <v>11</v>
      </c>
      <c r="J114" s="13" t="str">
        <f>IF(OR(K114="CR", L114="CR", M114="CR", N114="CR", O114="CR", P114="CR", Q114="CR", R114="CR", S114="CR", T114="CR",U114="CR", V114="CR", W114="CR", X114="CR", Y114="CR", Z114="CR", AA114="CR", AB114="CR", AC114="CR", AD114="CR", AE114="CR", AF114="CR", AG114="CR", AH114="CR", AI114="CR", AJ114="CR", AK114="CR", AL114="CR", AM114="CR", AN114="CR", AO114="CR", AP114="CR", AQ114="CR", AR114="CR", AS114="CR", AT114="CR", AU114="CR", AV114="CR", AW114="CR", AX114="CR", AY114="CR", AZ114="CR", BA114="CR", BB114="CR", BC114="CR", BD114="CR", BE114="CR", BF114="CR", BG114="CR", BH114="CR"), "***CLUB RECORD***", "")</f>
        <v/>
      </c>
      <c r="K114" s="13" t="str">
        <f>IF(AND(B114=100, OR(AND(E114='club records end 2019'!$B$6, F114&lt;='club records end 2019'!$C$6), AND(E114='club records end 2019'!$B$7, F114&lt;='club records end 2019'!$C$7), AND(E114='club records end 2019'!$B$8, F114&lt;='club records end 2019'!$C$8), AND(E114='club records end 2019'!$B$9, F114&lt;='club records end 2019'!$C$9), AND(E114='club records end 2019'!$B$10, F114&lt;='club records end 2019'!$C$10))), "CR", " ")</f>
        <v xml:space="preserve"> </v>
      </c>
      <c r="L114" s="13" t="str">
        <f>IF(AND(B114=200, OR(AND(E114='club records end 2019'!$B$11, F114&lt;='club records end 2019'!$C$11), AND(E114='club records end 2019'!$B$12, F114&lt;='club records end 2019'!$C$12), AND(E114='club records end 2019'!$B$13, F114&lt;='club records end 2019'!$C$13), AND(E114='club records end 2019'!$B$14, F114&lt;='club records end 2019'!$C$14), AND(E114='club records end 2019'!$B$15, F114&lt;='club records end 2019'!$C$15))), "CR", " ")</f>
        <v xml:space="preserve"> </v>
      </c>
      <c r="M114" s="13" t="str">
        <f>IF(AND(B114=300, OR(AND(E114='club records end 2019'!$B$16, F114&lt;='club records end 2019'!$C$16), AND(E114='club records end 2019'!$B$17, F114&lt;='club records end 2019'!$C$17))), "CR", " ")</f>
        <v xml:space="preserve"> </v>
      </c>
      <c r="N114" s="13" t="str">
        <f>IF(AND(B114=400, OR(AND(E114='club records end 2019'!$B$18, F114&lt;='club records end 2019'!$C$18), AND(E114='club records end 2019'!$B$19, F114&lt;='club records end 2019'!$C$19), AND(E114='club records end 2019'!$B$20, F114&lt;='club records end 2019'!$C$20), AND(E114='club records end 2019'!$B$21, F114&lt;='club records end 2019'!$C$21))), "CR", " ")</f>
        <v xml:space="preserve"> </v>
      </c>
      <c r="O114" s="13" t="str">
        <f>IF(AND(B114=800, OR(AND(E114='club records end 2019'!$B$22, F114&lt;='club records end 2019'!$C$22), AND(E114='club records end 2019'!$B$23, F114&lt;='club records end 2019'!$C$23), AND(E114='club records end 2019'!$B$24, F114&lt;='club records end 2019'!$C$24), AND(E114='club records end 2019'!$B$25, F114&lt;='club records end 2019'!$C$25), AND(E114='club records end 2019'!$B$26, F114&lt;='club records end 2019'!$C$26))), "CR", " ")</f>
        <v xml:space="preserve"> </v>
      </c>
      <c r="P114" s="13" t="str">
        <f>IF(AND(B114=1000, OR(AND(E114='club records end 2019'!$B$27, F114&lt;='club records end 2019'!$C$27), AND(E114='club records end 2019'!$B$28, F114&lt;='club records end 2019'!$C$28))), "CR", " ")</f>
        <v xml:space="preserve"> </v>
      </c>
      <c r="Q114" s="13" t="str">
        <f>IF(AND(B114=1500, OR(AND(E114='club records end 2019'!$B$29, F114&lt;='club records end 2019'!$C$29), AND(E114='club records end 2019'!$B$30, F114&lt;='club records end 2019'!$C$30), AND(E114='club records end 2019'!$B$31, F114&lt;='club records end 2019'!$C$31), AND(E114='club records end 2019'!$B$32, F114&lt;='club records end 2019'!$C$32), AND(E114='club records end 2019'!$B$33, F114&lt;='club records end 2019'!$C$33))), "CR", " ")</f>
        <v xml:space="preserve"> </v>
      </c>
      <c r="R114" s="13" t="str">
        <f>IF(AND(B114="1600 (Mile)",OR(AND(E114='club records end 2019'!$B$34,F114&lt;='club records end 2019'!$C$34),AND(E114='club records end 2019'!$B$35,F114&lt;='club records end 2019'!$C$35),AND(E114='club records end 2019'!$B$36,F114&lt;='club records end 2019'!$C$36),AND(E114='club records end 2019'!$B$37,F114&lt;='club records end 2019'!$C$37))),"CR"," ")</f>
        <v xml:space="preserve"> </v>
      </c>
      <c r="S114" s="13" t="str">
        <f>IF(AND(B114=3000, OR(AND(E114='club records end 2019'!$B$38, F114&lt;='club records end 2019'!$C$38), AND(E114='club records end 2019'!$B$39, F114&lt;='club records end 2019'!$C$39), AND(E114='club records end 2019'!$B$40, F114&lt;='club records end 2019'!$C$40), AND(E114='club records end 2019'!$B$41, F114&lt;='club records end 2019'!$C$41))), "CR", " ")</f>
        <v xml:space="preserve"> </v>
      </c>
      <c r="T114" s="13" t="str">
        <f>IF(AND(B114=5000, OR(AND(E114='club records end 2019'!$B$42, F114&lt;='club records end 2019'!$C$42), AND(E114='club records end 2019'!$B$43, F114&lt;='club records end 2019'!$C$43))), "CR", " ")</f>
        <v xml:space="preserve"> </v>
      </c>
      <c r="U114" s="12" t="str">
        <f>IF(AND(B114=10000, OR(AND(E114='club records end 2019'!$B$44, F114&lt;='club records end 2019'!$C$44), AND(E114='club records end 2019'!$B$45, F114&lt;='club records end 2019'!$C$45))), "CR", " ")</f>
        <v xml:space="preserve"> </v>
      </c>
      <c r="V114" s="12" t="str">
        <f>IF(AND(B114="high jump", OR(AND(E114='club records end 2019'!$F$1, F114&gt;='club records end 2019'!$G$1), AND(E114='club records end 2019'!$F$2, F114&gt;='club records end 2019'!$G$2), AND(E114='club records end 2019'!$F$3, F114&gt;='club records end 2019'!$G$3), AND(E114='club records end 2019'!$F$4, F114&gt;='club records end 2019'!$G$4), AND(E114='club records end 2019'!$F$5, F114&gt;='club records end 2019'!$G$5))), "CR", " ")</f>
        <v xml:space="preserve"> </v>
      </c>
      <c r="W114" s="12" t="str">
        <f>IF(AND(B114="long jump", OR(AND(E114='club records end 2019'!$F$6, F114&gt;='club records end 2019'!$G$6), AND(E114='club records end 2019'!$F$7, F114&gt;='club records end 2019'!$G$7), AND(E114='club records end 2019'!$F$8, F114&gt;='club records end 2019'!$G$8), AND(E114='club records end 2019'!$F$9, F114&gt;='club records end 2019'!$G$9), AND(E114='club records end 2019'!$F$10, F114&gt;='club records end 2019'!$G$10))), "CR", " ")</f>
        <v xml:space="preserve"> </v>
      </c>
      <c r="X114" s="12" t="str">
        <f>IF(AND(B114="triple jump", OR(AND(E114='club records end 2019'!$F$11, F114&gt;='club records end 2019'!$G$11), AND(E114='club records end 2019'!$F$12, F114&gt;='club records end 2019'!$G$12), AND(E114='club records end 2019'!$F$13, F114&gt;='club records end 2019'!$G$13), AND(E114='club records end 2019'!$F$14, F114&gt;='club records end 2019'!$H$14), AND(E114='club records end 2019'!$F$15, F114&gt;='club records end 2019'!$G$15))), "CR", " ")</f>
        <v xml:space="preserve"> </v>
      </c>
      <c r="Y114" s="12" t="str">
        <f>IF(AND(B114="pole vault", OR(AND(E114='club records end 2019'!$F$16, F114&gt;='club records end 2019'!$G$16), AND(E114='club records end 2019'!$F$17, F114&gt;='club records end 2019'!$G$17), AND(E114='club records end 2019'!$F$18, F114&gt;='club records end 2019'!$G$18), AND(E114='club records end 2019'!$F$19, F114&gt;='club records end 2019'!$G$19), AND(E114='club records end 2019'!$F$20, F114&gt;='club records end 2019'!$G$20))), "CR", " ")</f>
        <v xml:space="preserve"> </v>
      </c>
      <c r="Z114" s="12" t="str">
        <f>IF(AND(B114="discus 1", E114='club records end 2019'!$F$21, F114&gt;='club records end 2019'!$G$21), "CR", " ")</f>
        <v xml:space="preserve"> </v>
      </c>
      <c r="AA114" s="12" t="str">
        <f>IF(AND(B114="discus 1.25", E114='club records end 2019'!$F$22, F114&gt;='club records end 2019'!$G$22), "CR", " ")</f>
        <v xml:space="preserve"> </v>
      </c>
      <c r="AB114" s="12" t="str">
        <f>IF(AND(B114="discus 1.5", E114='club records end 2019'!$F$23, F114&gt;='club records end 2019'!$G$23), "CR", " ")</f>
        <v xml:space="preserve"> </v>
      </c>
      <c r="AC114" s="12" t="str">
        <f>IF(AND(B114="discus 1.75", E114='club records end 2019'!$F$24, F114&gt;='club records end 2019'!$G$24), "CR", " ")</f>
        <v xml:space="preserve"> </v>
      </c>
      <c r="AD114" s="12" t="str">
        <f>IF(AND(B114="discus 2", E114='club records end 2019'!$F$25, F114&gt;='club records end 2019'!$G$25), "CR", " ")</f>
        <v xml:space="preserve"> </v>
      </c>
      <c r="AE114" s="12" t="str">
        <f>IF(AND(B114="hammer 4", E114='club records end 2019'!$F$27, F114&gt;='club records end 2019'!$G$27), "CR", " ")</f>
        <v xml:space="preserve"> </v>
      </c>
      <c r="AF114" s="12" t="str">
        <f>IF(AND(B114="hammer 5", E114='club records end 2019'!$F$28, F114&gt;='club records end 2019'!$G$28), "CR", " ")</f>
        <v xml:space="preserve"> </v>
      </c>
      <c r="AG114" s="12" t="str">
        <f>IF(AND(B114="hammer 6", E114='club records end 2019'!$F$29, F114&gt;='club records end 2019'!$G$29), "CR", " ")</f>
        <v xml:space="preserve"> </v>
      </c>
      <c r="AH114" s="12" t="str">
        <f>IF(AND(B114="hammer 7.26", E114='club records end 2019'!$F$30, F114&gt;='club records end 2019'!$G$30), "CR", " ")</f>
        <v xml:space="preserve"> </v>
      </c>
      <c r="AI114" s="12" t="str">
        <f>IF(AND(B114="javelin 400", E114='club records end 2019'!$F$31, F114&gt;='club records end 2019'!$G$31), "CR", " ")</f>
        <v xml:space="preserve"> </v>
      </c>
      <c r="AJ114" s="12" t="str">
        <f>IF(AND(B114="javelin 600", E114='club records end 2019'!$F$32, F114&gt;='club records end 2019'!$G$32), "CR", " ")</f>
        <v xml:space="preserve"> </v>
      </c>
      <c r="AK114" s="12" t="str">
        <f>IF(AND(B114="javelin 700", E114='club records end 2019'!$F$33, F114&gt;='club records end 2019'!$G$33), "CR", " ")</f>
        <v xml:space="preserve"> </v>
      </c>
      <c r="AL114" s="12" t="str">
        <f>IF(AND(B114="javelin 800", OR(AND(E114='club records end 2019'!$F$34, F114&gt;='club records end 2019'!$G$34), AND(E114='club records end 2019'!$F$35, F114&gt;='club records end 2019'!$G$35))), "CR", " ")</f>
        <v xml:space="preserve"> </v>
      </c>
      <c r="AM114" s="12" t="str">
        <f>IF(AND(B114="shot 3", E114='club records end 2019'!$F$36, F114&gt;='club records end 2019'!$G$36), "CR", " ")</f>
        <v xml:space="preserve"> </v>
      </c>
      <c r="AN114" s="12" t="str">
        <f>IF(AND(B114="shot 4", E114='club records end 2019'!$F$37, F114&gt;='club records end 2019'!$G$37), "CR", " ")</f>
        <v xml:space="preserve"> </v>
      </c>
      <c r="AO114" s="12" t="str">
        <f>IF(AND(B114="shot 5", E114='club records end 2019'!$F$38, F114&gt;='club records end 2019'!$G$38), "CR", " ")</f>
        <v xml:space="preserve"> </v>
      </c>
      <c r="AP114" s="12" t="str">
        <f>IF(AND(B114="shot 6", E114='club records end 2019'!$F$39, F114&gt;='club records end 2019'!$G$39), "CR", " ")</f>
        <v xml:space="preserve"> </v>
      </c>
      <c r="AQ114" s="12" t="str">
        <f>IF(AND(B114="shot 7.26", E114='club records end 2019'!$F$40, F114&gt;='club records end 2019'!$G$40), "CR", " ")</f>
        <v xml:space="preserve"> </v>
      </c>
      <c r="AR114" s="12" t="str">
        <f>IF(AND(B114="60H",OR(AND(E114='club records end 2019'!$J$1,F114&lt;='club records end 2019'!$K$1),AND(E114='club records end 2019'!$J$2,F114&lt;='club records end 2019'!$K$2),AND(E114='club records end 2019'!$J$3,F114&lt;='club records end 2019'!$K$3),AND(E114='club records end 2019'!$J$4,F114&lt;='club records end 2019'!$K$4),AND(E114='club records end 2019'!$J$5,F114&lt;='club records end 2019'!$K$5))),"CR"," ")</f>
        <v xml:space="preserve"> </v>
      </c>
      <c r="AS114" s="12" t="str">
        <f>IF(AND(B114="75H", AND(E114='club records end 2019'!$J$6, F114&lt;='club records end 2019'!$K$6)), "CR", " ")</f>
        <v xml:space="preserve"> </v>
      </c>
      <c r="AT114" s="12" t="str">
        <f>IF(AND(B114="80H", AND(E114='club records end 2019'!$J$7, F114&lt;='club records end 2019'!$K$7)), "CR", " ")</f>
        <v xml:space="preserve"> </v>
      </c>
      <c r="AU114" s="12" t="str">
        <f>IF(AND(B114="100H", AND(E114='club records end 2019'!$J$8, F114&lt;='club records end 2019'!$K$8)), "CR", " ")</f>
        <v xml:space="preserve"> </v>
      </c>
      <c r="AV114" s="12" t="str">
        <f>IF(AND(B114="110H", OR(AND(E114='club records end 2019'!$J$9, F114&lt;='club records end 2019'!$K$9), AND(E114='club records end 2019'!$J$10, F114&lt;='club records end 2019'!$K$10))), "CR", " ")</f>
        <v xml:space="preserve"> </v>
      </c>
      <c r="AW114" s="12" t="str">
        <f>IF(AND(B114="400H", OR(AND(E114='club records end 2019'!$J$11, F114&lt;='club records end 2019'!$K$11), AND(E114='club records end 2019'!$J$12, F114&lt;='club records end 2019'!$K$12), AND(E114='club records end 2019'!$J$13, F114&lt;='club records end 2019'!$K$13), AND(E114='club records end 2019'!$J$14, F114&lt;='club records end 2019'!$K$14))), "CR", " ")</f>
        <v xml:space="preserve"> </v>
      </c>
      <c r="AX114" s="12" t="str">
        <f>IF(AND(B114="1500SC", AND(E114='club records end 2019'!$J$15, F114&lt;='club records end 2019'!$K$15)), "CR", " ")</f>
        <v xml:space="preserve"> </v>
      </c>
      <c r="AY114" s="12" t="str">
        <f>IF(AND(B114="2000SC", OR(AND(E114='club records end 2019'!$J$17, F114&lt;='club records end 2019'!$K$17), AND(E114='club records end 2019'!$J$18, F114&lt;='club records end 2019'!$K$18))), "CR", " ")</f>
        <v xml:space="preserve"> </v>
      </c>
      <c r="AZ114" s="12" t="str">
        <f>IF(AND(B114="3000SC", OR(AND(E114='club records end 2019'!$J$20, F114&lt;='club records end 2019'!$K$20), AND(E114='club records end 2019'!$J$21, F114&lt;='club records end 2019'!$K$21))), "CR", " ")</f>
        <v xml:space="preserve"> </v>
      </c>
      <c r="BA114" s="13" t="str">
        <f>IF(AND(B114="4x100", OR(AND(E114='club records end 2019'!$N$1, F114&lt;='club records end 2019'!$O$1), AND(E114='club records end 2019'!$N$2, F114&lt;='club records end 2019'!$O$2), AND(E114='club records end 2019'!$N$3, F114&lt;='club records end 2019'!$O$3), AND(E114='club records end 2019'!$N$4, F114&lt;='club records end 2019'!$O$4), AND(E114='club records end 2019'!$N$5, F114&lt;='club records end 2019'!$O$5))), "CR", " ")</f>
        <v xml:space="preserve"> </v>
      </c>
      <c r="BB114" s="13" t="str">
        <f>IF(AND(B114="4x200", OR(AND(E114='club records end 2019'!$N$6, F114&lt;='club records end 2019'!$O$6), AND(E114='club records end 2019'!$N$7, F114&lt;='club records end 2019'!$O$7), AND(E114='club records end 2019'!$N$8, F114&lt;='club records end 2019'!$O$8), AND(E114='club records end 2019'!$N$9, F114&lt;='club records end 2019'!$O$9), AND(E114='club records end 2019'!$N$10, F114&lt;='club records end 2019'!$O$10))), "CR", " ")</f>
        <v xml:space="preserve"> </v>
      </c>
      <c r="BC114" s="13" t="str">
        <f>IF(AND(B114="4x300", AND(E114='club records end 2019'!$N$11, F114&lt;='club records end 2019'!$O$11)), "CR", " ")</f>
        <v xml:space="preserve"> </v>
      </c>
      <c r="BD114" s="13" t="str">
        <f>IF(AND(B114="4x400", OR(AND(E114='club records end 2019'!$N$12, F114&lt;='club records end 2019'!$O$12), AND(E114='club records end 2019'!$N$13, F114&lt;='club records end 2019'!$O$13), AND(E114='club records end 2019'!$N$14, F114&lt;='club records end 2019'!$O$14), AND(E114='club records end 2019'!$N$15, F114&lt;='club records end 2019'!$O$15))), "CR", " ")</f>
        <v xml:space="preserve"> </v>
      </c>
      <c r="BE114" s="13" t="str">
        <f>IF(AND(B114="3x800", OR(AND(E114='club records end 2019'!$N$16, F114&lt;='club records end 2019'!$O$16), AND(E114='club records end 2019'!$N$17, F114&lt;='club records end 2019'!$O$17), AND(E114='club records end 2019'!$N$18, F114&lt;='club records end 2019'!$O$18))), "CR", " ")</f>
        <v xml:space="preserve"> </v>
      </c>
      <c r="BF114" s="13" t="str">
        <f>IF(AND(B114="pentathlon", OR(AND(E114='club records end 2019'!$N$21, F114&gt;='club records end 2019'!$O$21), AND(E114='club records end 2019'!$N$22, F114&gt;='club records end 2019'!$O$22),AND(E114='club records end 2019'!$N$23, F114&gt;='club records end 2019'!$O$23),AND(E114='club records end 2019'!$N$24, F114&gt;='club records end 2019'!$O$24))), "CR", " ")</f>
        <v xml:space="preserve"> </v>
      </c>
      <c r="BG114" s="13" t="str">
        <f>IF(AND(B114="heptathlon", OR(AND(E114='club records end 2019'!$N$26, F114&gt;='club records end 2019'!$O$26), AND(E114='club records end 2019'!$N$27, F114&gt;='club records end 2019'!$O$27))), "CR", " ")</f>
        <v xml:space="preserve"> </v>
      </c>
      <c r="BH114" s="13" t="str">
        <f>IF(AND(B114="decathlon", OR(AND(E114='club records end 2019'!$N$29, F114&gt;='club records end 2019'!$O$29), AND(E114='club records end 2019'!$N$30, F114&gt;='club records end 2019'!$O$30),AND(E114='club records end 2019'!$N$31, F114&gt;='club records end 2019'!$O$31))), "CR", " ")</f>
        <v xml:space="preserve"> </v>
      </c>
    </row>
    <row r="115" spans="1:16333" ht="14.5" hidden="1" x14ac:dyDescent="0.35">
      <c r="A115" s="29" t="str">
        <f>IF(OR(E115="Sen", E115="V35", E115="V40", E115="V45", E115="V50", E115="V55", E115="V60", E115="V65", E115="V70", E115="V75"), "V", E115)</f>
        <v>U15</v>
      </c>
      <c r="B115" s="2">
        <v>800</v>
      </c>
      <c r="C115" s="1" t="s">
        <v>39</v>
      </c>
      <c r="D115" s="1" t="s">
        <v>101</v>
      </c>
      <c r="E115" s="29" t="s">
        <v>11</v>
      </c>
      <c r="J115" s="13" t="str">
        <f>IF(OR(K115="CR", L115="CR", M115="CR", N115="CR", O115="CR", P115="CR", Q115="CR", R115="CR", S115="CR", T115="CR",U115="CR", V115="CR", W115="CR", X115="CR", Y115="CR", Z115="CR", AA115="CR", AB115="CR", AC115="CR", AD115="CR", AE115="CR", AF115="CR", AG115="CR", AH115="CR", AI115="CR", AJ115="CR", AK115="CR", AL115="CR", AM115="CR", AN115="CR", AO115="CR", AP115="CR", AQ115="CR", AR115="CR", AS115="CR", AT115="CR", AU115="CR", AV115="CR", AW115="CR", AX115="CR", AY115="CR", AZ115="CR", BA115="CR", BB115="CR", BC115="CR", BD115="CR", BE115="CR", BF115="CR", BG115="CR", BH115="CR"), "***CLUB RECORD***", "")</f>
        <v>***CLUB RECORD***</v>
      </c>
      <c r="K115" s="13" t="str">
        <f>IF(AND(B115=100, OR(AND(E115='club records end 2019'!$B$6, F115&lt;='club records end 2019'!$C$6), AND(E115='club records end 2019'!$B$7, F115&lt;='club records end 2019'!$C$7), AND(E115='club records end 2019'!$B$8, F115&lt;='club records end 2019'!$C$8), AND(E115='club records end 2019'!$B$9, F115&lt;='club records end 2019'!$C$9), AND(E115='club records end 2019'!$B$10, F115&lt;='club records end 2019'!$C$10))), "CR", " ")</f>
        <v xml:space="preserve"> </v>
      </c>
      <c r="L115" s="13" t="str">
        <f>IF(AND(B115=200, OR(AND(E115='club records end 2019'!$B$11, F115&lt;='club records end 2019'!$C$11), AND(E115='club records end 2019'!$B$12, F115&lt;='club records end 2019'!$C$12), AND(E115='club records end 2019'!$B$13, F115&lt;='club records end 2019'!$C$13), AND(E115='club records end 2019'!$B$14, F115&lt;='club records end 2019'!$C$14), AND(E115='club records end 2019'!$B$15, F115&lt;='club records end 2019'!$C$15))), "CR", " ")</f>
        <v xml:space="preserve"> </v>
      </c>
      <c r="M115" s="13" t="str">
        <f>IF(AND(B115=300, OR(AND(E115='club records end 2019'!$B$16, F115&lt;='club records end 2019'!$C$16), AND(E115='club records end 2019'!$B$17, F115&lt;='club records end 2019'!$C$17))), "CR", " ")</f>
        <v xml:space="preserve"> </v>
      </c>
      <c r="N115" s="13" t="str">
        <f>IF(AND(B115=400, OR(AND(E115='club records end 2019'!$B$18, F115&lt;='club records end 2019'!$C$18), AND(E115='club records end 2019'!$B$19, F115&lt;='club records end 2019'!$C$19), AND(E115='club records end 2019'!$B$20, F115&lt;='club records end 2019'!$C$20), AND(E115='club records end 2019'!$B$21, F115&lt;='club records end 2019'!$C$21))), "CR", " ")</f>
        <v xml:space="preserve"> </v>
      </c>
      <c r="O115" s="13" t="str">
        <f>IF(AND(B115=800, OR(AND(E115='club records end 2019'!$B$22, F115&lt;='club records end 2019'!$C$22), AND(E115='club records end 2019'!$B$23, F115&lt;='club records end 2019'!$C$23), AND(E115='club records end 2019'!$B$24, F115&lt;='club records end 2019'!$C$24), AND(E115='club records end 2019'!$B$25, F115&lt;='club records end 2019'!$C$25), AND(E115='club records end 2019'!$B$26, F115&lt;='club records end 2019'!$C$26))), "CR", " ")</f>
        <v>CR</v>
      </c>
      <c r="P115" s="13" t="str">
        <f>IF(AND(B115=1000, OR(AND(E115='club records end 2019'!$B$27, F115&lt;='club records end 2019'!$C$27), AND(E115='club records end 2019'!$B$28, F115&lt;='club records end 2019'!$C$28))), "CR", " ")</f>
        <v xml:space="preserve"> </v>
      </c>
      <c r="Q115" s="13" t="str">
        <f>IF(AND(B115=1500, OR(AND(E115='club records end 2019'!$B$29, F115&lt;='club records end 2019'!$C$29), AND(E115='club records end 2019'!$B$30, F115&lt;='club records end 2019'!$C$30), AND(E115='club records end 2019'!$B$31, F115&lt;='club records end 2019'!$C$31), AND(E115='club records end 2019'!$B$32, F115&lt;='club records end 2019'!$C$32), AND(E115='club records end 2019'!$B$33, F115&lt;='club records end 2019'!$C$33))), "CR", " ")</f>
        <v xml:space="preserve"> </v>
      </c>
      <c r="R115" s="13" t="str">
        <f>IF(AND(B115="1600 (Mile)",OR(AND(E115='club records end 2019'!$B$34,F115&lt;='club records end 2019'!$C$34),AND(E115='club records end 2019'!$B$35,F115&lt;='club records end 2019'!$C$35),AND(E115='club records end 2019'!$B$36,F115&lt;='club records end 2019'!$C$36),AND(E115='club records end 2019'!$B$37,F115&lt;='club records end 2019'!$C$37))),"CR"," ")</f>
        <v xml:space="preserve"> </v>
      </c>
      <c r="S115" s="13" t="str">
        <f>IF(AND(B115=3000, OR(AND(E115='club records end 2019'!$B$38, F115&lt;='club records end 2019'!$C$38), AND(E115='club records end 2019'!$B$39, F115&lt;='club records end 2019'!$C$39), AND(E115='club records end 2019'!$B$40, F115&lt;='club records end 2019'!$C$40), AND(E115='club records end 2019'!$B$41, F115&lt;='club records end 2019'!$C$41))), "CR", " ")</f>
        <v xml:space="preserve"> </v>
      </c>
      <c r="T115" s="13" t="str">
        <f>IF(AND(B115=5000, OR(AND(E115='club records end 2019'!$B$42, F115&lt;='club records end 2019'!$C$42), AND(E115='club records end 2019'!$B$43, F115&lt;='club records end 2019'!$C$43))), "CR", " ")</f>
        <v xml:space="preserve"> </v>
      </c>
      <c r="U115" s="12" t="str">
        <f>IF(AND(B115=10000, OR(AND(E115='club records end 2019'!$B$44, F115&lt;='club records end 2019'!$C$44), AND(E115='club records end 2019'!$B$45, F115&lt;='club records end 2019'!$C$45))), "CR", " ")</f>
        <v xml:space="preserve"> </v>
      </c>
      <c r="V115" s="12" t="str">
        <f>IF(AND(B115="high jump", OR(AND(E115='club records end 2019'!$F$1, F115&gt;='club records end 2019'!$G$1), AND(E115='club records end 2019'!$F$2, F115&gt;='club records end 2019'!$G$2), AND(E115='club records end 2019'!$F$3, F115&gt;='club records end 2019'!$G$3), AND(E115='club records end 2019'!$F$4, F115&gt;='club records end 2019'!$G$4), AND(E115='club records end 2019'!$F$5, F115&gt;='club records end 2019'!$G$5))), "CR", " ")</f>
        <v xml:space="preserve"> </v>
      </c>
      <c r="W115" s="12" t="str">
        <f>IF(AND(B115="long jump", OR(AND(E115='club records end 2019'!$F$6, F115&gt;='club records end 2019'!$G$6), AND(E115='club records end 2019'!$F$7, F115&gt;='club records end 2019'!$G$7), AND(E115='club records end 2019'!$F$8, F115&gt;='club records end 2019'!$G$8), AND(E115='club records end 2019'!$F$9, F115&gt;='club records end 2019'!$G$9), AND(E115='club records end 2019'!$F$10, F115&gt;='club records end 2019'!$G$10))), "CR", " ")</f>
        <v xml:space="preserve"> </v>
      </c>
      <c r="X115" s="12" t="str">
        <f>IF(AND(B115="triple jump", OR(AND(E115='club records end 2019'!$F$11, F115&gt;='club records end 2019'!$G$11), AND(E115='club records end 2019'!$F$12, F115&gt;='club records end 2019'!$G$12), AND(E115='club records end 2019'!$F$13, F115&gt;='club records end 2019'!$G$13), AND(E115='club records end 2019'!$F$14, F115&gt;='club records end 2019'!$H$14), AND(E115='club records end 2019'!$F$15, F115&gt;='club records end 2019'!$G$15))), "CR", " ")</f>
        <v xml:space="preserve"> </v>
      </c>
      <c r="Y115" s="12" t="str">
        <f>IF(AND(B115="pole vault", OR(AND(E115='club records end 2019'!$F$16, F115&gt;='club records end 2019'!$G$16), AND(E115='club records end 2019'!$F$17, F115&gt;='club records end 2019'!$G$17), AND(E115='club records end 2019'!$F$18, F115&gt;='club records end 2019'!$G$18), AND(E115='club records end 2019'!$F$19, F115&gt;='club records end 2019'!$G$19), AND(E115='club records end 2019'!$F$20, F115&gt;='club records end 2019'!$G$20))), "CR", " ")</f>
        <v xml:space="preserve"> </v>
      </c>
      <c r="Z115" s="12" t="str">
        <f>IF(AND(B115="discus 1", E115='club records end 2019'!$F$21, F115&gt;='club records end 2019'!$G$21), "CR", " ")</f>
        <v xml:space="preserve"> </v>
      </c>
      <c r="AA115" s="12" t="str">
        <f>IF(AND(B115="discus 1.25", E115='club records end 2019'!$F$22, F115&gt;='club records end 2019'!$G$22), "CR", " ")</f>
        <v xml:space="preserve"> </v>
      </c>
      <c r="AB115" s="12" t="str">
        <f>IF(AND(B115="discus 1.5", E115='club records end 2019'!$F$23, F115&gt;='club records end 2019'!$G$23), "CR", " ")</f>
        <v xml:space="preserve"> </v>
      </c>
      <c r="AC115" s="12" t="str">
        <f>IF(AND(B115="discus 1.75", E115='club records end 2019'!$F$24, F115&gt;='club records end 2019'!$G$24), "CR", " ")</f>
        <v xml:space="preserve"> </v>
      </c>
      <c r="AD115" s="12" t="str">
        <f>IF(AND(B115="discus 2", E115='club records end 2019'!$F$25, F115&gt;='club records end 2019'!$G$25), "CR", " ")</f>
        <v xml:space="preserve"> </v>
      </c>
      <c r="AE115" s="12" t="str">
        <f>IF(AND(B115="hammer 4", E115='club records end 2019'!$F$27, F115&gt;='club records end 2019'!$G$27), "CR", " ")</f>
        <v xml:space="preserve"> </v>
      </c>
      <c r="AF115" s="12" t="str">
        <f>IF(AND(B115="hammer 5", E115='club records end 2019'!$F$28, F115&gt;='club records end 2019'!$G$28), "CR", " ")</f>
        <v xml:space="preserve"> </v>
      </c>
      <c r="AG115" s="12" t="str">
        <f>IF(AND(B115="hammer 6", E115='club records end 2019'!$F$29, F115&gt;='club records end 2019'!$G$29), "CR", " ")</f>
        <v xml:space="preserve"> </v>
      </c>
      <c r="AH115" s="12" t="str">
        <f>IF(AND(B115="hammer 7.26", E115='club records end 2019'!$F$30, F115&gt;='club records end 2019'!$G$30), "CR", " ")</f>
        <v xml:space="preserve"> </v>
      </c>
      <c r="AI115" s="12" t="str">
        <f>IF(AND(B115="javelin 400", E115='club records end 2019'!$F$31, F115&gt;='club records end 2019'!$G$31), "CR", " ")</f>
        <v xml:space="preserve"> </v>
      </c>
      <c r="AJ115" s="12" t="str">
        <f>IF(AND(B115="javelin 600", E115='club records end 2019'!$F$32, F115&gt;='club records end 2019'!$G$32), "CR", " ")</f>
        <v xml:space="preserve"> </v>
      </c>
      <c r="AK115" s="12" t="str">
        <f>IF(AND(B115="javelin 700", E115='club records end 2019'!$F$33, F115&gt;='club records end 2019'!$G$33), "CR", " ")</f>
        <v xml:space="preserve"> </v>
      </c>
      <c r="AL115" s="12" t="str">
        <f>IF(AND(B115="javelin 800", OR(AND(E115='club records end 2019'!$F$34, F115&gt;='club records end 2019'!$G$34), AND(E115='club records end 2019'!$F$35, F115&gt;='club records end 2019'!$G$35))), "CR", " ")</f>
        <v xml:space="preserve"> </v>
      </c>
      <c r="AM115" s="12" t="str">
        <f>IF(AND(B115="shot 3", E115='club records end 2019'!$F$36, F115&gt;='club records end 2019'!$G$36), "CR", " ")</f>
        <v xml:space="preserve"> </v>
      </c>
      <c r="AN115" s="12" t="str">
        <f>IF(AND(B115="shot 4", E115='club records end 2019'!$F$37, F115&gt;='club records end 2019'!$G$37), "CR", " ")</f>
        <v xml:space="preserve"> </v>
      </c>
      <c r="AO115" s="12" t="str">
        <f>IF(AND(B115="shot 5", E115='club records end 2019'!$F$38, F115&gt;='club records end 2019'!$G$38), "CR", " ")</f>
        <v xml:space="preserve"> </v>
      </c>
      <c r="AP115" s="12" t="str">
        <f>IF(AND(B115="shot 6", E115='club records end 2019'!$F$39, F115&gt;='club records end 2019'!$G$39), "CR", " ")</f>
        <v xml:space="preserve"> </v>
      </c>
      <c r="AQ115" s="12" t="str">
        <f>IF(AND(B115="shot 7.26", E115='club records end 2019'!$F$40, F115&gt;='club records end 2019'!$G$40), "CR", " ")</f>
        <v xml:space="preserve"> </v>
      </c>
      <c r="AR115" s="12" t="str">
        <f>IF(AND(B115="60H",OR(AND(E115='club records end 2019'!$J$1,F115&lt;='club records end 2019'!$K$1),AND(E115='club records end 2019'!$J$2,F115&lt;='club records end 2019'!$K$2),AND(E115='club records end 2019'!$J$3,F115&lt;='club records end 2019'!$K$3),AND(E115='club records end 2019'!$J$4,F115&lt;='club records end 2019'!$K$4),AND(E115='club records end 2019'!$J$5,F115&lt;='club records end 2019'!$K$5))),"CR"," ")</f>
        <v xml:space="preserve"> </v>
      </c>
      <c r="AS115" s="12" t="str">
        <f>IF(AND(B115="75H", AND(E115='club records end 2019'!$J$6, F115&lt;='club records end 2019'!$K$6)), "CR", " ")</f>
        <v xml:space="preserve"> </v>
      </c>
      <c r="AT115" s="12" t="str">
        <f>IF(AND(B115="80H", AND(E115='club records end 2019'!$J$7, F115&lt;='club records end 2019'!$K$7)), "CR", " ")</f>
        <v xml:space="preserve"> </v>
      </c>
      <c r="AU115" s="12" t="str">
        <f>IF(AND(B115="100H", AND(E115='club records end 2019'!$J$8, F115&lt;='club records end 2019'!$K$8)), "CR", " ")</f>
        <v xml:space="preserve"> </v>
      </c>
      <c r="AV115" s="12" t="str">
        <f>IF(AND(B115="110H", OR(AND(E115='club records end 2019'!$J$9, F115&lt;='club records end 2019'!$K$9), AND(E115='club records end 2019'!$J$10, F115&lt;='club records end 2019'!$K$10))), "CR", " ")</f>
        <v xml:space="preserve"> </v>
      </c>
      <c r="AW115" s="12" t="str">
        <f>IF(AND(B115="400H", OR(AND(E115='club records end 2019'!$J$11, F115&lt;='club records end 2019'!$K$11), AND(E115='club records end 2019'!$J$12, F115&lt;='club records end 2019'!$K$12), AND(E115='club records end 2019'!$J$13, F115&lt;='club records end 2019'!$K$13), AND(E115='club records end 2019'!$J$14, F115&lt;='club records end 2019'!$K$14))), "CR", " ")</f>
        <v xml:space="preserve"> </v>
      </c>
      <c r="AX115" s="12" t="str">
        <f>IF(AND(B115="1500SC", AND(E115='club records end 2019'!$J$15, F115&lt;='club records end 2019'!$K$15)), "CR", " ")</f>
        <v xml:space="preserve"> </v>
      </c>
      <c r="AY115" s="12" t="str">
        <f>IF(AND(B115="2000SC", OR(AND(E115='club records end 2019'!$J$17, F115&lt;='club records end 2019'!$K$17), AND(E115='club records end 2019'!$J$18, F115&lt;='club records end 2019'!$K$18))), "CR", " ")</f>
        <v xml:space="preserve"> </v>
      </c>
      <c r="AZ115" s="12" t="str">
        <f>IF(AND(B115="3000SC", OR(AND(E115='club records end 2019'!$J$20, F115&lt;='club records end 2019'!$K$20), AND(E115='club records end 2019'!$J$21, F115&lt;='club records end 2019'!$K$21))), "CR", " ")</f>
        <v xml:space="preserve"> </v>
      </c>
      <c r="BA115" s="13" t="str">
        <f>IF(AND(B115="4x100", OR(AND(E115='club records end 2019'!$N$1, F115&lt;='club records end 2019'!$O$1), AND(E115='club records end 2019'!$N$2, F115&lt;='club records end 2019'!$O$2), AND(E115='club records end 2019'!$N$3, F115&lt;='club records end 2019'!$O$3), AND(E115='club records end 2019'!$N$4, F115&lt;='club records end 2019'!$O$4), AND(E115='club records end 2019'!$N$5, F115&lt;='club records end 2019'!$O$5))), "CR", " ")</f>
        <v xml:space="preserve"> </v>
      </c>
      <c r="BB115" s="13" t="str">
        <f>IF(AND(B115="4x200", OR(AND(E115='club records end 2019'!$N$6, F115&lt;='club records end 2019'!$O$6), AND(E115='club records end 2019'!$N$7, F115&lt;='club records end 2019'!$O$7), AND(E115='club records end 2019'!$N$8, F115&lt;='club records end 2019'!$O$8), AND(E115='club records end 2019'!$N$9, F115&lt;='club records end 2019'!$O$9), AND(E115='club records end 2019'!$N$10, F115&lt;='club records end 2019'!$O$10))), "CR", " ")</f>
        <v xml:space="preserve"> </v>
      </c>
      <c r="BC115" s="13" t="str">
        <f>IF(AND(B115="4x300", AND(E115='club records end 2019'!$N$11, F115&lt;='club records end 2019'!$O$11)), "CR", " ")</f>
        <v xml:space="preserve"> </v>
      </c>
      <c r="BD115" s="13" t="str">
        <f>IF(AND(B115="4x400", OR(AND(E115='club records end 2019'!$N$12, F115&lt;='club records end 2019'!$O$12), AND(E115='club records end 2019'!$N$13, F115&lt;='club records end 2019'!$O$13), AND(E115='club records end 2019'!$N$14, F115&lt;='club records end 2019'!$O$14), AND(E115='club records end 2019'!$N$15, F115&lt;='club records end 2019'!$O$15))), "CR", " ")</f>
        <v xml:space="preserve"> </v>
      </c>
      <c r="BE115" s="13" t="str">
        <f>IF(AND(B115="3x800", OR(AND(E115='club records end 2019'!$N$16, F115&lt;='club records end 2019'!$O$16), AND(E115='club records end 2019'!$N$17, F115&lt;='club records end 2019'!$O$17), AND(E115='club records end 2019'!$N$18, F115&lt;='club records end 2019'!$O$18))), "CR", " ")</f>
        <v xml:space="preserve"> </v>
      </c>
      <c r="BF115" s="13" t="str">
        <f>IF(AND(B115="pentathlon", OR(AND(E115='club records end 2019'!$N$21, F115&gt;='club records end 2019'!$O$21), AND(E115='club records end 2019'!$N$22, F115&gt;='club records end 2019'!$O$22),AND(E115='club records end 2019'!$N$23, F115&gt;='club records end 2019'!$O$23),AND(E115='club records end 2019'!$N$24, F115&gt;='club records end 2019'!$O$24))), "CR", " ")</f>
        <v xml:space="preserve"> </v>
      </c>
      <c r="BG115" s="13" t="str">
        <f>IF(AND(B115="heptathlon", OR(AND(E115='club records end 2019'!$N$26, F115&gt;='club records end 2019'!$O$26), AND(E115='club records end 2019'!$N$27, F115&gt;='club records end 2019'!$O$27))), "CR", " ")</f>
        <v xml:space="preserve"> </v>
      </c>
      <c r="BH115" s="13" t="str">
        <f>IF(AND(B115="decathlon", OR(AND(E115='club records end 2019'!$N$29, F115&gt;='club records end 2019'!$O$29), AND(E115='club records end 2019'!$N$30, F115&gt;='club records end 2019'!$O$30),AND(E115='club records end 2019'!$N$31, F115&gt;='club records end 2019'!$O$31))), "CR", " ")</f>
        <v xml:space="preserve"> </v>
      </c>
    </row>
    <row r="116" spans="1:16333" ht="14.5" hidden="1" x14ac:dyDescent="0.35">
      <c r="A116" s="29" t="str">
        <f>IF(OR(E116="Sen", E116="V35", E116="V40", E116="V45", E116="V50", E116="V55", E116="V60", E116="V65", E116="V70", E116="V75"), "V", E116)</f>
        <v>U17</v>
      </c>
      <c r="B116" s="2">
        <v>100</v>
      </c>
      <c r="C116" s="1" t="s">
        <v>82</v>
      </c>
      <c r="D116" s="1" t="s">
        <v>83</v>
      </c>
      <c r="E116" s="29" t="s">
        <v>14</v>
      </c>
      <c r="J116" s="13" t="str">
        <f>IF(OR(K116="CR", L116="CR", M116="CR", N116="CR", O116="CR", P116="CR", Q116="CR", R116="CR", S116="CR", T116="CR",U116="CR", V116="CR", W116="CR", X116="CR", Y116="CR", Z116="CR", AA116="CR", AB116="CR", AC116="CR", AD116="CR", AE116="CR", AF116="CR", AG116="CR", AH116="CR", AI116="CR", AJ116="CR", AK116="CR", AL116="CR", AM116="CR", AN116="CR", AO116="CR", AP116="CR", AQ116="CR", AR116="CR", AS116="CR", AT116="CR", AU116="CR", AV116="CR", AW116="CR", AX116="CR", AY116="CR", AZ116="CR", BA116="CR", BB116="CR", BC116="CR", BD116="CR", BE116="CR", BF116="CR", BG116="CR", BH116="CR"), "***CLUB RECORD***", "")</f>
        <v>***CLUB RECORD***</v>
      </c>
      <c r="K116" s="13" t="str">
        <f>IF(AND(B116=100, OR(AND(E116='club records end 2019'!$B$6, F116&lt;='club records end 2019'!$C$6), AND(E116='club records end 2019'!$B$7, F116&lt;='club records end 2019'!$C$7), AND(E116='club records end 2019'!$B$8, F116&lt;='club records end 2019'!$C$8), AND(E116='club records end 2019'!$B$9, F116&lt;='club records end 2019'!$C$9), AND(E116='club records end 2019'!$B$10, F116&lt;='club records end 2019'!$C$10))), "CR", " ")</f>
        <v>CR</v>
      </c>
      <c r="L116" s="13" t="str">
        <f>IF(AND(B116=200, OR(AND(E116='club records end 2019'!$B$11, F116&lt;='club records end 2019'!$C$11), AND(E116='club records end 2019'!$B$12, F116&lt;='club records end 2019'!$C$12), AND(E116='club records end 2019'!$B$13, F116&lt;='club records end 2019'!$C$13), AND(E116='club records end 2019'!$B$14, F116&lt;='club records end 2019'!$C$14), AND(E116='club records end 2019'!$B$15, F116&lt;='club records end 2019'!$C$15))), "CR", " ")</f>
        <v xml:space="preserve"> </v>
      </c>
      <c r="M116" s="13" t="str">
        <f>IF(AND(B116=300, OR(AND(E116='club records end 2019'!$B$16, F116&lt;='club records end 2019'!$C$16), AND(E116='club records end 2019'!$B$17, F116&lt;='club records end 2019'!$C$17))), "CR", " ")</f>
        <v xml:space="preserve"> </v>
      </c>
      <c r="N116" s="13" t="str">
        <f>IF(AND(B116=400, OR(AND(E116='club records end 2019'!$B$18, F116&lt;='club records end 2019'!$C$18), AND(E116='club records end 2019'!$B$19, F116&lt;='club records end 2019'!$C$19), AND(E116='club records end 2019'!$B$20, F116&lt;='club records end 2019'!$C$20), AND(E116='club records end 2019'!$B$21, F116&lt;='club records end 2019'!$C$21))), "CR", " ")</f>
        <v xml:space="preserve"> </v>
      </c>
      <c r="O116" s="13" t="str">
        <f>IF(AND(B116=800, OR(AND(E116='club records end 2019'!$B$22, F116&lt;='club records end 2019'!$C$22), AND(E116='club records end 2019'!$B$23, F116&lt;='club records end 2019'!$C$23), AND(E116='club records end 2019'!$B$24, F116&lt;='club records end 2019'!$C$24), AND(E116='club records end 2019'!$B$25, F116&lt;='club records end 2019'!$C$25), AND(E116='club records end 2019'!$B$26, F116&lt;='club records end 2019'!$C$26))), "CR", " ")</f>
        <v xml:space="preserve"> </v>
      </c>
      <c r="P116" s="13" t="str">
        <f>IF(AND(B116=1000, OR(AND(E116='club records end 2019'!$B$27, F116&lt;='club records end 2019'!$C$27), AND(E116='club records end 2019'!$B$28, F116&lt;='club records end 2019'!$C$28))), "CR", " ")</f>
        <v xml:space="preserve"> </v>
      </c>
      <c r="Q116" s="13" t="str">
        <f>IF(AND(B116=1500, OR(AND(E116='club records end 2019'!$B$29, F116&lt;='club records end 2019'!$C$29), AND(E116='club records end 2019'!$B$30, F116&lt;='club records end 2019'!$C$30), AND(E116='club records end 2019'!$B$31, F116&lt;='club records end 2019'!$C$31), AND(E116='club records end 2019'!$B$32, F116&lt;='club records end 2019'!$C$32), AND(E116='club records end 2019'!$B$33, F116&lt;='club records end 2019'!$C$33))), "CR", " ")</f>
        <v xml:space="preserve"> </v>
      </c>
      <c r="R116" s="13" t="str">
        <f>IF(AND(B116="1600 (Mile)",OR(AND(E116='club records end 2019'!$B$34,F116&lt;='club records end 2019'!$C$34),AND(E116='club records end 2019'!$B$35,F116&lt;='club records end 2019'!$C$35),AND(E116='club records end 2019'!$B$36,F116&lt;='club records end 2019'!$C$36),AND(E116='club records end 2019'!$B$37,F116&lt;='club records end 2019'!$C$37))),"CR"," ")</f>
        <v xml:space="preserve"> </v>
      </c>
      <c r="S116" s="13" t="str">
        <f>IF(AND(B116=3000, OR(AND(E116='club records end 2019'!$B$38, F116&lt;='club records end 2019'!$C$38), AND(E116='club records end 2019'!$B$39, F116&lt;='club records end 2019'!$C$39), AND(E116='club records end 2019'!$B$40, F116&lt;='club records end 2019'!$C$40), AND(E116='club records end 2019'!$B$41, F116&lt;='club records end 2019'!$C$41))), "CR", " ")</f>
        <v xml:space="preserve"> </v>
      </c>
      <c r="T116" s="13" t="str">
        <f>IF(AND(B116=5000, OR(AND(E116='club records end 2019'!$B$42, F116&lt;='club records end 2019'!$C$42), AND(E116='club records end 2019'!$B$43, F116&lt;='club records end 2019'!$C$43))), "CR", " ")</f>
        <v xml:space="preserve"> </v>
      </c>
      <c r="U116" s="12" t="str">
        <f>IF(AND(B116=10000, OR(AND(E116='club records end 2019'!$B$44, F116&lt;='club records end 2019'!$C$44), AND(E116='club records end 2019'!$B$45, F116&lt;='club records end 2019'!$C$45))), "CR", " ")</f>
        <v xml:space="preserve"> </v>
      </c>
      <c r="V116" s="12" t="str">
        <f>IF(AND(B116="high jump", OR(AND(E116='club records end 2019'!$F$1, F116&gt;='club records end 2019'!$G$1), AND(E116='club records end 2019'!$F$2, F116&gt;='club records end 2019'!$G$2), AND(E116='club records end 2019'!$F$3, F116&gt;='club records end 2019'!$G$3), AND(E116='club records end 2019'!$F$4, F116&gt;='club records end 2019'!$G$4), AND(E116='club records end 2019'!$F$5, F116&gt;='club records end 2019'!$G$5))), "CR", " ")</f>
        <v xml:space="preserve"> </v>
      </c>
      <c r="W116" s="12" t="str">
        <f>IF(AND(B116="long jump", OR(AND(E116='club records end 2019'!$F$6, F116&gt;='club records end 2019'!$G$6), AND(E116='club records end 2019'!$F$7, F116&gt;='club records end 2019'!$G$7), AND(E116='club records end 2019'!$F$8, F116&gt;='club records end 2019'!$G$8), AND(E116='club records end 2019'!$F$9, F116&gt;='club records end 2019'!$G$9), AND(E116='club records end 2019'!$F$10, F116&gt;='club records end 2019'!$G$10))), "CR", " ")</f>
        <v xml:space="preserve"> </v>
      </c>
      <c r="X116" s="12" t="str">
        <f>IF(AND(B116="triple jump", OR(AND(E116='club records end 2019'!$F$11, F116&gt;='club records end 2019'!$G$11), AND(E116='club records end 2019'!$F$12, F116&gt;='club records end 2019'!$G$12), AND(E116='club records end 2019'!$F$13, F116&gt;='club records end 2019'!$G$13), AND(E116='club records end 2019'!$F$14, F116&gt;='club records end 2019'!$H$14), AND(E116='club records end 2019'!$F$15, F116&gt;='club records end 2019'!$G$15))), "CR", " ")</f>
        <v xml:space="preserve"> </v>
      </c>
      <c r="Y116" s="12" t="str">
        <f>IF(AND(B116="pole vault", OR(AND(E116='club records end 2019'!$F$16, F116&gt;='club records end 2019'!$G$16), AND(E116='club records end 2019'!$F$17, F116&gt;='club records end 2019'!$G$17), AND(E116='club records end 2019'!$F$18, F116&gt;='club records end 2019'!$G$18), AND(E116='club records end 2019'!$F$19, F116&gt;='club records end 2019'!$G$19), AND(E116='club records end 2019'!$F$20, F116&gt;='club records end 2019'!$G$20))), "CR", " ")</f>
        <v xml:space="preserve"> </v>
      </c>
      <c r="Z116" s="12" t="str">
        <f>IF(AND(B116="discus 1", E116='club records end 2019'!$F$21, F116&gt;='club records end 2019'!$G$21), "CR", " ")</f>
        <v xml:space="preserve"> </v>
      </c>
      <c r="AA116" s="12" t="str">
        <f>IF(AND(B116="discus 1.25", E116='club records end 2019'!$F$22, F116&gt;='club records end 2019'!$G$22), "CR", " ")</f>
        <v xml:space="preserve"> </v>
      </c>
      <c r="AB116" s="12" t="str">
        <f>IF(AND(B116="discus 1.5", E116='club records end 2019'!$F$23, F116&gt;='club records end 2019'!$G$23), "CR", " ")</f>
        <v xml:space="preserve"> </v>
      </c>
      <c r="AC116" s="12" t="str">
        <f>IF(AND(B116="discus 1.75", E116='club records end 2019'!$F$24, F116&gt;='club records end 2019'!$G$24), "CR", " ")</f>
        <v xml:space="preserve"> </v>
      </c>
      <c r="AD116" s="12" t="str">
        <f>IF(AND(B116="discus 2", E116='club records end 2019'!$F$25, F116&gt;='club records end 2019'!$G$25), "CR", " ")</f>
        <v xml:space="preserve"> </v>
      </c>
      <c r="AE116" s="12" t="str">
        <f>IF(AND(B116="hammer 4", E116='club records end 2019'!$F$27, F116&gt;='club records end 2019'!$G$27), "CR", " ")</f>
        <v xml:space="preserve"> </v>
      </c>
      <c r="AF116" s="12" t="str">
        <f>IF(AND(B116="hammer 5", E116='club records end 2019'!$F$28, F116&gt;='club records end 2019'!$G$28), "CR", " ")</f>
        <v xml:space="preserve"> </v>
      </c>
      <c r="AG116" s="12" t="str">
        <f>IF(AND(B116="hammer 6", E116='club records end 2019'!$F$29, F116&gt;='club records end 2019'!$G$29), "CR", " ")</f>
        <v xml:space="preserve"> </v>
      </c>
      <c r="AH116" s="12" t="str">
        <f>IF(AND(B116="hammer 7.26", E116='club records end 2019'!$F$30, F116&gt;='club records end 2019'!$G$30), "CR", " ")</f>
        <v xml:space="preserve"> </v>
      </c>
      <c r="AI116" s="12" t="str">
        <f>IF(AND(B116="javelin 400", E116='club records end 2019'!$F$31, F116&gt;='club records end 2019'!$G$31), "CR", " ")</f>
        <v xml:space="preserve"> </v>
      </c>
      <c r="AJ116" s="12" t="str">
        <f>IF(AND(B116="javelin 600", E116='club records end 2019'!$F$32, F116&gt;='club records end 2019'!$G$32), "CR", " ")</f>
        <v xml:space="preserve"> </v>
      </c>
      <c r="AK116" s="12" t="str">
        <f>IF(AND(B116="javelin 700", E116='club records end 2019'!$F$33, F116&gt;='club records end 2019'!$G$33), "CR", " ")</f>
        <v xml:space="preserve"> </v>
      </c>
      <c r="AL116" s="12" t="str">
        <f>IF(AND(B116="javelin 800", OR(AND(E116='club records end 2019'!$F$34, F116&gt;='club records end 2019'!$G$34), AND(E116='club records end 2019'!$F$35, F116&gt;='club records end 2019'!$G$35))), "CR", " ")</f>
        <v xml:space="preserve"> </v>
      </c>
      <c r="AM116" s="12" t="str">
        <f>IF(AND(B116="shot 3", E116='club records end 2019'!$F$36, F116&gt;='club records end 2019'!$G$36), "CR", " ")</f>
        <v xml:space="preserve"> </v>
      </c>
      <c r="AN116" s="12" t="str">
        <f>IF(AND(B116="shot 4", E116='club records end 2019'!$F$37, F116&gt;='club records end 2019'!$G$37), "CR", " ")</f>
        <v xml:space="preserve"> </v>
      </c>
      <c r="AO116" s="12" t="str">
        <f>IF(AND(B116="shot 5", E116='club records end 2019'!$F$38, F116&gt;='club records end 2019'!$G$38), "CR", " ")</f>
        <v xml:space="preserve"> </v>
      </c>
      <c r="AP116" s="12" t="str">
        <f>IF(AND(B116="shot 6", E116='club records end 2019'!$F$39, F116&gt;='club records end 2019'!$G$39), "CR", " ")</f>
        <v xml:space="preserve"> </v>
      </c>
      <c r="AQ116" s="12" t="str">
        <f>IF(AND(B116="shot 7.26", E116='club records end 2019'!$F$40, F116&gt;='club records end 2019'!$G$40), "CR", " ")</f>
        <v xml:space="preserve"> </v>
      </c>
      <c r="AR116" s="12" t="str">
        <f>IF(AND(B116="60H",OR(AND(E116='club records end 2019'!$J$1,F116&lt;='club records end 2019'!$K$1),AND(E116='club records end 2019'!$J$2,F116&lt;='club records end 2019'!$K$2),AND(E116='club records end 2019'!$J$3,F116&lt;='club records end 2019'!$K$3),AND(E116='club records end 2019'!$J$4,F116&lt;='club records end 2019'!$K$4),AND(E116='club records end 2019'!$J$5,F116&lt;='club records end 2019'!$K$5))),"CR"," ")</f>
        <v xml:space="preserve"> </v>
      </c>
      <c r="AS116" s="12" t="str">
        <f>IF(AND(B116="75H", AND(E116='club records end 2019'!$J$6, F116&lt;='club records end 2019'!$K$6)), "CR", " ")</f>
        <v xml:space="preserve"> </v>
      </c>
      <c r="AT116" s="12" t="str">
        <f>IF(AND(B116="80H", AND(E116='club records end 2019'!$J$7, F116&lt;='club records end 2019'!$K$7)), "CR", " ")</f>
        <v xml:space="preserve"> </v>
      </c>
      <c r="AU116" s="12" t="str">
        <f>IF(AND(B116="100H", AND(E116='club records end 2019'!$J$8, F116&lt;='club records end 2019'!$K$8)), "CR", " ")</f>
        <v xml:space="preserve"> </v>
      </c>
      <c r="AV116" s="12" t="str">
        <f>IF(AND(B116="110H", OR(AND(E116='club records end 2019'!$J$9, F116&lt;='club records end 2019'!$K$9), AND(E116='club records end 2019'!$J$10, F116&lt;='club records end 2019'!$K$10))), "CR", " ")</f>
        <v xml:space="preserve"> </v>
      </c>
      <c r="AW116" s="12" t="str">
        <f>IF(AND(B116="400H", OR(AND(E116='club records end 2019'!$J$11, F116&lt;='club records end 2019'!$K$11), AND(E116='club records end 2019'!$J$12, F116&lt;='club records end 2019'!$K$12), AND(E116='club records end 2019'!$J$13, F116&lt;='club records end 2019'!$K$13), AND(E116='club records end 2019'!$J$14, F116&lt;='club records end 2019'!$K$14))), "CR", " ")</f>
        <v xml:space="preserve"> </v>
      </c>
      <c r="AX116" s="12" t="str">
        <f>IF(AND(B116="1500SC", AND(E116='club records end 2019'!$J$15, F116&lt;='club records end 2019'!$K$15)), "CR", " ")</f>
        <v xml:space="preserve"> </v>
      </c>
      <c r="AY116" s="12" t="str">
        <f>IF(AND(B116="2000SC", OR(AND(E116='club records end 2019'!$J$17, F116&lt;='club records end 2019'!$K$17), AND(E116='club records end 2019'!$J$18, F116&lt;='club records end 2019'!$K$18))), "CR", " ")</f>
        <v xml:space="preserve"> </v>
      </c>
      <c r="AZ116" s="12" t="str">
        <f>IF(AND(B116="3000SC", OR(AND(E116='club records end 2019'!$J$20, F116&lt;='club records end 2019'!$K$20), AND(E116='club records end 2019'!$J$21, F116&lt;='club records end 2019'!$K$21))), "CR", " ")</f>
        <v xml:space="preserve"> </v>
      </c>
      <c r="BA116" s="13" t="str">
        <f>IF(AND(B116="4x100", OR(AND(E116='club records end 2019'!$N$1, F116&lt;='club records end 2019'!$O$1), AND(E116='club records end 2019'!$N$2, F116&lt;='club records end 2019'!$O$2), AND(E116='club records end 2019'!$N$3, F116&lt;='club records end 2019'!$O$3), AND(E116='club records end 2019'!$N$4, F116&lt;='club records end 2019'!$O$4), AND(E116='club records end 2019'!$N$5, F116&lt;='club records end 2019'!$O$5))), "CR", " ")</f>
        <v xml:space="preserve"> </v>
      </c>
      <c r="BB116" s="13" t="str">
        <f>IF(AND(B116="4x200", OR(AND(E116='club records end 2019'!$N$6, F116&lt;='club records end 2019'!$O$6), AND(E116='club records end 2019'!$N$7, F116&lt;='club records end 2019'!$O$7), AND(E116='club records end 2019'!$N$8, F116&lt;='club records end 2019'!$O$8), AND(E116='club records end 2019'!$N$9, F116&lt;='club records end 2019'!$O$9), AND(E116='club records end 2019'!$N$10, F116&lt;='club records end 2019'!$O$10))), "CR", " ")</f>
        <v xml:space="preserve"> </v>
      </c>
      <c r="BC116" s="13" t="str">
        <f>IF(AND(B116="4x300", AND(E116='club records end 2019'!$N$11, F116&lt;='club records end 2019'!$O$11)), "CR", " ")</f>
        <v xml:space="preserve"> </v>
      </c>
      <c r="BD116" s="13" t="str">
        <f>IF(AND(B116="4x400", OR(AND(E116='club records end 2019'!$N$12, F116&lt;='club records end 2019'!$O$12), AND(E116='club records end 2019'!$N$13, F116&lt;='club records end 2019'!$O$13), AND(E116='club records end 2019'!$N$14, F116&lt;='club records end 2019'!$O$14), AND(E116='club records end 2019'!$N$15, F116&lt;='club records end 2019'!$O$15))), "CR", " ")</f>
        <v xml:space="preserve"> </v>
      </c>
      <c r="BE116" s="13" t="str">
        <f>IF(AND(B116="3x800", OR(AND(E116='club records end 2019'!$N$16, F116&lt;='club records end 2019'!$O$16), AND(E116='club records end 2019'!$N$17, F116&lt;='club records end 2019'!$O$17), AND(E116='club records end 2019'!$N$18, F116&lt;='club records end 2019'!$O$18))), "CR", " ")</f>
        <v xml:space="preserve"> </v>
      </c>
      <c r="BF116" s="13" t="str">
        <f>IF(AND(B116="pentathlon", OR(AND(E116='club records end 2019'!$N$21, F116&gt;='club records end 2019'!$O$21), AND(E116='club records end 2019'!$N$22, F116&gt;='club records end 2019'!$O$22),AND(E116='club records end 2019'!$N$23, F116&gt;='club records end 2019'!$O$23),AND(E116='club records end 2019'!$N$24, F116&gt;='club records end 2019'!$O$24))), "CR", " ")</f>
        <v xml:space="preserve"> </v>
      </c>
      <c r="BG116" s="13" t="str">
        <f>IF(AND(B116="heptathlon", OR(AND(E116='club records end 2019'!$N$26, F116&gt;='club records end 2019'!$O$26), AND(E116='club records end 2019'!$N$27, F116&gt;='club records end 2019'!$O$27))), "CR", " ")</f>
        <v xml:space="preserve"> </v>
      </c>
      <c r="BH116" s="13" t="str">
        <f>IF(AND(B116="decathlon", OR(AND(E116='club records end 2019'!$N$29, F116&gt;='club records end 2019'!$O$29), AND(E116='club records end 2019'!$N$30, F116&gt;='club records end 2019'!$O$30),AND(E116='club records end 2019'!$N$31, F116&gt;='club records end 2019'!$O$31))), "CR", " ")</f>
        <v xml:space="preserve"> </v>
      </c>
    </row>
    <row r="117" spans="1:16333" ht="14.5" hidden="1" x14ac:dyDescent="0.35">
      <c r="A117" s="29" t="str">
        <f>IF(OR(E117="Sen", E117="V35", E117="V40", E117="V45", E117="V50", E117="V55", E117="V60", E117="V65", E117="V70", E117="V75"), "V", E117)</f>
        <v>U15</v>
      </c>
      <c r="B117" s="2">
        <v>1500</v>
      </c>
      <c r="C117" s="1" t="s">
        <v>330</v>
      </c>
      <c r="D117" s="1" t="s">
        <v>331</v>
      </c>
      <c r="E117" s="29" t="s">
        <v>11</v>
      </c>
      <c r="G117" s="24"/>
      <c r="J117" s="13" t="str">
        <f>IF(OR(K117="CR", L117="CR", M117="CR", N117="CR", O117="CR", P117="CR", Q117="CR", R117="CR", S117="CR", T117="CR",U117="CR", V117="CR", W117="CR", X117="CR", Y117="CR", Z117="CR", AA117="CR", AB117="CR", AC117="CR", AD117="CR", AE117="CR", AF117="CR", AG117="CR", AH117="CR", AI117="CR", AJ117="CR", AK117="CR", AL117="CR", AM117="CR", AN117="CR", AO117="CR", AP117="CR", AQ117="CR", AR117="CR", AS117="CR", AT117="CR", AU117="CR", AV117="CR", AW117="CR", AX117="CR", AY117="CR", AZ117="CR", BA117="CR", BB117="CR", BC117="CR", BD117="CR", BE117="CR", BF117="CR", BG117="CR", BH117="CR"), "***CLUB RECORD***", "")</f>
        <v>***CLUB RECORD***</v>
      </c>
      <c r="K117" s="13" t="str">
        <f>IF(AND(B117=100, OR(AND(E117='club records end 2019'!$B$6, F117&lt;='club records end 2019'!$C$6), AND(E117='club records end 2019'!$B$7, F117&lt;='club records end 2019'!$C$7), AND(E117='club records end 2019'!$B$8, F117&lt;='club records end 2019'!$C$8), AND(E117='club records end 2019'!$B$9, F117&lt;='club records end 2019'!$C$9), AND(E117='club records end 2019'!$B$10, F117&lt;='club records end 2019'!$C$10))), "CR", " ")</f>
        <v xml:space="preserve"> </v>
      </c>
      <c r="L117" s="13" t="str">
        <f>IF(AND(B117=200, OR(AND(E117='club records end 2019'!$B$11, F117&lt;='club records end 2019'!$C$11), AND(E117='club records end 2019'!$B$12, F117&lt;='club records end 2019'!$C$12), AND(E117='club records end 2019'!$B$13, F117&lt;='club records end 2019'!$C$13), AND(E117='club records end 2019'!$B$14, F117&lt;='club records end 2019'!$C$14), AND(E117='club records end 2019'!$B$15, F117&lt;='club records end 2019'!$C$15))), "CR", " ")</f>
        <v xml:space="preserve"> </v>
      </c>
      <c r="M117" s="13" t="str">
        <f>IF(AND(B117=300, OR(AND(E117='club records end 2019'!$B$16, F117&lt;='club records end 2019'!$C$16), AND(E117='club records end 2019'!$B$17, F117&lt;='club records end 2019'!$C$17))), "CR", " ")</f>
        <v xml:space="preserve"> </v>
      </c>
      <c r="N117" s="13" t="str">
        <f>IF(AND(B117=400, OR(AND(E117='club records end 2019'!$B$18, F117&lt;='club records end 2019'!$C$18), AND(E117='club records end 2019'!$B$19, F117&lt;='club records end 2019'!$C$19), AND(E117='club records end 2019'!$B$20, F117&lt;='club records end 2019'!$C$20), AND(E117='club records end 2019'!$B$21, F117&lt;='club records end 2019'!$C$21))), "CR", " ")</f>
        <v xml:space="preserve"> </v>
      </c>
      <c r="O117" s="13" t="str">
        <f>IF(AND(B117=800, OR(AND(E117='club records end 2019'!$B$22, F117&lt;='club records end 2019'!$C$22), AND(E117='club records end 2019'!$B$23, F117&lt;='club records end 2019'!$C$23), AND(E117='club records end 2019'!$B$24, F117&lt;='club records end 2019'!$C$24), AND(E117='club records end 2019'!$B$25, F117&lt;='club records end 2019'!$C$25), AND(E117='club records end 2019'!$B$26, F117&lt;='club records end 2019'!$C$26))), "CR", " ")</f>
        <v xml:space="preserve"> </v>
      </c>
      <c r="P117" s="13" t="str">
        <f>IF(AND(B117=1000, OR(AND(E117='club records end 2019'!$B$27, F117&lt;='club records end 2019'!$C$27), AND(E117='club records end 2019'!$B$28, F117&lt;='club records end 2019'!$C$28))), "CR", " ")</f>
        <v xml:space="preserve"> </v>
      </c>
      <c r="Q117" s="13" t="str">
        <f>IF(AND(B117=1500, OR(AND(E117='club records end 2019'!$B$29, F117&lt;='club records end 2019'!$C$29), AND(E117='club records end 2019'!$B$30, F117&lt;='club records end 2019'!$C$30), AND(E117='club records end 2019'!$B$31, F117&lt;='club records end 2019'!$C$31), AND(E117='club records end 2019'!$B$32, F117&lt;='club records end 2019'!$C$32), AND(E117='club records end 2019'!$B$33, F117&lt;='club records end 2019'!$C$33))), "CR", " ")</f>
        <v>CR</v>
      </c>
      <c r="R117" s="13" t="str">
        <f>IF(AND(B117="1600 (Mile)",OR(AND(E117='club records end 2019'!$B$34,F117&lt;='club records end 2019'!$C$34),AND(E117='club records end 2019'!$B$35,F117&lt;='club records end 2019'!$C$35),AND(E117='club records end 2019'!$B$36,F117&lt;='club records end 2019'!$C$36),AND(E117='club records end 2019'!$B$37,F117&lt;='club records end 2019'!$C$37))),"CR"," ")</f>
        <v xml:space="preserve"> </v>
      </c>
      <c r="S117" s="13" t="str">
        <f>IF(AND(B117=3000, OR(AND(E117='club records end 2019'!$B$38, F117&lt;='club records end 2019'!$C$38), AND(E117='club records end 2019'!$B$39, F117&lt;='club records end 2019'!$C$39), AND(E117='club records end 2019'!$B$40, F117&lt;='club records end 2019'!$C$40), AND(E117='club records end 2019'!$B$41, F117&lt;='club records end 2019'!$C$41))), "CR", " ")</f>
        <v xml:space="preserve"> </v>
      </c>
      <c r="T117" s="13" t="str">
        <f>IF(AND(B117=5000, OR(AND(E117='club records end 2019'!$B$42, F117&lt;='club records end 2019'!$C$42), AND(E117='club records end 2019'!$B$43, F117&lt;='club records end 2019'!$C$43))), "CR", " ")</f>
        <v xml:space="preserve"> </v>
      </c>
      <c r="U117" s="12" t="str">
        <f>IF(AND(B117=10000, OR(AND(E117='club records end 2019'!$B$44, F117&lt;='club records end 2019'!$C$44), AND(E117='club records end 2019'!$B$45, F117&lt;='club records end 2019'!$C$45))), "CR", " ")</f>
        <v xml:space="preserve"> </v>
      </c>
      <c r="V117" s="12" t="str">
        <f>IF(AND(B117="high jump", OR(AND(E117='club records end 2019'!$F$1, F117&gt;='club records end 2019'!$G$1), AND(E117='club records end 2019'!$F$2, F117&gt;='club records end 2019'!$G$2), AND(E117='club records end 2019'!$F$3, F117&gt;='club records end 2019'!$G$3), AND(E117='club records end 2019'!$F$4, F117&gt;='club records end 2019'!$G$4), AND(E117='club records end 2019'!$F$5, F117&gt;='club records end 2019'!$G$5))), "CR", " ")</f>
        <v xml:space="preserve"> </v>
      </c>
      <c r="W117" s="12" t="str">
        <f>IF(AND(B117="long jump", OR(AND(E117='club records end 2019'!$F$6, F117&gt;='club records end 2019'!$G$6), AND(E117='club records end 2019'!$F$7, F117&gt;='club records end 2019'!$G$7), AND(E117='club records end 2019'!$F$8, F117&gt;='club records end 2019'!$G$8), AND(E117='club records end 2019'!$F$9, F117&gt;='club records end 2019'!$G$9), AND(E117='club records end 2019'!$F$10, F117&gt;='club records end 2019'!$G$10))), "CR", " ")</f>
        <v xml:space="preserve"> </v>
      </c>
      <c r="X117" s="12" t="str">
        <f>IF(AND(B117="triple jump", OR(AND(E117='club records end 2019'!$F$11, F117&gt;='club records end 2019'!$G$11), AND(E117='club records end 2019'!$F$12, F117&gt;='club records end 2019'!$G$12), AND(E117='club records end 2019'!$F$13, F117&gt;='club records end 2019'!$G$13), AND(E117='club records end 2019'!$F$14, F117&gt;='club records end 2019'!$H$14), AND(E117='club records end 2019'!$F$15, F117&gt;='club records end 2019'!$G$15))), "CR", " ")</f>
        <v xml:space="preserve"> </v>
      </c>
      <c r="Y117" s="12" t="str">
        <f>IF(AND(B117="pole vault", OR(AND(E117='club records end 2019'!$F$16, F117&gt;='club records end 2019'!$G$16), AND(E117='club records end 2019'!$F$17, F117&gt;='club records end 2019'!$G$17), AND(E117='club records end 2019'!$F$18, F117&gt;='club records end 2019'!$G$18), AND(E117='club records end 2019'!$F$19, F117&gt;='club records end 2019'!$G$19), AND(E117='club records end 2019'!$F$20, F117&gt;='club records end 2019'!$G$20))), "CR", " ")</f>
        <v xml:space="preserve"> </v>
      </c>
      <c r="Z117" s="12" t="str">
        <f>IF(AND(B117="discus 1", E117='club records end 2019'!$F$21, F117&gt;='club records end 2019'!$G$21), "CR", " ")</f>
        <v xml:space="preserve"> </v>
      </c>
      <c r="AA117" s="12" t="str">
        <f>IF(AND(B117="discus 1.25", E117='club records end 2019'!$F$22, F117&gt;='club records end 2019'!$G$22), "CR", " ")</f>
        <v xml:space="preserve"> </v>
      </c>
      <c r="AB117" s="12" t="str">
        <f>IF(AND(B117="discus 1.5", E117='club records end 2019'!$F$23, F117&gt;='club records end 2019'!$G$23), "CR", " ")</f>
        <v xml:space="preserve"> </v>
      </c>
      <c r="AC117" s="12" t="str">
        <f>IF(AND(B117="discus 1.75", E117='club records end 2019'!$F$24, F117&gt;='club records end 2019'!$G$24), "CR", " ")</f>
        <v xml:space="preserve"> </v>
      </c>
      <c r="AD117" s="12" t="str">
        <f>IF(AND(B117="discus 2", E117='club records end 2019'!$F$25, F117&gt;='club records end 2019'!$G$25), "CR", " ")</f>
        <v xml:space="preserve"> </v>
      </c>
      <c r="AE117" s="12" t="str">
        <f>IF(AND(B117="hammer 4", E117='club records end 2019'!$F$27, F117&gt;='club records end 2019'!$G$27), "CR", " ")</f>
        <v xml:space="preserve"> </v>
      </c>
      <c r="AF117" s="12" t="str">
        <f>IF(AND(B117="hammer 5", E117='club records end 2019'!$F$28, F117&gt;='club records end 2019'!$G$28), "CR", " ")</f>
        <v xml:space="preserve"> </v>
      </c>
      <c r="AG117" s="12" t="str">
        <f>IF(AND(B117="hammer 6", E117='club records end 2019'!$F$29, F117&gt;='club records end 2019'!$G$29), "CR", " ")</f>
        <v xml:space="preserve"> </v>
      </c>
      <c r="AH117" s="12" t="str">
        <f>IF(AND(B117="hammer 7.26", E117='club records end 2019'!$F$30, F117&gt;='club records end 2019'!$G$30), "CR", " ")</f>
        <v xml:space="preserve"> </v>
      </c>
      <c r="AI117" s="12" t="str">
        <f>IF(AND(B117="javelin 400", E117='club records end 2019'!$F$31, F117&gt;='club records end 2019'!$G$31), "CR", " ")</f>
        <v xml:space="preserve"> </v>
      </c>
      <c r="AJ117" s="12" t="str">
        <f>IF(AND(B117="javelin 600", E117='club records end 2019'!$F$32, F117&gt;='club records end 2019'!$G$32), "CR", " ")</f>
        <v xml:space="preserve"> </v>
      </c>
      <c r="AK117" s="12" t="str">
        <f>IF(AND(B117="javelin 700", E117='club records end 2019'!$F$33, F117&gt;='club records end 2019'!$G$33), "CR", " ")</f>
        <v xml:space="preserve"> </v>
      </c>
      <c r="AL117" s="12" t="str">
        <f>IF(AND(B117="javelin 800", OR(AND(E117='club records end 2019'!$F$34, F117&gt;='club records end 2019'!$G$34), AND(E117='club records end 2019'!$F$35, F117&gt;='club records end 2019'!$G$35))), "CR", " ")</f>
        <v xml:space="preserve"> </v>
      </c>
      <c r="AM117" s="12" t="str">
        <f>IF(AND(B117="shot 3", E117='club records end 2019'!$F$36, F117&gt;='club records end 2019'!$G$36), "CR", " ")</f>
        <v xml:space="preserve"> </v>
      </c>
      <c r="AN117" s="12" t="str">
        <f>IF(AND(B117="shot 4", E117='club records end 2019'!$F$37, F117&gt;='club records end 2019'!$G$37), "CR", " ")</f>
        <v xml:space="preserve"> </v>
      </c>
      <c r="AO117" s="12" t="str">
        <f>IF(AND(B117="shot 5", E117='club records end 2019'!$F$38, F117&gt;='club records end 2019'!$G$38), "CR", " ")</f>
        <v xml:space="preserve"> </v>
      </c>
      <c r="AP117" s="12" t="str">
        <f>IF(AND(B117="shot 6", E117='club records end 2019'!$F$39, F117&gt;='club records end 2019'!$G$39), "CR", " ")</f>
        <v xml:space="preserve"> </v>
      </c>
      <c r="AQ117" s="12" t="str">
        <f>IF(AND(B117="shot 7.26", E117='club records end 2019'!$F$40, F117&gt;='club records end 2019'!$G$40), "CR", " ")</f>
        <v xml:space="preserve"> </v>
      </c>
      <c r="AR117" s="12" t="str">
        <f>IF(AND(B117="60H",OR(AND(E117='club records end 2019'!$J$1,F117&lt;='club records end 2019'!$K$1),AND(E117='club records end 2019'!$J$2,F117&lt;='club records end 2019'!$K$2),AND(E117='club records end 2019'!$J$3,F117&lt;='club records end 2019'!$K$3),AND(E117='club records end 2019'!$J$4,F117&lt;='club records end 2019'!$K$4),AND(E117='club records end 2019'!$J$5,F117&lt;='club records end 2019'!$K$5))),"CR"," ")</f>
        <v xml:space="preserve"> </v>
      </c>
      <c r="AS117" s="12" t="str">
        <f>IF(AND(B117="75H", AND(E117='club records end 2019'!$J$6, F117&lt;='club records end 2019'!$K$6)), "CR", " ")</f>
        <v xml:space="preserve"> </v>
      </c>
      <c r="AT117" s="12" t="str">
        <f>IF(AND(B117="80H", AND(E117='club records end 2019'!$J$7, F117&lt;='club records end 2019'!$K$7)), "CR", " ")</f>
        <v xml:space="preserve"> </v>
      </c>
      <c r="AU117" s="12" t="str">
        <f>IF(AND(B117="100H", AND(E117='club records end 2019'!$J$8, F117&lt;='club records end 2019'!$K$8)), "CR", " ")</f>
        <v xml:space="preserve"> </v>
      </c>
      <c r="AV117" s="12" t="str">
        <f>IF(AND(B117="110H", OR(AND(E117='club records end 2019'!$J$9, F117&lt;='club records end 2019'!$K$9), AND(E117='club records end 2019'!$J$10, F117&lt;='club records end 2019'!$K$10))), "CR", " ")</f>
        <v xml:space="preserve"> </v>
      </c>
      <c r="AW117" s="12" t="str">
        <f>IF(AND(B117="400H", OR(AND(E117='club records end 2019'!$J$11, F117&lt;='club records end 2019'!$K$11), AND(E117='club records end 2019'!$J$12, F117&lt;='club records end 2019'!$K$12), AND(E117='club records end 2019'!$J$13, F117&lt;='club records end 2019'!$K$13), AND(E117='club records end 2019'!$J$14, F117&lt;='club records end 2019'!$K$14))), "CR", " ")</f>
        <v xml:space="preserve"> </v>
      </c>
      <c r="AX117" s="12" t="str">
        <f>IF(AND(B117="1500SC", AND(E117='club records end 2019'!$J$15, F117&lt;='club records end 2019'!$K$15)), "CR", " ")</f>
        <v xml:space="preserve"> </v>
      </c>
      <c r="AY117" s="12" t="str">
        <f>IF(AND(B117="2000SC", OR(AND(E117='club records end 2019'!$J$17, F117&lt;='club records end 2019'!$K$17), AND(E117='club records end 2019'!$J$18, F117&lt;='club records end 2019'!$K$18))), "CR", " ")</f>
        <v xml:space="preserve"> </v>
      </c>
      <c r="AZ117" s="12" t="str">
        <f>IF(AND(B117="3000SC", OR(AND(E117='club records end 2019'!$J$20, F117&lt;='club records end 2019'!$K$20), AND(E117='club records end 2019'!$J$21, F117&lt;='club records end 2019'!$K$21))), "CR", " ")</f>
        <v xml:space="preserve"> </v>
      </c>
      <c r="BA117" s="13" t="str">
        <f>IF(AND(B117="4x100", OR(AND(E117='club records end 2019'!$N$1, F117&lt;='club records end 2019'!$O$1), AND(E117='club records end 2019'!$N$2, F117&lt;='club records end 2019'!$O$2), AND(E117='club records end 2019'!$N$3, F117&lt;='club records end 2019'!$O$3), AND(E117='club records end 2019'!$N$4, F117&lt;='club records end 2019'!$O$4), AND(E117='club records end 2019'!$N$5, F117&lt;='club records end 2019'!$O$5))), "CR", " ")</f>
        <v xml:space="preserve"> </v>
      </c>
      <c r="BB117" s="13" t="str">
        <f>IF(AND(B117="4x200", OR(AND(E117='club records end 2019'!$N$6, F117&lt;='club records end 2019'!$O$6), AND(E117='club records end 2019'!$N$7, F117&lt;='club records end 2019'!$O$7), AND(E117='club records end 2019'!$N$8, F117&lt;='club records end 2019'!$O$8), AND(E117='club records end 2019'!$N$9, F117&lt;='club records end 2019'!$O$9), AND(E117='club records end 2019'!$N$10, F117&lt;='club records end 2019'!$O$10))), "CR", " ")</f>
        <v xml:space="preserve"> </v>
      </c>
      <c r="BC117" s="13" t="str">
        <f>IF(AND(B117="4x300", AND(E117='club records end 2019'!$N$11, F117&lt;='club records end 2019'!$O$11)), "CR", " ")</f>
        <v xml:space="preserve"> </v>
      </c>
      <c r="BD117" s="13" t="str">
        <f>IF(AND(B117="4x400", OR(AND(E117='club records end 2019'!$N$12, F117&lt;='club records end 2019'!$O$12), AND(E117='club records end 2019'!$N$13, F117&lt;='club records end 2019'!$O$13), AND(E117='club records end 2019'!$N$14, F117&lt;='club records end 2019'!$O$14), AND(E117='club records end 2019'!$N$15, F117&lt;='club records end 2019'!$O$15))), "CR", " ")</f>
        <v xml:space="preserve"> </v>
      </c>
      <c r="BE117" s="13" t="str">
        <f>IF(AND(B117="3x800", OR(AND(E117='club records end 2019'!$N$16, F117&lt;='club records end 2019'!$O$16), AND(E117='club records end 2019'!$N$17, F117&lt;='club records end 2019'!$O$17), AND(E117='club records end 2019'!$N$18, F117&lt;='club records end 2019'!$O$18))), "CR", " ")</f>
        <v xml:space="preserve"> </v>
      </c>
      <c r="BF117" s="13" t="str">
        <f>IF(AND(B117="pentathlon", OR(AND(E117='club records end 2019'!$N$21, F117&gt;='club records end 2019'!$O$21), AND(E117='club records end 2019'!$N$22, F117&gt;='club records end 2019'!$O$22),AND(E117='club records end 2019'!$N$23, F117&gt;='club records end 2019'!$O$23),AND(E117='club records end 2019'!$N$24, F117&gt;='club records end 2019'!$O$24))), "CR", " ")</f>
        <v xml:space="preserve"> </v>
      </c>
      <c r="BG117" s="13" t="str">
        <f>IF(AND(B117="heptathlon", OR(AND(E117='club records end 2019'!$N$26, F117&gt;='club records end 2019'!$O$26), AND(E117='club records end 2019'!$N$27, F117&gt;='club records end 2019'!$O$27))), "CR", " ")</f>
        <v xml:space="preserve"> </v>
      </c>
      <c r="BH117" s="13" t="str">
        <f>IF(AND(B117="decathlon", OR(AND(E117='club records end 2019'!$N$29, F117&gt;='club records end 2019'!$O$29), AND(E117='club records end 2019'!$N$30, F117&gt;='club records end 2019'!$O$30),AND(E117='club records end 2019'!$N$31, F117&gt;='club records end 2019'!$O$31))), "CR", " ")</f>
        <v xml:space="preserve"> </v>
      </c>
    </row>
    <row r="118" spans="1:16333" ht="14.5" hidden="1" x14ac:dyDescent="0.35">
      <c r="A118" s="29" t="str">
        <f>IF(OR(E118="Sen", E118="V35", E118="V40", E118="V45", E118="V50", E118="V55", E118="V60", E118="V65", E118="V70", E118="V75"), "V", E118)</f>
        <v>U15</v>
      </c>
      <c r="B118" s="2" t="s">
        <v>206</v>
      </c>
      <c r="C118" s="1" t="s">
        <v>86</v>
      </c>
      <c r="D118" s="1" t="s">
        <v>347</v>
      </c>
      <c r="E118" s="29" t="s">
        <v>11</v>
      </c>
      <c r="G118" s="24"/>
      <c r="J118" s="13" t="s">
        <v>306</v>
      </c>
      <c r="O118" s="1"/>
      <c r="P118" s="1"/>
      <c r="Q118" s="1"/>
      <c r="R118" s="1"/>
      <c r="S118" s="1"/>
      <c r="T118" s="1"/>
    </row>
    <row r="119" spans="1:16333" ht="14.5" hidden="1" x14ac:dyDescent="0.35">
      <c r="A119" s="1" t="s">
        <v>333</v>
      </c>
      <c r="B119" s="2" t="s">
        <v>8</v>
      </c>
      <c r="C119" s="1" t="s">
        <v>67</v>
      </c>
      <c r="D119" s="1" t="s">
        <v>68</v>
      </c>
      <c r="E119" s="17" t="s">
        <v>323</v>
      </c>
      <c r="G119" s="24"/>
      <c r="J119" s="13" t="str">
        <f t="shared" ref="J119:J126" si="12">IF(OR(K119="CR", L119="CR", M119="CR", N119="CR", O119="CR", P119="CR", Q119="CR", R119="CR", S119="CR", T119="CR",U119="CR", V119="CR", W119="CR", X119="CR", Y119="CR", Z119="CR", AA119="CR", AB119="CR", AC119="CR", AD119="CR", AE119="CR", AF119="CR", AG119="CR", AH119="CR", AI119="CR", AJ119="CR", AK119="CR", AL119="CR", AM119="CR", AN119="CR", AO119="CR", AP119="CR", AQ119="CR", AR119="CR", AS119="CR", AT119="CR", AU119="CR", AV119="CR", AW119="CR", AX119="CR", AY119="CR", AZ119="CR", BA119="CR", BB119="CR", BC119="CR", BD119="CR", BE119="CR", BF119="CR", BG119="CR", BH119="CR"), "***CLUB RECORD***", "")</f>
        <v/>
      </c>
      <c r="K119" s="13" t="str">
        <f>IF(AND(B119=100, OR(AND(E119='club records end 2019'!$B$6, F119&lt;='club records end 2019'!$C$6), AND(E119='club records end 2019'!$B$7, F119&lt;='club records end 2019'!$C$7), AND(E119='club records end 2019'!$B$8, F119&lt;='club records end 2019'!$C$8), AND(E119='club records end 2019'!$B$9, F119&lt;='club records end 2019'!$C$9), AND(E119='club records end 2019'!$B$10, F119&lt;='club records end 2019'!$C$10))), "CR", " ")</f>
        <v xml:space="preserve"> </v>
      </c>
      <c r="L119" s="13" t="str">
        <f>IF(AND(B119=200, OR(AND(E119='club records end 2019'!$B$11, F119&lt;='club records end 2019'!$C$11), AND(E119='club records end 2019'!$B$12, F119&lt;='club records end 2019'!$C$12), AND(E119='club records end 2019'!$B$13, F119&lt;='club records end 2019'!$C$13), AND(E119='club records end 2019'!$B$14, F119&lt;='club records end 2019'!$C$14), AND(E119='club records end 2019'!$B$15, F119&lt;='club records end 2019'!$C$15))), "CR", " ")</f>
        <v xml:space="preserve"> </v>
      </c>
      <c r="M119" s="13" t="str">
        <f>IF(AND(B119=300, OR(AND(E119='club records end 2019'!$B$16, F119&lt;='club records end 2019'!$C$16), AND(E119='club records end 2019'!$B$17, F119&lt;='club records end 2019'!$C$17))), "CR", " ")</f>
        <v xml:space="preserve"> </v>
      </c>
      <c r="N119" s="13" t="str">
        <f>IF(AND(B119=400, OR(AND(E119='club records end 2019'!$B$18, F119&lt;='club records end 2019'!$C$18), AND(E119='club records end 2019'!$B$19, F119&lt;='club records end 2019'!$C$19), AND(E119='club records end 2019'!$B$20, F119&lt;='club records end 2019'!$C$20), AND(E119='club records end 2019'!$B$21, F119&lt;='club records end 2019'!$C$21))), "CR", " ")</f>
        <v xml:space="preserve"> </v>
      </c>
      <c r="O119" s="13" t="str">
        <f>IF(AND(B119=800, OR(AND(E119='club records end 2019'!$B$22, F119&lt;='club records end 2019'!$C$22), AND(E119='club records end 2019'!$B$23, F119&lt;='club records end 2019'!$C$23), AND(E119='club records end 2019'!$B$24, F119&lt;='club records end 2019'!$C$24), AND(E119='club records end 2019'!$B$25, F119&lt;='club records end 2019'!$C$25), AND(E119='club records end 2019'!$B$26, F119&lt;='club records end 2019'!$C$26))), "CR", " ")</f>
        <v xml:space="preserve"> </v>
      </c>
      <c r="P119" s="13" t="str">
        <f>IF(AND(B119=1000, OR(AND(E119='club records end 2019'!$B$27, F119&lt;='club records end 2019'!$C$27), AND(E119='club records end 2019'!$B$28, F119&lt;='club records end 2019'!$C$28))), "CR", " ")</f>
        <v xml:space="preserve"> </v>
      </c>
      <c r="Q119" s="13" t="str">
        <f>IF(AND(B119=1500, OR(AND(E119='club records end 2019'!$B$29, F119&lt;='club records end 2019'!$C$29), AND(E119='club records end 2019'!$B$30, F119&lt;='club records end 2019'!$C$30), AND(E119='club records end 2019'!$B$31, F119&lt;='club records end 2019'!$C$31), AND(E119='club records end 2019'!$B$32, F119&lt;='club records end 2019'!$C$32), AND(E119='club records end 2019'!$B$33, F119&lt;='club records end 2019'!$C$33))), "CR", " ")</f>
        <v xml:space="preserve"> </v>
      </c>
      <c r="R119" s="13" t="str">
        <f>IF(AND(B119="1600 (Mile)",OR(AND(E119='club records end 2019'!$B$34,F119&lt;='club records end 2019'!$C$34),AND(E119='club records end 2019'!$B$35,F119&lt;='club records end 2019'!$C$35),AND(E119='club records end 2019'!$B$36,F119&lt;='club records end 2019'!$C$36),AND(E119='club records end 2019'!$B$37,F119&lt;='club records end 2019'!$C$37))),"CR"," ")</f>
        <v xml:space="preserve"> </v>
      </c>
      <c r="S119" s="13" t="str">
        <f>IF(AND(B119=3000, OR(AND(E119='club records end 2019'!$B$38, F119&lt;='club records end 2019'!$C$38), AND(E119='club records end 2019'!$B$39, F119&lt;='club records end 2019'!$C$39), AND(E119='club records end 2019'!$B$40, F119&lt;='club records end 2019'!$C$40), AND(E119='club records end 2019'!$B$41, F119&lt;='club records end 2019'!$C$41))), "CR", " ")</f>
        <v xml:space="preserve"> </v>
      </c>
      <c r="T119" s="13" t="str">
        <f>IF(AND(B119=5000, OR(AND(E119='club records end 2019'!$B$42, F119&lt;='club records end 2019'!$C$42), AND(E119='club records end 2019'!$B$43, F119&lt;='club records end 2019'!$C$43))), "CR", " ")</f>
        <v xml:space="preserve"> </v>
      </c>
      <c r="U119" s="12" t="str">
        <f>IF(AND(B119=10000, OR(AND(E119='club records end 2019'!$B$44, F119&lt;='club records end 2019'!$C$44), AND(E119='club records end 2019'!$B$45, F119&lt;='club records end 2019'!$C$45))), "CR", " ")</f>
        <v xml:space="preserve"> </v>
      </c>
      <c r="V119" s="12" t="str">
        <f>IF(AND(B119="high jump", OR(AND(E119='club records end 2019'!$F$1, F119&gt;='club records end 2019'!$G$1), AND(E119='club records end 2019'!$F$2, F119&gt;='club records end 2019'!$G$2), AND(E119='club records end 2019'!$F$3, F119&gt;='club records end 2019'!$G$3), AND(E119='club records end 2019'!$F$4, F119&gt;='club records end 2019'!$G$4), AND(E119='club records end 2019'!$F$5, F119&gt;='club records end 2019'!$G$5))), "CR", " ")</f>
        <v xml:space="preserve"> </v>
      </c>
      <c r="W119" s="12" t="str">
        <f>IF(AND(B119="long jump", OR(AND(E119='club records end 2019'!$F$6, F119&gt;='club records end 2019'!$G$6), AND(E119='club records end 2019'!$F$7, F119&gt;='club records end 2019'!$G$7), AND(E119='club records end 2019'!$F$8, F119&gt;='club records end 2019'!$G$8), AND(E119='club records end 2019'!$F$9, F119&gt;='club records end 2019'!$G$9), AND(E119='club records end 2019'!$F$10, F119&gt;='club records end 2019'!$G$10))), "CR", " ")</f>
        <v xml:space="preserve"> </v>
      </c>
      <c r="X119" s="12" t="str">
        <f>IF(AND(B119="triple jump", OR(AND(E119='club records end 2019'!$F$11, F119&gt;='club records end 2019'!$G$11), AND(E119='club records end 2019'!$F$12, F119&gt;='club records end 2019'!$G$12), AND(E119='club records end 2019'!$F$13, F119&gt;='club records end 2019'!$G$13), AND(E119='club records end 2019'!$F$14, F119&gt;='club records end 2019'!$H$14), AND(E119='club records end 2019'!$F$15, F119&gt;='club records end 2019'!$G$15))), "CR", " ")</f>
        <v xml:space="preserve"> </v>
      </c>
      <c r="Y119" s="12" t="str">
        <f>IF(AND(B119="pole vault", OR(AND(E119='club records end 2019'!$F$16, F119&gt;='club records end 2019'!$G$16), AND(E119='club records end 2019'!$F$17, F119&gt;='club records end 2019'!$G$17), AND(E119='club records end 2019'!$F$18, F119&gt;='club records end 2019'!$G$18), AND(E119='club records end 2019'!$F$19, F119&gt;='club records end 2019'!$G$19), AND(E119='club records end 2019'!$F$20, F119&gt;='club records end 2019'!$G$20))), "CR", " ")</f>
        <v xml:space="preserve"> </v>
      </c>
      <c r="Z119" s="12" t="str">
        <f>IF(AND(B119="discus 1", E119='club records end 2019'!$F$21, F119&gt;='club records end 2019'!$G$21), "CR", " ")</f>
        <v xml:space="preserve"> </v>
      </c>
      <c r="AA119" s="12" t="str">
        <f>IF(AND(B119="discus 1.25", E119='club records end 2019'!$F$22, F119&gt;='club records end 2019'!$G$22), "CR", " ")</f>
        <v xml:space="preserve"> </v>
      </c>
      <c r="AB119" s="12" t="str">
        <f>IF(AND(B119="discus 1.5", E119='club records end 2019'!$F$23, F119&gt;='club records end 2019'!$G$23), "CR", " ")</f>
        <v xml:space="preserve"> </v>
      </c>
      <c r="AC119" s="12" t="str">
        <f>IF(AND(B119="discus 1.75", E119='club records end 2019'!$F$24, F119&gt;='club records end 2019'!$G$24), "CR", " ")</f>
        <v xml:space="preserve"> </v>
      </c>
      <c r="AD119" s="12" t="str">
        <f>IF(AND(B119="discus 2", E119='club records end 2019'!$F$25, F119&gt;='club records end 2019'!$G$25), "CR", " ")</f>
        <v xml:space="preserve"> </v>
      </c>
      <c r="AE119" s="12" t="str">
        <f>IF(AND(B119="hammer 4", E119='club records end 2019'!$F$27, F119&gt;='club records end 2019'!$G$27), "CR", " ")</f>
        <v xml:space="preserve"> </v>
      </c>
      <c r="AF119" s="12" t="str">
        <f>IF(AND(B119="hammer 5", E119='club records end 2019'!$F$28, F119&gt;='club records end 2019'!$G$28), "CR", " ")</f>
        <v xml:space="preserve"> </v>
      </c>
      <c r="AG119" s="12" t="str">
        <f>IF(AND(B119="hammer 6", E119='club records end 2019'!$F$29, F119&gt;='club records end 2019'!$G$29), "CR", " ")</f>
        <v xml:space="preserve"> </v>
      </c>
      <c r="AH119" s="12" t="str">
        <f>IF(AND(B119="hammer 7.26", E119='club records end 2019'!$F$30, F119&gt;='club records end 2019'!$G$30), "CR", " ")</f>
        <v xml:space="preserve"> </v>
      </c>
      <c r="AI119" s="12" t="str">
        <f>IF(AND(B119="javelin 400", E119='club records end 2019'!$F$31, F119&gt;='club records end 2019'!$G$31), "CR", " ")</f>
        <v xml:space="preserve"> </v>
      </c>
      <c r="AJ119" s="12" t="str">
        <f>IF(AND(B119="javelin 600", E119='club records end 2019'!$F$32, F119&gt;='club records end 2019'!$G$32), "CR", " ")</f>
        <v xml:space="preserve"> </v>
      </c>
      <c r="AK119" s="12" t="str">
        <f>IF(AND(B119="javelin 700", E119='club records end 2019'!$F$33, F119&gt;='club records end 2019'!$G$33), "CR", " ")</f>
        <v xml:space="preserve"> </v>
      </c>
      <c r="AL119" s="12" t="str">
        <f>IF(AND(B119="javelin 800", OR(AND(E119='club records end 2019'!$F$34, F119&gt;='club records end 2019'!$G$34), AND(E119='club records end 2019'!$F$35, F119&gt;='club records end 2019'!$G$35))), "CR", " ")</f>
        <v xml:space="preserve"> </v>
      </c>
      <c r="AM119" s="12" t="str">
        <f>IF(AND(B119="shot 3", E119='club records end 2019'!$F$36, F119&gt;='club records end 2019'!$G$36), "CR", " ")</f>
        <v xml:space="preserve"> </v>
      </c>
      <c r="AN119" s="12" t="str">
        <f>IF(AND(B119="shot 4", E119='club records end 2019'!$F$37, F119&gt;='club records end 2019'!$G$37), "CR", " ")</f>
        <v xml:space="preserve"> </v>
      </c>
      <c r="AO119" s="12" t="str">
        <f>IF(AND(B119="shot 5", E119='club records end 2019'!$F$38, F119&gt;='club records end 2019'!$G$38), "CR", " ")</f>
        <v xml:space="preserve"> </v>
      </c>
      <c r="AP119" s="12" t="str">
        <f>IF(AND(B119="shot 6", E119='club records end 2019'!$F$39, F119&gt;='club records end 2019'!$G$39), "CR", " ")</f>
        <v xml:space="preserve"> </v>
      </c>
      <c r="AQ119" s="12" t="str">
        <f>IF(AND(B119="shot 7.26", E119='club records end 2019'!$F$40, F119&gt;='club records end 2019'!$G$40), "CR", " ")</f>
        <v xml:space="preserve"> </v>
      </c>
      <c r="AR119" s="12" t="str">
        <f>IF(AND(B119="60H",OR(AND(E119='club records end 2019'!$J$1,F119&lt;='club records end 2019'!$K$1),AND(E119='club records end 2019'!$J$2,F119&lt;='club records end 2019'!$K$2),AND(E119='club records end 2019'!$J$3,F119&lt;='club records end 2019'!$K$3),AND(E119='club records end 2019'!$J$4,F119&lt;='club records end 2019'!$K$4),AND(E119='club records end 2019'!$J$5,F119&lt;='club records end 2019'!$K$5))),"CR"," ")</f>
        <v xml:space="preserve"> </v>
      </c>
      <c r="AS119" s="12" t="str">
        <f>IF(AND(B119="75H", AND(E119='club records end 2019'!$J$6, F119&lt;='club records end 2019'!$K$6)), "CR", " ")</f>
        <v xml:space="preserve"> </v>
      </c>
      <c r="AT119" s="12" t="str">
        <f>IF(AND(B119="80H", AND(E119='club records end 2019'!$J$7, F119&lt;='club records end 2019'!$K$7)), "CR", " ")</f>
        <v xml:space="preserve"> </v>
      </c>
      <c r="AU119" s="12" t="str">
        <f>IF(AND(B119="100H", AND(E119='club records end 2019'!$J$8, F119&lt;='club records end 2019'!$K$8)), "CR", " ")</f>
        <v xml:space="preserve"> </v>
      </c>
      <c r="AV119" s="12" t="str">
        <f>IF(AND(B119="110H", OR(AND(E119='club records end 2019'!$J$9, F119&lt;='club records end 2019'!$K$9), AND(E119='club records end 2019'!$J$10, F119&lt;='club records end 2019'!$K$10))), "CR", " ")</f>
        <v xml:space="preserve"> </v>
      </c>
      <c r="AW119" s="12" t="str">
        <f>IF(AND(B119="400H", OR(AND(E119='club records end 2019'!$J$11, F119&lt;='club records end 2019'!$K$11), AND(E119='club records end 2019'!$J$12, F119&lt;='club records end 2019'!$K$12), AND(E119='club records end 2019'!$J$13, F119&lt;='club records end 2019'!$K$13), AND(E119='club records end 2019'!$J$14, F119&lt;='club records end 2019'!$K$14))), "CR", " ")</f>
        <v xml:space="preserve"> </v>
      </c>
      <c r="AX119" s="12" t="str">
        <f>IF(AND(B119="1500SC", AND(E119='club records end 2019'!$J$15, F119&lt;='club records end 2019'!$K$15)), "CR", " ")</f>
        <v xml:space="preserve"> </v>
      </c>
      <c r="AY119" s="12" t="str">
        <f>IF(AND(B119="2000SC", OR(AND(E119='club records end 2019'!$J$17, F119&lt;='club records end 2019'!$K$17), AND(E119='club records end 2019'!$J$18, F119&lt;='club records end 2019'!$K$18))), "CR", " ")</f>
        <v xml:space="preserve"> </v>
      </c>
      <c r="AZ119" s="12" t="str">
        <f>IF(AND(B119="3000SC", OR(AND(E119='club records end 2019'!$J$20, F119&lt;='club records end 2019'!$K$20), AND(E119='club records end 2019'!$J$21, F119&lt;='club records end 2019'!$K$21))), "CR", " ")</f>
        <v xml:space="preserve"> </v>
      </c>
      <c r="BA119" s="13" t="str">
        <f>IF(AND(B119="4x100", OR(AND(E119='club records end 2019'!$N$1, F119&lt;='club records end 2019'!$O$1), AND(E119='club records end 2019'!$N$2, F119&lt;='club records end 2019'!$O$2), AND(E119='club records end 2019'!$N$3, F119&lt;='club records end 2019'!$O$3), AND(E119='club records end 2019'!$N$4, F119&lt;='club records end 2019'!$O$4), AND(E119='club records end 2019'!$N$5, F119&lt;='club records end 2019'!$O$5))), "CR", " ")</f>
        <v xml:space="preserve"> </v>
      </c>
      <c r="BB119" s="13" t="str">
        <f>IF(AND(B119="4x200", OR(AND(E119='club records end 2019'!$N$6, F119&lt;='club records end 2019'!$O$6), AND(E119='club records end 2019'!$N$7, F119&lt;='club records end 2019'!$O$7), AND(E119='club records end 2019'!$N$8, F119&lt;='club records end 2019'!$O$8), AND(E119='club records end 2019'!$N$9, F119&lt;='club records end 2019'!$O$9), AND(E119='club records end 2019'!$N$10, F119&lt;='club records end 2019'!$O$10))), "CR", " ")</f>
        <v xml:space="preserve"> </v>
      </c>
      <c r="BC119" s="13" t="str">
        <f>IF(AND(B119="4x300", AND(E119='club records end 2019'!$N$11, F119&lt;='club records end 2019'!$O$11)), "CR", " ")</f>
        <v xml:space="preserve"> </v>
      </c>
      <c r="BD119" s="13" t="str">
        <f>IF(AND(B119="4x400", OR(AND(E119='club records end 2019'!$N$12, F119&lt;='club records end 2019'!$O$12), AND(E119='club records end 2019'!$N$13, F119&lt;='club records end 2019'!$O$13), AND(E119='club records end 2019'!$N$14, F119&lt;='club records end 2019'!$O$14), AND(E119='club records end 2019'!$N$15, F119&lt;='club records end 2019'!$O$15))), "CR", " ")</f>
        <v xml:space="preserve"> </v>
      </c>
      <c r="BE119" s="13" t="str">
        <f>IF(AND(B119="3x800", OR(AND(E119='club records end 2019'!$N$16, F119&lt;='club records end 2019'!$O$16), AND(E119='club records end 2019'!$N$17, F119&lt;='club records end 2019'!$O$17), AND(E119='club records end 2019'!$N$18, F119&lt;='club records end 2019'!$O$18))), "CR", " ")</f>
        <v xml:space="preserve"> </v>
      </c>
      <c r="BF119" s="13" t="str">
        <f>IF(AND(B119="pentathlon", OR(AND(E119='club records end 2019'!$N$21, F119&gt;='club records end 2019'!$O$21), AND(E119='club records end 2019'!$N$22, F119&gt;='club records end 2019'!$O$22),AND(E119='club records end 2019'!$N$23, F119&gt;='club records end 2019'!$O$23),AND(E119='club records end 2019'!$N$24, F119&gt;='club records end 2019'!$O$24))), "CR", " ")</f>
        <v xml:space="preserve"> </v>
      </c>
      <c r="BG119" s="13" t="str">
        <f>IF(AND(B119="heptathlon", OR(AND(E119='club records end 2019'!$N$26, F119&gt;='club records end 2019'!$O$26), AND(E119='club records end 2019'!$N$27, F119&gt;='club records end 2019'!$O$27))), "CR", " ")</f>
        <v xml:space="preserve"> </v>
      </c>
      <c r="BH119" s="13" t="str">
        <f>IF(AND(B119="decathlon", OR(AND(E119='club records end 2019'!$N$29, F119&gt;='club records end 2019'!$O$29), AND(E119='club records end 2019'!$N$30, F119&gt;='club records end 2019'!$O$30),AND(E119='club records end 2019'!$N$31, F119&gt;='club records end 2019'!$O$31))), "CR", " ")</f>
        <v xml:space="preserve"> </v>
      </c>
    </row>
    <row r="120" spans="1:16333" ht="14.5" hidden="1" x14ac:dyDescent="0.35">
      <c r="A120" s="1" t="s">
        <v>333</v>
      </c>
      <c r="B120" s="2">
        <v>100</v>
      </c>
      <c r="C120" s="1" t="s">
        <v>77</v>
      </c>
      <c r="D120" s="1" t="s">
        <v>68</v>
      </c>
      <c r="E120" s="17" t="s">
        <v>78</v>
      </c>
      <c r="F120" s="22"/>
      <c r="J120" s="13" t="str">
        <f t="shared" si="12"/>
        <v/>
      </c>
      <c r="K120" s="13" t="str">
        <f>IF(AND(B120=100, OR(AND(E120='club records end 2019'!$B$6, F120&lt;='club records end 2019'!$C$6), AND(E120='club records end 2019'!$B$7, F120&lt;='club records end 2019'!$C$7), AND(E120='club records end 2019'!$B$8, F120&lt;='club records end 2019'!$C$8), AND(E120='club records end 2019'!$B$9, F120&lt;='club records end 2019'!$C$9), AND(E120='club records end 2019'!$B$10, F120&lt;='club records end 2019'!$C$10))), "CR", " ")</f>
        <v xml:space="preserve"> </v>
      </c>
      <c r="L120" s="13" t="str">
        <f>IF(AND(B120=200, OR(AND(E120='club records end 2019'!$B$11, F120&lt;='club records end 2019'!$C$11), AND(E120='club records end 2019'!$B$12, F120&lt;='club records end 2019'!$C$12), AND(E120='club records end 2019'!$B$13, F120&lt;='club records end 2019'!$C$13), AND(E120='club records end 2019'!$B$14, F120&lt;='club records end 2019'!$C$14), AND(E120='club records end 2019'!$B$15, F120&lt;='club records end 2019'!$C$15))), "CR", " ")</f>
        <v xml:space="preserve"> </v>
      </c>
      <c r="M120" s="13" t="str">
        <f>IF(AND(B120=300, OR(AND(E120='club records end 2019'!$B$16, F120&lt;='club records end 2019'!$C$16), AND(E120='club records end 2019'!$B$17, F120&lt;='club records end 2019'!$C$17))), "CR", " ")</f>
        <v xml:space="preserve"> </v>
      </c>
      <c r="N120" s="13" t="str">
        <f>IF(AND(B120=400, OR(AND(E120='club records end 2019'!$B$18, F120&lt;='club records end 2019'!$C$18), AND(E120='club records end 2019'!$B$19, F120&lt;='club records end 2019'!$C$19), AND(E120='club records end 2019'!$B$20, F120&lt;='club records end 2019'!$C$20), AND(E120='club records end 2019'!$B$21, F120&lt;='club records end 2019'!$C$21))), "CR", " ")</f>
        <v xml:space="preserve"> </v>
      </c>
      <c r="O120" s="13" t="str">
        <f>IF(AND(B120=800, OR(AND(E120='club records end 2019'!$B$22, F120&lt;='club records end 2019'!$C$22), AND(E120='club records end 2019'!$B$23, F120&lt;='club records end 2019'!$C$23), AND(E120='club records end 2019'!$B$24, F120&lt;='club records end 2019'!$C$24), AND(E120='club records end 2019'!$B$25, F120&lt;='club records end 2019'!$C$25), AND(E120='club records end 2019'!$B$26, F120&lt;='club records end 2019'!$C$26))), "CR", " ")</f>
        <v xml:space="preserve"> </v>
      </c>
      <c r="P120" s="13" t="str">
        <f>IF(AND(B120=1000, OR(AND(E120='club records end 2019'!$B$27, F120&lt;='club records end 2019'!$C$27), AND(E120='club records end 2019'!$B$28, F120&lt;='club records end 2019'!$C$28))), "CR", " ")</f>
        <v xml:space="preserve"> </v>
      </c>
      <c r="Q120" s="13" t="str">
        <f>IF(AND(B120=1500, OR(AND(E120='club records end 2019'!$B$29, F120&lt;='club records end 2019'!$C$29), AND(E120='club records end 2019'!$B$30, F120&lt;='club records end 2019'!$C$30), AND(E120='club records end 2019'!$B$31, F120&lt;='club records end 2019'!$C$31), AND(E120='club records end 2019'!$B$32, F120&lt;='club records end 2019'!$C$32), AND(E120='club records end 2019'!$B$33, F120&lt;='club records end 2019'!$C$33))), "CR", " ")</f>
        <v xml:space="preserve"> </v>
      </c>
      <c r="R120" s="13" t="str">
        <f>IF(AND(B120="1600 (Mile)",OR(AND(E120='club records end 2019'!$B$34,F120&lt;='club records end 2019'!$C$34),AND(E120='club records end 2019'!$B$35,F120&lt;='club records end 2019'!$C$35),AND(E120='club records end 2019'!$B$36,F120&lt;='club records end 2019'!$C$36),AND(E120='club records end 2019'!$B$37,F120&lt;='club records end 2019'!$C$37))),"CR"," ")</f>
        <v xml:space="preserve"> </v>
      </c>
      <c r="S120" s="13" t="str">
        <f>IF(AND(B120=3000, OR(AND(E120='club records end 2019'!$B$38, F120&lt;='club records end 2019'!$C$38), AND(E120='club records end 2019'!$B$39, F120&lt;='club records end 2019'!$C$39), AND(E120='club records end 2019'!$B$40, F120&lt;='club records end 2019'!$C$40), AND(E120='club records end 2019'!$B$41, F120&lt;='club records end 2019'!$C$41))), "CR", " ")</f>
        <v xml:space="preserve"> </v>
      </c>
      <c r="T120" s="13" t="str">
        <f>IF(AND(B120=5000, OR(AND(E120='club records end 2019'!$B$42, F120&lt;='club records end 2019'!$C$42), AND(E120='club records end 2019'!$B$43, F120&lt;='club records end 2019'!$C$43))), "CR", " ")</f>
        <v xml:space="preserve"> </v>
      </c>
      <c r="U120" s="12" t="str">
        <f>IF(AND(B120=10000, OR(AND(E120='club records end 2019'!$B$44, F120&lt;='club records end 2019'!$C$44), AND(E120='club records end 2019'!$B$45, F120&lt;='club records end 2019'!$C$45))), "CR", " ")</f>
        <v xml:space="preserve"> </v>
      </c>
      <c r="V120" s="12" t="str">
        <f>IF(AND(B120="high jump", OR(AND(E120='club records end 2019'!$F$1, F120&gt;='club records end 2019'!$G$1), AND(E120='club records end 2019'!$F$2, F120&gt;='club records end 2019'!$G$2), AND(E120='club records end 2019'!$F$3, F120&gt;='club records end 2019'!$G$3), AND(E120='club records end 2019'!$F$4, F120&gt;='club records end 2019'!$G$4), AND(E120='club records end 2019'!$F$5, F120&gt;='club records end 2019'!$G$5))), "CR", " ")</f>
        <v xml:space="preserve"> </v>
      </c>
      <c r="W120" s="12" t="str">
        <f>IF(AND(B120="long jump", OR(AND(E120='club records end 2019'!$F$6, F120&gt;='club records end 2019'!$G$6), AND(E120='club records end 2019'!$F$7, F120&gt;='club records end 2019'!$G$7), AND(E120='club records end 2019'!$F$8, F120&gt;='club records end 2019'!$G$8), AND(E120='club records end 2019'!$F$9, F120&gt;='club records end 2019'!$G$9), AND(E120='club records end 2019'!$F$10, F120&gt;='club records end 2019'!$G$10))), "CR", " ")</f>
        <v xml:space="preserve"> </v>
      </c>
      <c r="X120" s="12" t="str">
        <f>IF(AND(B120="triple jump", OR(AND(E120='club records end 2019'!$F$11, F120&gt;='club records end 2019'!$G$11), AND(E120='club records end 2019'!$F$12, F120&gt;='club records end 2019'!$G$12), AND(E120='club records end 2019'!$F$13, F120&gt;='club records end 2019'!$G$13), AND(E120='club records end 2019'!$F$14, F120&gt;='club records end 2019'!$H$14), AND(E120='club records end 2019'!$F$15, F120&gt;='club records end 2019'!$G$15))), "CR", " ")</f>
        <v xml:space="preserve"> </v>
      </c>
      <c r="Y120" s="12" t="str">
        <f>IF(AND(B120="pole vault", OR(AND(E120='club records end 2019'!$F$16, F120&gt;='club records end 2019'!$G$16), AND(E120='club records end 2019'!$F$17, F120&gt;='club records end 2019'!$G$17), AND(E120='club records end 2019'!$F$18, F120&gt;='club records end 2019'!$G$18), AND(E120='club records end 2019'!$F$19, F120&gt;='club records end 2019'!$G$19), AND(E120='club records end 2019'!$F$20, F120&gt;='club records end 2019'!$G$20))), "CR", " ")</f>
        <v xml:space="preserve"> </v>
      </c>
      <c r="Z120" s="12" t="str">
        <f>IF(AND(B120="discus 1", E120='club records end 2019'!$F$21, F120&gt;='club records end 2019'!$G$21), "CR", " ")</f>
        <v xml:space="preserve"> </v>
      </c>
      <c r="AA120" s="12" t="str">
        <f>IF(AND(B120="discus 1.25", E120='club records end 2019'!$F$22, F120&gt;='club records end 2019'!$G$22), "CR", " ")</f>
        <v xml:space="preserve"> </v>
      </c>
      <c r="AB120" s="12" t="str">
        <f>IF(AND(B120="discus 1.5", E120='club records end 2019'!$F$23, F120&gt;='club records end 2019'!$G$23), "CR", " ")</f>
        <v xml:space="preserve"> </v>
      </c>
      <c r="AC120" s="12" t="str">
        <f>IF(AND(B120="discus 1.75", E120='club records end 2019'!$F$24, F120&gt;='club records end 2019'!$G$24), "CR", " ")</f>
        <v xml:space="preserve"> </v>
      </c>
      <c r="AD120" s="12" t="str">
        <f>IF(AND(B120="discus 2", E120='club records end 2019'!$F$25, F120&gt;='club records end 2019'!$G$25), "CR", " ")</f>
        <v xml:space="preserve"> </v>
      </c>
      <c r="AE120" s="12" t="str">
        <f>IF(AND(B120="hammer 4", E120='club records end 2019'!$F$27, F120&gt;='club records end 2019'!$G$27), "CR", " ")</f>
        <v xml:space="preserve"> </v>
      </c>
      <c r="AF120" s="12" t="str">
        <f>IF(AND(B120="hammer 5", E120='club records end 2019'!$F$28, F120&gt;='club records end 2019'!$G$28), "CR", " ")</f>
        <v xml:space="preserve"> </v>
      </c>
      <c r="AG120" s="12" t="str">
        <f>IF(AND(B120="hammer 6", E120='club records end 2019'!$F$29, F120&gt;='club records end 2019'!$G$29), "CR", " ")</f>
        <v xml:space="preserve"> </v>
      </c>
      <c r="AH120" s="12" t="str">
        <f>IF(AND(B120="hammer 7.26", E120='club records end 2019'!$F$30, F120&gt;='club records end 2019'!$G$30), "CR", " ")</f>
        <v xml:space="preserve"> </v>
      </c>
      <c r="AI120" s="12" t="str">
        <f>IF(AND(B120="javelin 400", E120='club records end 2019'!$F$31, F120&gt;='club records end 2019'!$G$31), "CR", " ")</f>
        <v xml:space="preserve"> </v>
      </c>
      <c r="AJ120" s="12" t="str">
        <f>IF(AND(B120="javelin 600", E120='club records end 2019'!$F$32, F120&gt;='club records end 2019'!$G$32), "CR", " ")</f>
        <v xml:space="preserve"> </v>
      </c>
      <c r="AK120" s="12" t="str">
        <f>IF(AND(B120="javelin 700", E120='club records end 2019'!$F$33, F120&gt;='club records end 2019'!$G$33), "CR", " ")</f>
        <v xml:space="preserve"> </v>
      </c>
      <c r="AL120" s="12" t="str">
        <f>IF(AND(B120="javelin 800", OR(AND(E120='club records end 2019'!$F$34, F120&gt;='club records end 2019'!$G$34), AND(E120='club records end 2019'!$F$35, F120&gt;='club records end 2019'!$G$35))), "CR", " ")</f>
        <v xml:space="preserve"> </v>
      </c>
      <c r="AM120" s="12" t="str">
        <f>IF(AND(B120="shot 3", E120='club records end 2019'!$F$36, F120&gt;='club records end 2019'!$G$36), "CR", " ")</f>
        <v xml:space="preserve"> </v>
      </c>
      <c r="AN120" s="12" t="str">
        <f>IF(AND(B120="shot 4", E120='club records end 2019'!$F$37, F120&gt;='club records end 2019'!$G$37), "CR", " ")</f>
        <v xml:space="preserve"> </v>
      </c>
      <c r="AO120" s="12" t="str">
        <f>IF(AND(B120="shot 5", E120='club records end 2019'!$F$38, F120&gt;='club records end 2019'!$G$38), "CR", " ")</f>
        <v xml:space="preserve"> </v>
      </c>
      <c r="AP120" s="12" t="str">
        <f>IF(AND(B120="shot 6", E120='club records end 2019'!$F$39, F120&gt;='club records end 2019'!$G$39), "CR", " ")</f>
        <v xml:space="preserve"> </v>
      </c>
      <c r="AQ120" s="12" t="str">
        <f>IF(AND(B120="shot 7.26", E120='club records end 2019'!$F$40, F120&gt;='club records end 2019'!$G$40), "CR", " ")</f>
        <v xml:space="preserve"> </v>
      </c>
      <c r="AR120" s="12" t="str">
        <f>IF(AND(B120="60H",OR(AND(E120='club records end 2019'!$J$1,F120&lt;='club records end 2019'!$K$1),AND(E120='club records end 2019'!$J$2,F120&lt;='club records end 2019'!$K$2),AND(E120='club records end 2019'!$J$3,F120&lt;='club records end 2019'!$K$3),AND(E120='club records end 2019'!$J$4,F120&lt;='club records end 2019'!$K$4),AND(E120='club records end 2019'!$J$5,F120&lt;='club records end 2019'!$K$5))),"CR"," ")</f>
        <v xml:space="preserve"> </v>
      </c>
      <c r="AS120" s="12" t="str">
        <f>IF(AND(B120="75H", AND(E120='club records end 2019'!$J$6, F120&lt;='club records end 2019'!$K$6)), "CR", " ")</f>
        <v xml:space="preserve"> </v>
      </c>
      <c r="AT120" s="12" t="str">
        <f>IF(AND(B120="80H", AND(E120='club records end 2019'!$J$7, F120&lt;='club records end 2019'!$K$7)), "CR", " ")</f>
        <v xml:space="preserve"> </v>
      </c>
      <c r="AU120" s="12" t="str">
        <f>IF(AND(B120="100H", AND(E120='club records end 2019'!$J$8, F120&lt;='club records end 2019'!$K$8)), "CR", " ")</f>
        <v xml:space="preserve"> </v>
      </c>
      <c r="AV120" s="12" t="str">
        <f>IF(AND(B120="110H", OR(AND(E120='club records end 2019'!$J$9, F120&lt;='club records end 2019'!$K$9), AND(E120='club records end 2019'!$J$10, F120&lt;='club records end 2019'!$K$10))), "CR", " ")</f>
        <v xml:space="preserve"> </v>
      </c>
      <c r="AW120" s="12" t="str">
        <f>IF(AND(B120="400H", OR(AND(E120='club records end 2019'!$J$11, F120&lt;='club records end 2019'!$K$11), AND(E120='club records end 2019'!$J$12, F120&lt;='club records end 2019'!$K$12), AND(E120='club records end 2019'!$J$13, F120&lt;='club records end 2019'!$K$13), AND(E120='club records end 2019'!$J$14, F120&lt;='club records end 2019'!$K$14))), "CR", " ")</f>
        <v xml:space="preserve"> </v>
      </c>
      <c r="AX120" s="12" t="str">
        <f>IF(AND(B120="1500SC", AND(E120='club records end 2019'!$J$15, F120&lt;='club records end 2019'!$K$15)), "CR", " ")</f>
        <v xml:space="preserve"> </v>
      </c>
      <c r="AY120" s="12" t="str">
        <f>IF(AND(B120="2000SC", OR(AND(E120='club records end 2019'!$J$17, F120&lt;='club records end 2019'!$K$17), AND(E120='club records end 2019'!$J$18, F120&lt;='club records end 2019'!$K$18))), "CR", " ")</f>
        <v xml:space="preserve"> </v>
      </c>
      <c r="AZ120" s="12" t="str">
        <f>IF(AND(B120="3000SC", OR(AND(E120='club records end 2019'!$J$20, F120&lt;='club records end 2019'!$K$20), AND(E120='club records end 2019'!$J$21, F120&lt;='club records end 2019'!$K$21))), "CR", " ")</f>
        <v xml:space="preserve"> </v>
      </c>
      <c r="BA120" s="13" t="str">
        <f>IF(AND(B120="4x100", OR(AND(E120='club records end 2019'!$N$1, F120&lt;='club records end 2019'!$O$1), AND(E120='club records end 2019'!$N$2, F120&lt;='club records end 2019'!$O$2), AND(E120='club records end 2019'!$N$3, F120&lt;='club records end 2019'!$O$3), AND(E120='club records end 2019'!$N$4, F120&lt;='club records end 2019'!$O$4), AND(E120='club records end 2019'!$N$5, F120&lt;='club records end 2019'!$O$5))), "CR", " ")</f>
        <v xml:space="preserve"> </v>
      </c>
      <c r="BB120" s="13" t="str">
        <f>IF(AND(B120="4x200", OR(AND(E120='club records end 2019'!$N$6, F120&lt;='club records end 2019'!$O$6), AND(E120='club records end 2019'!$N$7, F120&lt;='club records end 2019'!$O$7), AND(E120='club records end 2019'!$N$8, F120&lt;='club records end 2019'!$O$8), AND(E120='club records end 2019'!$N$9, F120&lt;='club records end 2019'!$O$9), AND(E120='club records end 2019'!$N$10, F120&lt;='club records end 2019'!$O$10))), "CR", " ")</f>
        <v xml:space="preserve"> </v>
      </c>
      <c r="BC120" s="13" t="str">
        <f>IF(AND(B120="4x300", AND(E120='club records end 2019'!$N$11, F120&lt;='club records end 2019'!$O$11)), "CR", " ")</f>
        <v xml:space="preserve"> </v>
      </c>
      <c r="BD120" s="13" t="str">
        <f>IF(AND(B120="4x400", OR(AND(E120='club records end 2019'!$N$12, F120&lt;='club records end 2019'!$O$12), AND(E120='club records end 2019'!$N$13, F120&lt;='club records end 2019'!$O$13), AND(E120='club records end 2019'!$N$14, F120&lt;='club records end 2019'!$O$14), AND(E120='club records end 2019'!$N$15, F120&lt;='club records end 2019'!$O$15))), "CR", " ")</f>
        <v xml:space="preserve"> </v>
      </c>
      <c r="BE120" s="13" t="str">
        <f>IF(AND(B120="3x800", OR(AND(E120='club records end 2019'!$N$16, F120&lt;='club records end 2019'!$O$16), AND(E120='club records end 2019'!$N$17, F120&lt;='club records end 2019'!$O$17), AND(E120='club records end 2019'!$N$18, F120&lt;='club records end 2019'!$O$18))), "CR", " ")</f>
        <v xml:space="preserve"> </v>
      </c>
      <c r="BF120" s="13" t="str">
        <f>IF(AND(B120="pentathlon", OR(AND(E120='club records end 2019'!$N$21, F120&gt;='club records end 2019'!$O$21), AND(E120='club records end 2019'!$N$22, F120&gt;='club records end 2019'!$O$22),AND(E120='club records end 2019'!$N$23, F120&gt;='club records end 2019'!$O$23),AND(E120='club records end 2019'!$N$24, F120&gt;='club records end 2019'!$O$24))), "CR", " ")</f>
        <v xml:space="preserve"> </v>
      </c>
      <c r="BG120" s="13" t="str">
        <f>IF(AND(B120="heptathlon", OR(AND(E120='club records end 2019'!$N$26, F120&gt;='club records end 2019'!$O$26), AND(E120='club records end 2019'!$N$27, F120&gt;='club records end 2019'!$O$27))), "CR", " ")</f>
        <v xml:space="preserve"> </v>
      </c>
      <c r="BH120" s="13" t="str">
        <f>IF(AND(B120="decathlon", OR(AND(E120='club records end 2019'!$N$29, F120&gt;='club records end 2019'!$O$29), AND(E120='club records end 2019'!$N$30, F120&gt;='club records end 2019'!$O$30),AND(E120='club records end 2019'!$N$31, F120&gt;='club records end 2019'!$O$31))), "CR", " ")</f>
        <v xml:space="preserve"> </v>
      </c>
    </row>
    <row r="121" spans="1:16333" ht="14.5" hidden="1" x14ac:dyDescent="0.35">
      <c r="A121" s="1" t="str">
        <f>E121</f>
        <v>U20</v>
      </c>
      <c r="B121" s="2" t="s">
        <v>179</v>
      </c>
      <c r="C121" s="1" t="s">
        <v>167</v>
      </c>
      <c r="D121" s="1" t="s">
        <v>168</v>
      </c>
      <c r="E121" s="29" t="s">
        <v>12</v>
      </c>
      <c r="F121" s="19"/>
      <c r="J121" s="13" t="str">
        <f t="shared" si="12"/>
        <v/>
      </c>
      <c r="K121" s="13" t="str">
        <f>IF(AND(B121=100, OR(AND(E121='club records end 2019'!$B$6, F121&lt;='club records end 2019'!$C$6), AND(E121='club records end 2019'!$B$7, F121&lt;='club records end 2019'!$C$7), AND(E121='club records end 2019'!$B$8, F121&lt;='club records end 2019'!$C$8), AND(E121='club records end 2019'!$B$9, F121&lt;='club records end 2019'!$C$9), AND(E121='club records end 2019'!$B$10, F121&lt;='club records end 2019'!$C$10))), "CR", " ")</f>
        <v xml:space="preserve"> </v>
      </c>
      <c r="L121" s="13" t="str">
        <f>IF(AND(B121=200, OR(AND(E121='club records end 2019'!$B$11, F121&lt;='club records end 2019'!$C$11), AND(E121='club records end 2019'!$B$12, F121&lt;='club records end 2019'!$C$12), AND(E121='club records end 2019'!$B$13, F121&lt;='club records end 2019'!$C$13), AND(E121='club records end 2019'!$B$14, F121&lt;='club records end 2019'!$C$14), AND(E121='club records end 2019'!$B$15, F121&lt;='club records end 2019'!$C$15))), "CR", " ")</f>
        <v xml:space="preserve"> </v>
      </c>
      <c r="M121" s="13" t="str">
        <f>IF(AND(B121=300, OR(AND(E121='club records end 2019'!$B$16, F121&lt;='club records end 2019'!$C$16), AND(E121='club records end 2019'!$B$17, F121&lt;='club records end 2019'!$C$17))), "CR", " ")</f>
        <v xml:space="preserve"> </v>
      </c>
      <c r="N121" s="13" t="str">
        <f>IF(AND(B121=400, OR(AND(E121='club records end 2019'!$B$18, F121&lt;='club records end 2019'!$C$18), AND(E121='club records end 2019'!$B$19, F121&lt;='club records end 2019'!$C$19), AND(E121='club records end 2019'!$B$20, F121&lt;='club records end 2019'!$C$20), AND(E121='club records end 2019'!$B$21, F121&lt;='club records end 2019'!$C$21))), "CR", " ")</f>
        <v xml:space="preserve"> </v>
      </c>
      <c r="O121" s="13" t="str">
        <f>IF(AND(B121=800, OR(AND(E121='club records end 2019'!$B$22, F121&lt;='club records end 2019'!$C$22), AND(E121='club records end 2019'!$B$23, F121&lt;='club records end 2019'!$C$23), AND(E121='club records end 2019'!$B$24, F121&lt;='club records end 2019'!$C$24), AND(E121='club records end 2019'!$B$25, F121&lt;='club records end 2019'!$C$25), AND(E121='club records end 2019'!$B$26, F121&lt;='club records end 2019'!$C$26))), "CR", " ")</f>
        <v xml:space="preserve"> </v>
      </c>
      <c r="P121" s="13" t="str">
        <f>IF(AND(B121=1000, OR(AND(E121='club records end 2019'!$B$27, F121&lt;='club records end 2019'!$C$27), AND(E121='club records end 2019'!$B$28, F121&lt;='club records end 2019'!$C$28))), "CR", " ")</f>
        <v xml:space="preserve"> </v>
      </c>
      <c r="Q121" s="13" t="str">
        <f>IF(AND(B121=1500, OR(AND(E121='club records end 2019'!$B$29, F121&lt;='club records end 2019'!$C$29), AND(E121='club records end 2019'!$B$30, F121&lt;='club records end 2019'!$C$30), AND(E121='club records end 2019'!$B$31, F121&lt;='club records end 2019'!$C$31), AND(E121='club records end 2019'!$B$32, F121&lt;='club records end 2019'!$C$32), AND(E121='club records end 2019'!$B$33, F121&lt;='club records end 2019'!$C$33))), "CR", " ")</f>
        <v xml:space="preserve"> </v>
      </c>
      <c r="R121" s="13" t="str">
        <f>IF(AND(B121="1600 (Mile)",OR(AND(E121='club records end 2019'!$B$34,F121&lt;='club records end 2019'!$C$34),AND(E121='club records end 2019'!$B$35,F121&lt;='club records end 2019'!$C$35),AND(E121='club records end 2019'!$B$36,F121&lt;='club records end 2019'!$C$36),AND(E121='club records end 2019'!$B$37,F121&lt;='club records end 2019'!$C$37))),"CR"," ")</f>
        <v xml:space="preserve"> </v>
      </c>
      <c r="S121" s="13" t="str">
        <f>IF(AND(B121=3000, OR(AND(E121='club records end 2019'!$B$38, F121&lt;='club records end 2019'!$C$38), AND(E121='club records end 2019'!$B$39, F121&lt;='club records end 2019'!$C$39), AND(E121='club records end 2019'!$B$40, F121&lt;='club records end 2019'!$C$40), AND(E121='club records end 2019'!$B$41, F121&lt;='club records end 2019'!$C$41))), "CR", " ")</f>
        <v xml:space="preserve"> </v>
      </c>
      <c r="T121" s="13" t="str">
        <f>IF(AND(B121=5000, OR(AND(E121='club records end 2019'!$B$42, F121&lt;='club records end 2019'!$C$42), AND(E121='club records end 2019'!$B$43, F121&lt;='club records end 2019'!$C$43))), "CR", " ")</f>
        <v xml:space="preserve"> </v>
      </c>
      <c r="U121" s="12" t="str">
        <f>IF(AND(B121=10000, OR(AND(E121='club records end 2019'!$B$44, F121&lt;='club records end 2019'!$C$44), AND(E121='club records end 2019'!$B$45, F121&lt;='club records end 2019'!$C$45))), "CR", " ")</f>
        <v xml:space="preserve"> </v>
      </c>
      <c r="V121" s="12" t="str">
        <f>IF(AND(B121="high jump", OR(AND(E121='club records end 2019'!$F$1, F121&gt;='club records end 2019'!$G$1), AND(E121='club records end 2019'!$F$2, F121&gt;='club records end 2019'!$G$2), AND(E121='club records end 2019'!$F$3, F121&gt;='club records end 2019'!$G$3), AND(E121='club records end 2019'!$F$4, F121&gt;='club records end 2019'!$G$4), AND(E121='club records end 2019'!$F$5, F121&gt;='club records end 2019'!$G$5))), "CR", " ")</f>
        <v xml:space="preserve"> </v>
      </c>
      <c r="W121" s="12" t="str">
        <f>IF(AND(B121="long jump", OR(AND(E121='club records end 2019'!$F$6, F121&gt;='club records end 2019'!$G$6), AND(E121='club records end 2019'!$F$7, F121&gt;='club records end 2019'!$G$7), AND(E121='club records end 2019'!$F$8, F121&gt;='club records end 2019'!$G$8), AND(E121='club records end 2019'!$F$9, F121&gt;='club records end 2019'!$G$9), AND(E121='club records end 2019'!$F$10, F121&gt;='club records end 2019'!$G$10))), "CR", " ")</f>
        <v xml:space="preserve"> </v>
      </c>
      <c r="X121" s="12" t="str">
        <f>IF(AND(B121="triple jump", OR(AND(E121='club records end 2019'!$F$11, F121&gt;='club records end 2019'!$G$11), AND(E121='club records end 2019'!$F$12, F121&gt;='club records end 2019'!$G$12), AND(E121='club records end 2019'!$F$13, F121&gt;='club records end 2019'!$G$13), AND(E121='club records end 2019'!$F$14, F121&gt;='club records end 2019'!$H$14), AND(E121='club records end 2019'!$F$15, F121&gt;='club records end 2019'!$G$15))), "CR", " ")</f>
        <v xml:space="preserve"> </v>
      </c>
      <c r="Y121" s="12" t="str">
        <f>IF(AND(B121="pole vault", OR(AND(E121='club records end 2019'!$F$16, F121&gt;='club records end 2019'!$G$16), AND(E121='club records end 2019'!$F$17, F121&gt;='club records end 2019'!$G$17), AND(E121='club records end 2019'!$F$18, F121&gt;='club records end 2019'!$G$18), AND(E121='club records end 2019'!$F$19, F121&gt;='club records end 2019'!$G$19), AND(E121='club records end 2019'!$F$20, F121&gt;='club records end 2019'!$G$20))), "CR", " ")</f>
        <v xml:space="preserve"> </v>
      </c>
      <c r="Z121" s="12" t="str">
        <f>IF(AND(B121="discus 1", E121='club records end 2019'!$F$21, F121&gt;='club records end 2019'!$G$21), "CR", " ")</f>
        <v xml:space="preserve"> </v>
      </c>
      <c r="AA121" s="12" t="str">
        <f>IF(AND(B121="discus 1.25", E121='club records end 2019'!$F$22, F121&gt;='club records end 2019'!$G$22), "CR", " ")</f>
        <v xml:space="preserve"> </v>
      </c>
      <c r="AB121" s="12" t="str">
        <f>IF(AND(B121="discus 1.5", E121='club records end 2019'!$F$23, F121&gt;='club records end 2019'!$G$23), "CR", " ")</f>
        <v xml:space="preserve"> </v>
      </c>
      <c r="AC121" s="12" t="str">
        <f>IF(AND(B121="discus 1.75", E121='club records end 2019'!$F$24, F121&gt;='club records end 2019'!$G$24), "CR", " ")</f>
        <v xml:space="preserve"> </v>
      </c>
      <c r="AD121" s="12" t="str">
        <f>IF(AND(B121="discus 2", E121='club records end 2019'!$F$25, F121&gt;='club records end 2019'!$G$25), "CR", " ")</f>
        <v xml:space="preserve"> </v>
      </c>
      <c r="AE121" s="12" t="str">
        <f>IF(AND(B121="hammer 4", E121='club records end 2019'!$F$27, F121&gt;='club records end 2019'!$G$27), "CR", " ")</f>
        <v xml:space="preserve"> </v>
      </c>
      <c r="AF121" s="12" t="str">
        <f>IF(AND(B121="hammer 5", E121='club records end 2019'!$F$28, F121&gt;='club records end 2019'!$G$28), "CR", " ")</f>
        <v xml:space="preserve"> </v>
      </c>
      <c r="AG121" s="12" t="str">
        <f>IF(AND(B121="hammer 6", E121='club records end 2019'!$F$29, F121&gt;='club records end 2019'!$G$29), "CR", " ")</f>
        <v xml:space="preserve"> </v>
      </c>
      <c r="AH121" s="12" t="str">
        <f>IF(AND(B121="hammer 7.26", E121='club records end 2019'!$F$30, F121&gt;='club records end 2019'!$G$30), "CR", " ")</f>
        <v xml:space="preserve"> </v>
      </c>
      <c r="AI121" s="12" t="str">
        <f>IF(AND(B121="javelin 400", E121='club records end 2019'!$F$31, F121&gt;='club records end 2019'!$G$31), "CR", " ")</f>
        <v xml:space="preserve"> </v>
      </c>
      <c r="AJ121" s="12" t="str">
        <f>IF(AND(B121="javelin 600", E121='club records end 2019'!$F$32, F121&gt;='club records end 2019'!$G$32), "CR", " ")</f>
        <v xml:space="preserve"> </v>
      </c>
      <c r="AK121" s="12" t="str">
        <f>IF(AND(B121="javelin 700", E121='club records end 2019'!$F$33, F121&gt;='club records end 2019'!$G$33), "CR", " ")</f>
        <v xml:space="preserve"> </v>
      </c>
      <c r="AL121" s="12" t="str">
        <f>IF(AND(B121="javelin 800", OR(AND(E121='club records end 2019'!$F$34, F121&gt;='club records end 2019'!$G$34), AND(E121='club records end 2019'!$F$35, F121&gt;='club records end 2019'!$G$35))), "CR", " ")</f>
        <v xml:space="preserve"> </v>
      </c>
      <c r="AM121" s="12" t="str">
        <f>IF(AND(B121="shot 3", E121='club records end 2019'!$F$36, F121&gt;='club records end 2019'!$G$36), "CR", " ")</f>
        <v xml:space="preserve"> </v>
      </c>
      <c r="AN121" s="12" t="str">
        <f>IF(AND(B121="shot 4", E121='club records end 2019'!$F$37, F121&gt;='club records end 2019'!$G$37), "CR", " ")</f>
        <v xml:space="preserve"> </v>
      </c>
      <c r="AO121" s="12" t="str">
        <f>IF(AND(B121="shot 5", E121='club records end 2019'!$F$38, F121&gt;='club records end 2019'!$G$38), "CR", " ")</f>
        <v xml:space="preserve"> </v>
      </c>
      <c r="AP121" s="12" t="str">
        <f>IF(AND(B121="shot 6", E121='club records end 2019'!$F$39, F121&gt;='club records end 2019'!$G$39), "CR", " ")</f>
        <v xml:space="preserve"> </v>
      </c>
      <c r="AQ121" s="12" t="str">
        <f>IF(AND(B121="shot 7.26", E121='club records end 2019'!$F$40, F121&gt;='club records end 2019'!$G$40), "CR", " ")</f>
        <v xml:space="preserve"> </v>
      </c>
      <c r="AR121" s="12" t="str">
        <f>IF(AND(B121="60H",OR(AND(E121='club records end 2019'!$J$1,F121&lt;='club records end 2019'!$K$1),AND(E121='club records end 2019'!$J$2,F121&lt;='club records end 2019'!$K$2),AND(E121='club records end 2019'!$J$3,F121&lt;='club records end 2019'!$K$3),AND(E121='club records end 2019'!$J$4,F121&lt;='club records end 2019'!$K$4),AND(E121='club records end 2019'!$J$5,F121&lt;='club records end 2019'!$K$5))),"CR"," ")</f>
        <v xml:space="preserve"> </v>
      </c>
      <c r="AS121" s="12" t="str">
        <f>IF(AND(B121="75H", AND(E121='club records end 2019'!$J$6, F121&lt;='club records end 2019'!$K$6)), "CR", " ")</f>
        <v xml:space="preserve"> </v>
      </c>
      <c r="AT121" s="12" t="str">
        <f>IF(AND(B121="80H", AND(E121='club records end 2019'!$J$7, F121&lt;='club records end 2019'!$K$7)), "CR", " ")</f>
        <v xml:space="preserve"> </v>
      </c>
      <c r="AU121" s="12" t="str">
        <f>IF(AND(B121="100H", AND(E121='club records end 2019'!$J$8, F121&lt;='club records end 2019'!$K$8)), "CR", " ")</f>
        <v xml:space="preserve"> </v>
      </c>
      <c r="AV121" s="12" t="str">
        <f>IF(AND(B121="110H", OR(AND(E121='club records end 2019'!$J$9, F121&lt;='club records end 2019'!$K$9), AND(E121='club records end 2019'!$J$10, F121&lt;='club records end 2019'!$K$10))), "CR", " ")</f>
        <v xml:space="preserve"> </v>
      </c>
      <c r="AW121" s="12" t="str">
        <f>IF(AND(B121="400H", OR(AND(E121='club records end 2019'!$J$11, F121&lt;='club records end 2019'!$K$11), AND(E121='club records end 2019'!$J$12, F121&lt;='club records end 2019'!$K$12), AND(E121='club records end 2019'!$J$13, F121&lt;='club records end 2019'!$K$13), AND(E121='club records end 2019'!$J$14, F121&lt;='club records end 2019'!$K$14))), "CR", " ")</f>
        <v xml:space="preserve"> </v>
      </c>
      <c r="AX121" s="12" t="str">
        <f>IF(AND(B121="1500SC", AND(E121='club records end 2019'!$J$15, F121&lt;='club records end 2019'!$K$15)), "CR", " ")</f>
        <v xml:space="preserve"> </v>
      </c>
      <c r="AY121" s="12" t="str">
        <f>IF(AND(B121="2000SC", OR(AND(E121='club records end 2019'!$J$17, F121&lt;='club records end 2019'!$K$17), AND(E121='club records end 2019'!$J$18, F121&lt;='club records end 2019'!$K$18))), "CR", " ")</f>
        <v xml:space="preserve"> </v>
      </c>
      <c r="AZ121" s="12" t="str">
        <f>IF(AND(B121="3000SC", OR(AND(E121='club records end 2019'!$J$20, F121&lt;='club records end 2019'!$K$20), AND(E121='club records end 2019'!$J$21, F121&lt;='club records end 2019'!$K$21))), "CR", " ")</f>
        <v xml:space="preserve"> </v>
      </c>
      <c r="BA121" s="13" t="str">
        <f>IF(AND(B121="4x100", OR(AND(E121='club records end 2019'!$N$1, F121&lt;='club records end 2019'!$O$1), AND(E121='club records end 2019'!$N$2, F121&lt;='club records end 2019'!$O$2), AND(E121='club records end 2019'!$N$3, F121&lt;='club records end 2019'!$O$3), AND(E121='club records end 2019'!$N$4, F121&lt;='club records end 2019'!$O$4), AND(E121='club records end 2019'!$N$5, F121&lt;='club records end 2019'!$O$5))), "CR", " ")</f>
        <v xml:space="preserve"> </v>
      </c>
      <c r="BB121" s="13" t="str">
        <f>IF(AND(B121="4x200", OR(AND(E121='club records end 2019'!$N$6, F121&lt;='club records end 2019'!$O$6), AND(E121='club records end 2019'!$N$7, F121&lt;='club records end 2019'!$O$7), AND(E121='club records end 2019'!$N$8, F121&lt;='club records end 2019'!$O$8), AND(E121='club records end 2019'!$N$9, F121&lt;='club records end 2019'!$O$9), AND(E121='club records end 2019'!$N$10, F121&lt;='club records end 2019'!$O$10))), "CR", " ")</f>
        <v xml:space="preserve"> </v>
      </c>
      <c r="BC121" s="13" t="str">
        <f>IF(AND(B121="4x300", AND(E121='club records end 2019'!$N$11, F121&lt;='club records end 2019'!$O$11)), "CR", " ")</f>
        <v xml:space="preserve"> </v>
      </c>
      <c r="BD121" s="13" t="str">
        <f>IF(AND(B121="4x400", OR(AND(E121='club records end 2019'!$N$12, F121&lt;='club records end 2019'!$O$12), AND(E121='club records end 2019'!$N$13, F121&lt;='club records end 2019'!$O$13), AND(E121='club records end 2019'!$N$14, F121&lt;='club records end 2019'!$O$14), AND(E121='club records end 2019'!$N$15, F121&lt;='club records end 2019'!$O$15))), "CR", " ")</f>
        <v xml:space="preserve"> </v>
      </c>
      <c r="BE121" s="13" t="str">
        <f>IF(AND(B121="3x800", OR(AND(E121='club records end 2019'!$N$16, F121&lt;='club records end 2019'!$O$16), AND(E121='club records end 2019'!$N$17, F121&lt;='club records end 2019'!$O$17), AND(E121='club records end 2019'!$N$18, F121&lt;='club records end 2019'!$O$18))), "CR", " ")</f>
        <v xml:space="preserve"> </v>
      </c>
      <c r="BF121" s="13" t="str">
        <f>IF(AND(B121="pentathlon", OR(AND(E121='club records end 2019'!$N$21, F121&gt;='club records end 2019'!$O$21), AND(E121='club records end 2019'!$N$22, F121&gt;='club records end 2019'!$O$22),AND(E121='club records end 2019'!$N$23, F121&gt;='club records end 2019'!$O$23),AND(E121='club records end 2019'!$N$24, F121&gt;='club records end 2019'!$O$24))), "CR", " ")</f>
        <v xml:space="preserve"> </v>
      </c>
      <c r="BG121" s="13" t="str">
        <f>IF(AND(B121="heptathlon", OR(AND(E121='club records end 2019'!$N$26, F121&gt;='club records end 2019'!$O$26), AND(E121='club records end 2019'!$N$27, F121&gt;='club records end 2019'!$O$27))), "CR", " ")</f>
        <v xml:space="preserve"> </v>
      </c>
      <c r="BH121" s="13" t="str">
        <f>IF(AND(B121="decathlon", OR(AND(E121='club records end 2019'!$N$29, F121&gt;='club records end 2019'!$O$29), AND(E121='club records end 2019'!$N$30, F121&gt;='club records end 2019'!$O$30),AND(E121='club records end 2019'!$N$31, F121&gt;='club records end 2019'!$O$31))), "CR", " ")</f>
        <v xml:space="preserve"> </v>
      </c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  <c r="ALE121" s="4"/>
      <c r="ALF121" s="4"/>
      <c r="ALG121" s="4"/>
      <c r="ALH121" s="4"/>
      <c r="ALI121" s="4"/>
      <c r="ALJ121" s="4"/>
      <c r="ALK121" s="4"/>
      <c r="ALL121" s="4"/>
      <c r="ALM121" s="4"/>
      <c r="ALN121" s="4"/>
      <c r="ALO121" s="4"/>
      <c r="ALP121" s="4"/>
      <c r="ALQ121" s="4"/>
      <c r="ALR121" s="4"/>
      <c r="ALS121" s="4"/>
      <c r="ALT121" s="4"/>
      <c r="ALU121" s="4"/>
      <c r="ALV121" s="4"/>
      <c r="ALW121" s="4"/>
      <c r="ALX121" s="4"/>
      <c r="ALY121" s="4"/>
      <c r="ALZ121" s="4"/>
      <c r="AMA121" s="4"/>
      <c r="AMB121" s="4"/>
      <c r="AMC121" s="4"/>
      <c r="AMD121" s="4"/>
      <c r="AME121" s="4"/>
      <c r="AMF121" s="4"/>
      <c r="AMG121" s="4"/>
      <c r="AMH121" s="4"/>
      <c r="AMI121" s="4"/>
      <c r="AMJ121" s="4"/>
      <c r="AMK121" s="4"/>
      <c r="AML121" s="4"/>
      <c r="AMM121" s="4"/>
      <c r="AMN121" s="4"/>
      <c r="AMO121" s="4"/>
      <c r="AMP121" s="4"/>
      <c r="AMQ121" s="4"/>
      <c r="AMR121" s="4"/>
      <c r="AMS121" s="4"/>
      <c r="AMT121" s="4"/>
      <c r="AMU121" s="4"/>
      <c r="AMV121" s="4"/>
      <c r="AMW121" s="4"/>
      <c r="AMX121" s="4"/>
      <c r="AMY121" s="4"/>
      <c r="AMZ121" s="4"/>
      <c r="ANA121" s="4"/>
      <c r="ANB121" s="4"/>
      <c r="ANC121" s="4"/>
      <c r="AND121" s="4"/>
      <c r="ANE121" s="4"/>
      <c r="ANF121" s="4"/>
      <c r="ANG121" s="4"/>
      <c r="ANH121" s="4"/>
      <c r="ANI121" s="4"/>
      <c r="ANJ121" s="4"/>
      <c r="ANK121" s="4"/>
      <c r="ANL121" s="4"/>
      <c r="ANM121" s="4"/>
      <c r="ANN121" s="4"/>
      <c r="ANO121" s="4"/>
      <c r="ANP121" s="4"/>
      <c r="ANQ121" s="4"/>
      <c r="ANR121" s="4"/>
      <c r="ANS121" s="4"/>
      <c r="ANT121" s="4"/>
      <c r="ANU121" s="4"/>
      <c r="ANV121" s="4"/>
      <c r="ANW121" s="4"/>
      <c r="ANX121" s="4"/>
      <c r="ANY121" s="4"/>
      <c r="ANZ121" s="4"/>
      <c r="AOA121" s="4"/>
      <c r="AOB121" s="4"/>
      <c r="AOC121" s="4"/>
      <c r="AOD121" s="4"/>
      <c r="AOE121" s="4"/>
      <c r="AOF121" s="4"/>
      <c r="AOG121" s="4"/>
      <c r="AOH121" s="4"/>
      <c r="AOI121" s="4"/>
      <c r="AOJ121" s="4"/>
      <c r="AOK121" s="4"/>
      <c r="AOL121" s="4"/>
      <c r="AOM121" s="4"/>
      <c r="AON121" s="4"/>
      <c r="AOO121" s="4"/>
      <c r="AOP121" s="4"/>
      <c r="AOQ121" s="4"/>
      <c r="AOR121" s="4"/>
      <c r="AOS121" s="4"/>
      <c r="AOT121" s="4"/>
      <c r="AOU121" s="4"/>
      <c r="AOV121" s="4"/>
      <c r="AOW121" s="4"/>
      <c r="AOX121" s="4"/>
      <c r="AOY121" s="4"/>
      <c r="AOZ121" s="4"/>
      <c r="APA121" s="4"/>
      <c r="APB121" s="4"/>
      <c r="APC121" s="4"/>
      <c r="APD121" s="4"/>
      <c r="APE121" s="4"/>
      <c r="APF121" s="4"/>
      <c r="APG121" s="4"/>
      <c r="APH121" s="4"/>
      <c r="API121" s="4"/>
      <c r="APJ121" s="4"/>
      <c r="APK121" s="4"/>
      <c r="APL121" s="4"/>
      <c r="APM121" s="4"/>
      <c r="APN121" s="4"/>
      <c r="APO121" s="4"/>
      <c r="APP121" s="4"/>
      <c r="APQ121" s="4"/>
      <c r="APR121" s="4"/>
      <c r="APS121" s="4"/>
      <c r="APT121" s="4"/>
      <c r="APU121" s="4"/>
      <c r="APV121" s="4"/>
      <c r="APW121" s="4"/>
      <c r="APX121" s="4"/>
      <c r="APY121" s="4"/>
      <c r="APZ121" s="4"/>
      <c r="AQA121" s="4"/>
      <c r="AQB121" s="4"/>
      <c r="AQC121" s="4"/>
      <c r="AQD121" s="4"/>
      <c r="AQE121" s="4"/>
      <c r="AQF121" s="4"/>
      <c r="AQG121" s="4"/>
      <c r="AQH121" s="4"/>
      <c r="AQI121" s="4"/>
      <c r="AQJ121" s="4"/>
      <c r="AQK121" s="4"/>
      <c r="AQL121" s="4"/>
      <c r="AQM121" s="4"/>
      <c r="AQN121" s="4"/>
      <c r="AQO121" s="4"/>
      <c r="AQP121" s="4"/>
      <c r="AQQ121" s="4"/>
      <c r="AQR121" s="4"/>
      <c r="AQS121" s="4"/>
      <c r="AQT121" s="4"/>
      <c r="AQU121" s="4"/>
      <c r="AQV121" s="4"/>
      <c r="AQW121" s="4"/>
      <c r="AQX121" s="4"/>
      <c r="AQY121" s="4"/>
      <c r="AQZ121" s="4"/>
      <c r="ARA121" s="4"/>
      <c r="ARB121" s="4"/>
      <c r="ARC121" s="4"/>
      <c r="ARD121" s="4"/>
      <c r="ARE121" s="4"/>
      <c r="ARF121" s="4"/>
      <c r="ARG121" s="4"/>
      <c r="ARH121" s="4"/>
      <c r="ARI121" s="4"/>
      <c r="ARJ121" s="4"/>
      <c r="ARK121" s="4"/>
      <c r="ARL121" s="4"/>
      <c r="ARM121" s="4"/>
      <c r="ARN121" s="4"/>
      <c r="ARO121" s="4"/>
      <c r="ARP121" s="4"/>
      <c r="ARQ121" s="4"/>
      <c r="ARR121" s="4"/>
      <c r="ARS121" s="4"/>
      <c r="ART121" s="4"/>
      <c r="ARU121" s="4"/>
      <c r="ARV121" s="4"/>
      <c r="ARW121" s="4"/>
      <c r="ARX121" s="4"/>
      <c r="ARY121" s="4"/>
      <c r="ARZ121" s="4"/>
      <c r="ASA121" s="4"/>
      <c r="ASB121" s="4"/>
      <c r="ASC121" s="4"/>
      <c r="ASD121" s="4"/>
      <c r="ASE121" s="4"/>
      <c r="ASF121" s="4"/>
      <c r="ASG121" s="4"/>
      <c r="ASH121" s="4"/>
      <c r="ASI121" s="4"/>
      <c r="ASJ121" s="4"/>
      <c r="ASK121" s="4"/>
      <c r="ASL121" s="4"/>
      <c r="ASM121" s="4"/>
      <c r="ASN121" s="4"/>
      <c r="ASO121" s="4"/>
      <c r="ASP121" s="4"/>
      <c r="ASQ121" s="4"/>
      <c r="ASR121" s="4"/>
      <c r="ASS121" s="4"/>
      <c r="AST121" s="4"/>
      <c r="ASU121" s="4"/>
      <c r="ASV121" s="4"/>
      <c r="ASW121" s="4"/>
      <c r="ASX121" s="4"/>
      <c r="ASY121" s="4"/>
      <c r="ASZ121" s="4"/>
      <c r="ATA121" s="4"/>
      <c r="ATB121" s="4"/>
      <c r="ATC121" s="4"/>
      <c r="ATD121" s="4"/>
      <c r="ATE121" s="4"/>
      <c r="ATF121" s="4"/>
      <c r="ATG121" s="4"/>
      <c r="ATH121" s="4"/>
      <c r="ATI121" s="4"/>
      <c r="ATJ121" s="4"/>
      <c r="ATK121" s="4"/>
      <c r="ATL121" s="4"/>
      <c r="ATM121" s="4"/>
      <c r="ATN121" s="4"/>
      <c r="ATO121" s="4"/>
      <c r="ATP121" s="4"/>
      <c r="ATQ121" s="4"/>
      <c r="ATR121" s="4"/>
      <c r="ATS121" s="4"/>
      <c r="ATT121" s="4"/>
      <c r="ATU121" s="4"/>
      <c r="ATV121" s="4"/>
      <c r="ATW121" s="4"/>
      <c r="ATX121" s="4"/>
      <c r="ATY121" s="4"/>
      <c r="ATZ121" s="4"/>
      <c r="AUA121" s="4"/>
      <c r="AUB121" s="4"/>
      <c r="AUC121" s="4"/>
      <c r="AUD121" s="4"/>
      <c r="AUE121" s="4"/>
      <c r="AUF121" s="4"/>
      <c r="AUG121" s="4"/>
      <c r="AUH121" s="4"/>
      <c r="AUI121" s="4"/>
      <c r="AUJ121" s="4"/>
      <c r="AUK121" s="4"/>
      <c r="AUL121" s="4"/>
      <c r="AUM121" s="4"/>
      <c r="AUN121" s="4"/>
      <c r="AUO121" s="4"/>
      <c r="AUP121" s="4"/>
      <c r="AUQ121" s="4"/>
      <c r="AUR121" s="4"/>
      <c r="AUS121" s="4"/>
      <c r="AUT121" s="4"/>
      <c r="AUU121" s="4"/>
      <c r="AUV121" s="4"/>
      <c r="AUW121" s="4"/>
      <c r="AUX121" s="4"/>
      <c r="AUY121" s="4"/>
      <c r="AUZ121" s="4"/>
      <c r="AVA121" s="4"/>
      <c r="AVB121" s="4"/>
      <c r="AVC121" s="4"/>
      <c r="AVD121" s="4"/>
      <c r="AVE121" s="4"/>
      <c r="AVF121" s="4"/>
      <c r="AVG121" s="4"/>
      <c r="AVH121" s="4"/>
      <c r="AVI121" s="4"/>
      <c r="AVJ121" s="4"/>
      <c r="AVK121" s="4"/>
      <c r="AVL121" s="4"/>
      <c r="AVM121" s="4"/>
      <c r="AVN121" s="4"/>
      <c r="AVO121" s="4"/>
      <c r="AVP121" s="4"/>
      <c r="AVQ121" s="4"/>
      <c r="AVR121" s="4"/>
      <c r="AVS121" s="4"/>
      <c r="AVT121" s="4"/>
      <c r="AVU121" s="4"/>
      <c r="AVV121" s="4"/>
      <c r="AVW121" s="4"/>
      <c r="AVX121" s="4"/>
      <c r="AVY121" s="4"/>
      <c r="AVZ121" s="4"/>
      <c r="AWA121" s="4"/>
      <c r="AWB121" s="4"/>
      <c r="AWC121" s="4"/>
      <c r="AWD121" s="4"/>
      <c r="AWE121" s="4"/>
      <c r="AWF121" s="4"/>
      <c r="AWG121" s="4"/>
      <c r="AWH121" s="4"/>
      <c r="AWI121" s="4"/>
      <c r="AWJ121" s="4"/>
      <c r="AWK121" s="4"/>
      <c r="AWL121" s="4"/>
      <c r="AWM121" s="4"/>
      <c r="AWN121" s="4"/>
      <c r="AWO121" s="4"/>
      <c r="AWP121" s="4"/>
      <c r="AWQ121" s="4"/>
      <c r="AWR121" s="4"/>
      <c r="AWS121" s="4"/>
      <c r="AWT121" s="4"/>
      <c r="AWU121" s="4"/>
      <c r="AWV121" s="4"/>
      <c r="AWW121" s="4"/>
      <c r="AWX121" s="4"/>
      <c r="AWY121" s="4"/>
      <c r="AWZ121" s="4"/>
      <c r="AXA121" s="4"/>
      <c r="AXB121" s="4"/>
      <c r="AXC121" s="4"/>
      <c r="AXD121" s="4"/>
      <c r="AXE121" s="4"/>
      <c r="AXF121" s="4"/>
      <c r="AXG121" s="4"/>
      <c r="AXH121" s="4"/>
      <c r="AXI121" s="4"/>
      <c r="AXJ121" s="4"/>
      <c r="AXK121" s="4"/>
      <c r="AXL121" s="4"/>
      <c r="AXM121" s="4"/>
      <c r="AXN121" s="4"/>
      <c r="AXO121" s="4"/>
      <c r="AXP121" s="4"/>
      <c r="AXQ121" s="4"/>
      <c r="AXR121" s="4"/>
      <c r="AXS121" s="4"/>
      <c r="AXT121" s="4"/>
      <c r="AXU121" s="4"/>
      <c r="AXV121" s="4"/>
      <c r="AXW121" s="4"/>
      <c r="AXX121" s="4"/>
      <c r="AXY121" s="4"/>
      <c r="AXZ121" s="4"/>
      <c r="AYA121" s="4"/>
      <c r="AYB121" s="4"/>
      <c r="AYC121" s="4"/>
      <c r="AYD121" s="4"/>
      <c r="AYE121" s="4"/>
      <c r="AYF121" s="4"/>
      <c r="AYG121" s="4"/>
      <c r="AYH121" s="4"/>
      <c r="AYI121" s="4"/>
      <c r="AYJ121" s="4"/>
      <c r="AYK121" s="4"/>
      <c r="AYL121" s="4"/>
      <c r="AYM121" s="4"/>
      <c r="AYN121" s="4"/>
      <c r="AYO121" s="4"/>
      <c r="AYP121" s="4"/>
      <c r="AYQ121" s="4"/>
      <c r="AYR121" s="4"/>
      <c r="AYS121" s="4"/>
      <c r="AYT121" s="4"/>
      <c r="AYU121" s="4"/>
      <c r="AYV121" s="4"/>
      <c r="AYW121" s="4"/>
      <c r="AYX121" s="4"/>
      <c r="AYY121" s="4"/>
      <c r="AYZ121" s="4"/>
      <c r="AZA121" s="4"/>
      <c r="AZB121" s="4"/>
      <c r="AZC121" s="4"/>
      <c r="AZD121" s="4"/>
      <c r="AZE121" s="4"/>
      <c r="AZF121" s="4"/>
      <c r="AZG121" s="4"/>
      <c r="AZH121" s="4"/>
      <c r="AZI121" s="4"/>
      <c r="AZJ121" s="4"/>
      <c r="AZK121" s="4"/>
      <c r="AZL121" s="4"/>
      <c r="AZM121" s="4"/>
      <c r="AZN121" s="4"/>
      <c r="AZO121" s="4"/>
      <c r="AZP121" s="4"/>
      <c r="AZQ121" s="4"/>
      <c r="AZR121" s="4"/>
      <c r="AZS121" s="4"/>
      <c r="AZT121" s="4"/>
      <c r="AZU121" s="4"/>
      <c r="AZV121" s="4"/>
      <c r="AZW121" s="4"/>
      <c r="AZX121" s="4"/>
      <c r="AZY121" s="4"/>
      <c r="AZZ121" s="4"/>
      <c r="BAA121" s="4"/>
      <c r="BAB121" s="4"/>
      <c r="BAC121" s="4"/>
      <c r="BAD121" s="4"/>
      <c r="BAE121" s="4"/>
      <c r="BAF121" s="4"/>
      <c r="BAG121" s="4"/>
      <c r="BAH121" s="4"/>
      <c r="BAI121" s="4"/>
      <c r="BAJ121" s="4"/>
      <c r="BAK121" s="4"/>
      <c r="BAL121" s="4"/>
      <c r="BAM121" s="4"/>
      <c r="BAN121" s="4"/>
      <c r="BAO121" s="4"/>
      <c r="BAP121" s="4"/>
      <c r="BAQ121" s="4"/>
      <c r="BAR121" s="4"/>
      <c r="BAS121" s="4"/>
      <c r="BAT121" s="4"/>
      <c r="BAU121" s="4"/>
      <c r="BAV121" s="4"/>
      <c r="BAW121" s="4"/>
      <c r="BAX121" s="4"/>
      <c r="BAY121" s="4"/>
      <c r="BAZ121" s="4"/>
      <c r="BBA121" s="4"/>
      <c r="BBB121" s="4"/>
      <c r="BBC121" s="4"/>
      <c r="BBD121" s="4"/>
      <c r="BBE121" s="4"/>
      <c r="BBF121" s="4"/>
      <c r="BBG121" s="4"/>
      <c r="BBH121" s="4"/>
      <c r="BBI121" s="4"/>
      <c r="BBJ121" s="4"/>
      <c r="BBK121" s="4"/>
      <c r="BBL121" s="4"/>
      <c r="BBM121" s="4"/>
      <c r="BBN121" s="4"/>
      <c r="BBO121" s="4"/>
      <c r="BBP121" s="4"/>
      <c r="BBQ121" s="4"/>
      <c r="BBR121" s="4"/>
      <c r="BBS121" s="4"/>
      <c r="BBT121" s="4"/>
      <c r="BBU121" s="4"/>
      <c r="BBV121" s="4"/>
      <c r="BBW121" s="4"/>
      <c r="BBX121" s="4"/>
      <c r="BBY121" s="4"/>
      <c r="BBZ121" s="4"/>
      <c r="BCA121" s="4"/>
      <c r="BCB121" s="4"/>
      <c r="BCC121" s="4"/>
      <c r="BCD121" s="4"/>
      <c r="BCE121" s="4"/>
      <c r="BCF121" s="4"/>
      <c r="BCG121" s="4"/>
      <c r="BCH121" s="4"/>
      <c r="BCI121" s="4"/>
      <c r="BCJ121" s="4"/>
      <c r="BCK121" s="4"/>
      <c r="BCL121" s="4"/>
      <c r="BCM121" s="4"/>
      <c r="BCN121" s="4"/>
      <c r="BCO121" s="4"/>
      <c r="BCP121" s="4"/>
      <c r="BCQ121" s="4"/>
      <c r="BCR121" s="4"/>
      <c r="BCS121" s="4"/>
      <c r="BCT121" s="4"/>
      <c r="BCU121" s="4"/>
      <c r="BCV121" s="4"/>
      <c r="BCW121" s="4"/>
      <c r="BCX121" s="4"/>
      <c r="BCY121" s="4"/>
      <c r="BCZ121" s="4"/>
      <c r="BDA121" s="4"/>
      <c r="BDB121" s="4"/>
      <c r="BDC121" s="4"/>
      <c r="BDD121" s="4"/>
      <c r="BDE121" s="4"/>
      <c r="BDF121" s="4"/>
      <c r="BDG121" s="4"/>
      <c r="BDH121" s="4"/>
      <c r="BDI121" s="4"/>
      <c r="BDJ121" s="4"/>
      <c r="BDK121" s="4"/>
      <c r="BDL121" s="4"/>
      <c r="BDM121" s="4"/>
      <c r="BDN121" s="4"/>
      <c r="BDO121" s="4"/>
      <c r="BDP121" s="4"/>
      <c r="BDQ121" s="4"/>
      <c r="BDR121" s="4"/>
      <c r="BDS121" s="4"/>
      <c r="BDT121" s="4"/>
      <c r="BDU121" s="4"/>
      <c r="BDV121" s="4"/>
      <c r="BDW121" s="4"/>
      <c r="BDX121" s="4"/>
      <c r="BDY121" s="4"/>
      <c r="BDZ121" s="4"/>
      <c r="BEA121" s="4"/>
      <c r="BEB121" s="4"/>
      <c r="BEC121" s="4"/>
      <c r="BED121" s="4"/>
      <c r="BEE121" s="4"/>
      <c r="BEF121" s="4"/>
      <c r="BEG121" s="4"/>
      <c r="BEH121" s="4"/>
      <c r="BEI121" s="4"/>
      <c r="BEJ121" s="4"/>
      <c r="BEK121" s="4"/>
      <c r="BEL121" s="4"/>
      <c r="BEM121" s="4"/>
      <c r="BEN121" s="4"/>
      <c r="BEO121" s="4"/>
      <c r="BEP121" s="4"/>
      <c r="BEQ121" s="4"/>
      <c r="BER121" s="4"/>
      <c r="BES121" s="4"/>
      <c r="BET121" s="4"/>
      <c r="BEU121" s="4"/>
      <c r="BEV121" s="4"/>
      <c r="BEW121" s="4"/>
      <c r="BEX121" s="4"/>
      <c r="BEY121" s="4"/>
      <c r="BEZ121" s="4"/>
      <c r="BFA121" s="4"/>
      <c r="BFB121" s="4"/>
      <c r="BFC121" s="4"/>
      <c r="BFD121" s="4"/>
      <c r="BFE121" s="4"/>
      <c r="BFF121" s="4"/>
      <c r="BFG121" s="4"/>
      <c r="BFH121" s="4"/>
      <c r="BFI121" s="4"/>
      <c r="BFJ121" s="4"/>
      <c r="BFK121" s="4"/>
      <c r="BFL121" s="4"/>
      <c r="BFM121" s="4"/>
      <c r="BFN121" s="4"/>
      <c r="BFO121" s="4"/>
      <c r="BFP121" s="4"/>
      <c r="BFQ121" s="4"/>
      <c r="BFR121" s="4"/>
      <c r="BFS121" s="4"/>
      <c r="BFT121" s="4"/>
      <c r="BFU121" s="4"/>
      <c r="BFV121" s="4"/>
      <c r="BFW121" s="4"/>
      <c r="BFX121" s="4"/>
      <c r="BFY121" s="4"/>
      <c r="BFZ121" s="4"/>
      <c r="BGA121" s="4"/>
      <c r="BGB121" s="4"/>
      <c r="BGC121" s="4"/>
      <c r="BGD121" s="4"/>
      <c r="BGE121" s="4"/>
      <c r="BGF121" s="4"/>
      <c r="BGG121" s="4"/>
      <c r="BGH121" s="4"/>
      <c r="BGI121" s="4"/>
      <c r="BGJ121" s="4"/>
      <c r="BGK121" s="4"/>
      <c r="BGL121" s="4"/>
      <c r="BGM121" s="4"/>
      <c r="BGN121" s="4"/>
      <c r="BGO121" s="4"/>
      <c r="BGP121" s="4"/>
      <c r="BGQ121" s="4"/>
      <c r="BGR121" s="4"/>
      <c r="BGS121" s="4"/>
      <c r="BGT121" s="4"/>
      <c r="BGU121" s="4"/>
      <c r="BGV121" s="4"/>
      <c r="BGW121" s="4"/>
      <c r="BGX121" s="4"/>
      <c r="BGY121" s="4"/>
      <c r="BGZ121" s="4"/>
      <c r="BHA121" s="4"/>
      <c r="BHB121" s="4"/>
      <c r="BHC121" s="4"/>
      <c r="BHD121" s="4"/>
      <c r="BHE121" s="4"/>
      <c r="BHF121" s="4"/>
      <c r="BHG121" s="4"/>
      <c r="BHH121" s="4"/>
      <c r="BHI121" s="4"/>
      <c r="BHJ121" s="4"/>
      <c r="BHK121" s="4"/>
      <c r="BHL121" s="4"/>
      <c r="BHM121" s="4"/>
      <c r="BHN121" s="4"/>
      <c r="BHO121" s="4"/>
      <c r="BHP121" s="4"/>
      <c r="BHQ121" s="4"/>
      <c r="BHR121" s="4"/>
      <c r="BHS121" s="4"/>
      <c r="BHT121" s="4"/>
      <c r="BHU121" s="4"/>
      <c r="BHV121" s="4"/>
      <c r="BHW121" s="4"/>
      <c r="BHX121" s="4"/>
      <c r="BHY121" s="4"/>
      <c r="BHZ121" s="4"/>
      <c r="BIA121" s="4"/>
      <c r="BIB121" s="4"/>
      <c r="BIC121" s="4"/>
      <c r="BID121" s="4"/>
      <c r="BIE121" s="4"/>
      <c r="BIF121" s="4"/>
      <c r="BIG121" s="4"/>
      <c r="BIH121" s="4"/>
      <c r="BII121" s="4"/>
      <c r="BIJ121" s="4"/>
      <c r="BIK121" s="4"/>
      <c r="BIL121" s="4"/>
      <c r="BIM121" s="4"/>
      <c r="BIN121" s="4"/>
      <c r="BIO121" s="4"/>
      <c r="BIP121" s="4"/>
      <c r="BIQ121" s="4"/>
      <c r="BIR121" s="4"/>
      <c r="BIS121" s="4"/>
      <c r="BIT121" s="4"/>
      <c r="BIU121" s="4"/>
      <c r="BIV121" s="4"/>
      <c r="BIW121" s="4"/>
      <c r="BIX121" s="4"/>
      <c r="BIY121" s="4"/>
      <c r="BIZ121" s="4"/>
      <c r="BJA121" s="4"/>
      <c r="BJB121" s="4"/>
      <c r="BJC121" s="4"/>
      <c r="BJD121" s="4"/>
      <c r="BJE121" s="4"/>
      <c r="BJF121" s="4"/>
      <c r="BJG121" s="4"/>
      <c r="BJH121" s="4"/>
      <c r="BJI121" s="4"/>
      <c r="BJJ121" s="4"/>
      <c r="BJK121" s="4"/>
      <c r="BJL121" s="4"/>
      <c r="BJM121" s="4"/>
      <c r="BJN121" s="4"/>
      <c r="BJO121" s="4"/>
      <c r="BJP121" s="4"/>
      <c r="BJQ121" s="4"/>
      <c r="BJR121" s="4"/>
      <c r="BJS121" s="4"/>
      <c r="BJT121" s="4"/>
      <c r="BJU121" s="4"/>
      <c r="BJV121" s="4"/>
      <c r="BJW121" s="4"/>
      <c r="BJX121" s="4"/>
      <c r="BJY121" s="4"/>
      <c r="BJZ121" s="4"/>
      <c r="BKA121" s="4"/>
      <c r="BKB121" s="4"/>
      <c r="BKC121" s="4"/>
      <c r="BKD121" s="4"/>
      <c r="BKE121" s="4"/>
      <c r="BKF121" s="4"/>
      <c r="BKG121" s="4"/>
      <c r="BKH121" s="4"/>
      <c r="BKI121" s="4"/>
      <c r="BKJ121" s="4"/>
      <c r="BKK121" s="4"/>
      <c r="BKL121" s="4"/>
      <c r="BKM121" s="4"/>
      <c r="BKN121" s="4"/>
      <c r="BKO121" s="4"/>
      <c r="BKP121" s="4"/>
      <c r="BKQ121" s="4"/>
      <c r="BKR121" s="4"/>
      <c r="BKS121" s="4"/>
      <c r="BKT121" s="4"/>
      <c r="BKU121" s="4"/>
      <c r="BKV121" s="4"/>
      <c r="BKW121" s="4"/>
      <c r="BKX121" s="4"/>
      <c r="BKY121" s="4"/>
      <c r="BKZ121" s="4"/>
      <c r="BLA121" s="4"/>
      <c r="BLB121" s="4"/>
      <c r="BLC121" s="4"/>
      <c r="BLD121" s="4"/>
      <c r="BLE121" s="4"/>
      <c r="BLF121" s="4"/>
      <c r="BLG121" s="4"/>
      <c r="BLH121" s="4"/>
      <c r="BLI121" s="4"/>
      <c r="BLJ121" s="4"/>
      <c r="BLK121" s="4"/>
      <c r="BLL121" s="4"/>
      <c r="BLM121" s="4"/>
      <c r="BLN121" s="4"/>
      <c r="BLO121" s="4"/>
      <c r="BLP121" s="4"/>
      <c r="BLQ121" s="4"/>
      <c r="BLR121" s="4"/>
      <c r="BLS121" s="4"/>
      <c r="BLT121" s="4"/>
      <c r="BLU121" s="4"/>
      <c r="BLV121" s="4"/>
      <c r="BLW121" s="4"/>
      <c r="BLX121" s="4"/>
      <c r="BLY121" s="4"/>
      <c r="BLZ121" s="4"/>
      <c r="BMA121" s="4"/>
      <c r="BMB121" s="4"/>
      <c r="BMC121" s="4"/>
      <c r="BMD121" s="4"/>
      <c r="BME121" s="4"/>
      <c r="BMF121" s="4"/>
      <c r="BMG121" s="4"/>
      <c r="BMH121" s="4"/>
      <c r="BMI121" s="4"/>
      <c r="BMJ121" s="4"/>
      <c r="BMK121" s="4"/>
      <c r="BML121" s="4"/>
      <c r="BMM121" s="4"/>
      <c r="BMN121" s="4"/>
      <c r="BMO121" s="4"/>
      <c r="BMP121" s="4"/>
      <c r="BMQ121" s="4"/>
      <c r="BMR121" s="4"/>
      <c r="BMS121" s="4"/>
      <c r="BMT121" s="4"/>
      <c r="BMU121" s="4"/>
      <c r="BMV121" s="4"/>
      <c r="BMW121" s="4"/>
      <c r="BMX121" s="4"/>
      <c r="BMY121" s="4"/>
      <c r="BMZ121" s="4"/>
      <c r="BNA121" s="4"/>
      <c r="BNB121" s="4"/>
      <c r="BNC121" s="4"/>
      <c r="BND121" s="4"/>
      <c r="BNE121" s="4"/>
      <c r="BNF121" s="4"/>
      <c r="BNG121" s="4"/>
      <c r="BNH121" s="4"/>
      <c r="BNI121" s="4"/>
      <c r="BNJ121" s="4"/>
      <c r="BNK121" s="4"/>
      <c r="BNL121" s="4"/>
      <c r="BNM121" s="4"/>
      <c r="BNN121" s="4"/>
      <c r="BNO121" s="4"/>
      <c r="BNP121" s="4"/>
      <c r="BNQ121" s="4"/>
      <c r="BNR121" s="4"/>
      <c r="BNS121" s="4"/>
      <c r="BNT121" s="4"/>
      <c r="BNU121" s="4"/>
      <c r="BNV121" s="4"/>
      <c r="BNW121" s="4"/>
      <c r="BNX121" s="4"/>
      <c r="BNY121" s="4"/>
      <c r="BNZ121" s="4"/>
      <c r="BOA121" s="4"/>
      <c r="BOB121" s="4"/>
      <c r="BOC121" s="4"/>
      <c r="BOD121" s="4"/>
      <c r="BOE121" s="4"/>
      <c r="BOF121" s="4"/>
      <c r="BOG121" s="4"/>
      <c r="BOH121" s="4"/>
      <c r="BOI121" s="4"/>
      <c r="BOJ121" s="4"/>
      <c r="BOK121" s="4"/>
      <c r="BOL121" s="4"/>
      <c r="BOM121" s="4"/>
      <c r="BON121" s="4"/>
      <c r="BOO121" s="4"/>
      <c r="BOP121" s="4"/>
      <c r="BOQ121" s="4"/>
      <c r="BOR121" s="4"/>
      <c r="BOS121" s="4"/>
      <c r="BOT121" s="4"/>
      <c r="BOU121" s="4"/>
      <c r="BOV121" s="4"/>
      <c r="BOW121" s="4"/>
      <c r="BOX121" s="4"/>
      <c r="BOY121" s="4"/>
      <c r="BOZ121" s="4"/>
      <c r="BPA121" s="4"/>
      <c r="BPB121" s="4"/>
      <c r="BPC121" s="4"/>
      <c r="BPD121" s="4"/>
      <c r="BPE121" s="4"/>
      <c r="BPF121" s="4"/>
      <c r="BPG121" s="4"/>
      <c r="BPH121" s="4"/>
      <c r="BPI121" s="4"/>
      <c r="BPJ121" s="4"/>
      <c r="BPK121" s="4"/>
      <c r="BPL121" s="4"/>
      <c r="BPM121" s="4"/>
      <c r="BPN121" s="4"/>
      <c r="BPO121" s="4"/>
      <c r="BPP121" s="4"/>
      <c r="BPQ121" s="4"/>
      <c r="BPR121" s="4"/>
      <c r="BPS121" s="4"/>
      <c r="BPT121" s="4"/>
      <c r="BPU121" s="4"/>
      <c r="BPV121" s="4"/>
      <c r="BPW121" s="4"/>
      <c r="BPX121" s="4"/>
      <c r="BPY121" s="4"/>
      <c r="BPZ121" s="4"/>
      <c r="BQA121" s="4"/>
      <c r="BQB121" s="4"/>
      <c r="BQC121" s="4"/>
      <c r="BQD121" s="4"/>
      <c r="BQE121" s="4"/>
      <c r="BQF121" s="4"/>
      <c r="BQG121" s="4"/>
      <c r="BQH121" s="4"/>
      <c r="BQI121" s="4"/>
      <c r="BQJ121" s="4"/>
      <c r="BQK121" s="4"/>
      <c r="BQL121" s="4"/>
      <c r="BQM121" s="4"/>
      <c r="BQN121" s="4"/>
      <c r="BQO121" s="4"/>
      <c r="BQP121" s="4"/>
      <c r="BQQ121" s="4"/>
      <c r="BQR121" s="4"/>
      <c r="BQS121" s="4"/>
      <c r="BQT121" s="4"/>
      <c r="BQU121" s="4"/>
      <c r="BQV121" s="4"/>
      <c r="BQW121" s="4"/>
      <c r="BQX121" s="4"/>
      <c r="BQY121" s="4"/>
      <c r="BQZ121" s="4"/>
      <c r="BRA121" s="4"/>
      <c r="BRB121" s="4"/>
      <c r="BRC121" s="4"/>
      <c r="BRD121" s="4"/>
      <c r="BRE121" s="4"/>
      <c r="BRF121" s="4"/>
      <c r="BRG121" s="4"/>
      <c r="BRH121" s="4"/>
      <c r="BRI121" s="4"/>
      <c r="BRJ121" s="4"/>
      <c r="BRK121" s="4"/>
      <c r="BRL121" s="4"/>
      <c r="BRM121" s="4"/>
      <c r="BRN121" s="4"/>
      <c r="BRO121" s="4"/>
      <c r="BRP121" s="4"/>
      <c r="BRQ121" s="4"/>
      <c r="BRR121" s="4"/>
      <c r="BRS121" s="4"/>
      <c r="BRT121" s="4"/>
      <c r="BRU121" s="4"/>
      <c r="BRV121" s="4"/>
      <c r="BRW121" s="4"/>
      <c r="BRX121" s="4"/>
      <c r="BRY121" s="4"/>
      <c r="BRZ121" s="4"/>
      <c r="BSA121" s="4"/>
      <c r="BSB121" s="4"/>
      <c r="BSC121" s="4"/>
      <c r="BSD121" s="4"/>
      <c r="BSE121" s="4"/>
      <c r="BSF121" s="4"/>
      <c r="BSG121" s="4"/>
      <c r="BSH121" s="4"/>
      <c r="BSI121" s="4"/>
      <c r="BSJ121" s="4"/>
      <c r="BSK121" s="4"/>
      <c r="BSL121" s="4"/>
      <c r="BSM121" s="4"/>
      <c r="BSN121" s="4"/>
      <c r="BSO121" s="4"/>
      <c r="BSP121" s="4"/>
      <c r="BSQ121" s="4"/>
      <c r="BSR121" s="4"/>
      <c r="BSS121" s="4"/>
      <c r="BST121" s="4"/>
      <c r="BSU121" s="4"/>
      <c r="BSV121" s="4"/>
      <c r="BSW121" s="4"/>
      <c r="BSX121" s="4"/>
      <c r="BSY121" s="4"/>
      <c r="BSZ121" s="4"/>
      <c r="BTA121" s="4"/>
      <c r="BTB121" s="4"/>
      <c r="BTC121" s="4"/>
      <c r="BTD121" s="4"/>
      <c r="BTE121" s="4"/>
      <c r="BTF121" s="4"/>
      <c r="BTG121" s="4"/>
      <c r="BTH121" s="4"/>
      <c r="BTI121" s="4"/>
      <c r="BTJ121" s="4"/>
      <c r="BTK121" s="4"/>
      <c r="BTL121" s="4"/>
      <c r="BTM121" s="4"/>
      <c r="BTN121" s="4"/>
      <c r="BTO121" s="4"/>
      <c r="BTP121" s="4"/>
      <c r="BTQ121" s="4"/>
      <c r="BTR121" s="4"/>
      <c r="BTS121" s="4"/>
      <c r="BTT121" s="4"/>
      <c r="BTU121" s="4"/>
      <c r="BTV121" s="4"/>
      <c r="BTW121" s="4"/>
      <c r="BTX121" s="4"/>
      <c r="BTY121" s="4"/>
      <c r="BTZ121" s="4"/>
      <c r="BUA121" s="4"/>
      <c r="BUB121" s="4"/>
      <c r="BUC121" s="4"/>
      <c r="BUD121" s="4"/>
      <c r="BUE121" s="4"/>
      <c r="BUF121" s="4"/>
      <c r="BUG121" s="4"/>
      <c r="BUH121" s="4"/>
      <c r="BUI121" s="4"/>
      <c r="BUJ121" s="4"/>
      <c r="BUK121" s="4"/>
      <c r="BUL121" s="4"/>
      <c r="BUM121" s="4"/>
      <c r="BUN121" s="4"/>
      <c r="BUO121" s="4"/>
      <c r="BUP121" s="4"/>
      <c r="BUQ121" s="4"/>
      <c r="BUR121" s="4"/>
      <c r="BUS121" s="4"/>
      <c r="BUT121" s="4"/>
      <c r="BUU121" s="4"/>
      <c r="BUV121" s="4"/>
      <c r="BUW121" s="4"/>
      <c r="BUX121" s="4"/>
      <c r="BUY121" s="4"/>
      <c r="BUZ121" s="4"/>
      <c r="BVA121" s="4"/>
      <c r="BVB121" s="4"/>
      <c r="BVC121" s="4"/>
      <c r="BVD121" s="4"/>
      <c r="BVE121" s="4"/>
      <c r="BVF121" s="4"/>
      <c r="BVG121" s="4"/>
      <c r="BVH121" s="4"/>
      <c r="BVI121" s="4"/>
      <c r="BVJ121" s="4"/>
      <c r="BVK121" s="4"/>
      <c r="BVL121" s="4"/>
      <c r="BVM121" s="4"/>
      <c r="BVN121" s="4"/>
      <c r="BVO121" s="4"/>
      <c r="BVP121" s="4"/>
      <c r="BVQ121" s="4"/>
      <c r="BVR121" s="4"/>
      <c r="BVS121" s="4"/>
      <c r="BVT121" s="4"/>
      <c r="BVU121" s="4"/>
      <c r="BVV121" s="4"/>
      <c r="BVW121" s="4"/>
      <c r="BVX121" s="4"/>
      <c r="BVY121" s="4"/>
      <c r="BVZ121" s="4"/>
      <c r="BWA121" s="4"/>
      <c r="BWB121" s="4"/>
      <c r="BWC121" s="4"/>
      <c r="BWD121" s="4"/>
      <c r="BWE121" s="4"/>
      <c r="BWF121" s="4"/>
      <c r="BWG121" s="4"/>
      <c r="BWH121" s="4"/>
      <c r="BWI121" s="4"/>
      <c r="BWJ121" s="4"/>
      <c r="BWK121" s="4"/>
      <c r="BWL121" s="4"/>
      <c r="BWM121" s="4"/>
      <c r="BWN121" s="4"/>
      <c r="BWO121" s="4"/>
      <c r="BWP121" s="4"/>
      <c r="BWQ121" s="4"/>
      <c r="BWR121" s="4"/>
      <c r="BWS121" s="4"/>
      <c r="BWT121" s="4"/>
      <c r="BWU121" s="4"/>
      <c r="BWV121" s="4"/>
      <c r="BWW121" s="4"/>
      <c r="BWX121" s="4"/>
      <c r="BWY121" s="4"/>
      <c r="BWZ121" s="4"/>
      <c r="BXA121" s="4"/>
      <c r="BXB121" s="4"/>
      <c r="BXC121" s="4"/>
      <c r="BXD121" s="4"/>
      <c r="BXE121" s="4"/>
      <c r="BXF121" s="4"/>
      <c r="BXG121" s="4"/>
      <c r="BXH121" s="4"/>
      <c r="BXI121" s="4"/>
      <c r="BXJ121" s="4"/>
      <c r="BXK121" s="4"/>
      <c r="BXL121" s="4"/>
      <c r="BXM121" s="4"/>
      <c r="BXN121" s="4"/>
      <c r="BXO121" s="4"/>
      <c r="BXP121" s="4"/>
      <c r="BXQ121" s="4"/>
      <c r="BXR121" s="4"/>
      <c r="BXS121" s="4"/>
      <c r="BXT121" s="4"/>
      <c r="BXU121" s="4"/>
      <c r="BXV121" s="4"/>
      <c r="BXW121" s="4"/>
      <c r="BXX121" s="4"/>
      <c r="BXY121" s="4"/>
      <c r="BXZ121" s="4"/>
      <c r="BYA121" s="4"/>
      <c r="BYB121" s="4"/>
      <c r="BYC121" s="4"/>
      <c r="BYD121" s="4"/>
      <c r="BYE121" s="4"/>
      <c r="BYF121" s="4"/>
      <c r="BYG121" s="4"/>
      <c r="BYH121" s="4"/>
      <c r="BYI121" s="4"/>
      <c r="BYJ121" s="4"/>
      <c r="BYK121" s="4"/>
      <c r="BYL121" s="4"/>
      <c r="BYM121" s="4"/>
      <c r="BYN121" s="4"/>
      <c r="BYO121" s="4"/>
      <c r="BYP121" s="4"/>
      <c r="BYQ121" s="4"/>
      <c r="BYR121" s="4"/>
      <c r="BYS121" s="4"/>
      <c r="BYT121" s="4"/>
      <c r="BYU121" s="4"/>
      <c r="BYV121" s="4"/>
      <c r="BYW121" s="4"/>
      <c r="BYX121" s="4"/>
      <c r="BYY121" s="4"/>
      <c r="BYZ121" s="4"/>
      <c r="BZA121" s="4"/>
      <c r="BZB121" s="4"/>
      <c r="BZC121" s="4"/>
      <c r="BZD121" s="4"/>
      <c r="BZE121" s="4"/>
      <c r="BZF121" s="4"/>
      <c r="BZG121" s="4"/>
      <c r="BZH121" s="4"/>
      <c r="BZI121" s="4"/>
      <c r="BZJ121" s="4"/>
      <c r="BZK121" s="4"/>
      <c r="BZL121" s="4"/>
      <c r="BZM121" s="4"/>
      <c r="BZN121" s="4"/>
      <c r="BZO121" s="4"/>
      <c r="BZP121" s="4"/>
      <c r="BZQ121" s="4"/>
      <c r="BZR121" s="4"/>
      <c r="BZS121" s="4"/>
      <c r="BZT121" s="4"/>
      <c r="BZU121" s="4"/>
      <c r="BZV121" s="4"/>
      <c r="BZW121" s="4"/>
      <c r="BZX121" s="4"/>
      <c r="BZY121" s="4"/>
      <c r="BZZ121" s="4"/>
      <c r="CAA121" s="4"/>
      <c r="CAB121" s="4"/>
      <c r="CAC121" s="4"/>
      <c r="CAD121" s="4"/>
      <c r="CAE121" s="4"/>
      <c r="CAF121" s="4"/>
      <c r="CAG121" s="4"/>
      <c r="CAH121" s="4"/>
      <c r="CAI121" s="4"/>
      <c r="CAJ121" s="4"/>
      <c r="CAK121" s="4"/>
      <c r="CAL121" s="4"/>
      <c r="CAM121" s="4"/>
      <c r="CAN121" s="4"/>
      <c r="CAO121" s="4"/>
      <c r="CAP121" s="4"/>
      <c r="CAQ121" s="4"/>
      <c r="CAR121" s="4"/>
      <c r="CAS121" s="4"/>
      <c r="CAT121" s="4"/>
      <c r="CAU121" s="4"/>
      <c r="CAV121" s="4"/>
      <c r="CAW121" s="4"/>
      <c r="CAX121" s="4"/>
      <c r="CAY121" s="4"/>
      <c r="CAZ121" s="4"/>
      <c r="CBA121" s="4"/>
      <c r="CBB121" s="4"/>
      <c r="CBC121" s="4"/>
      <c r="CBD121" s="4"/>
      <c r="CBE121" s="4"/>
      <c r="CBF121" s="4"/>
      <c r="CBG121" s="4"/>
      <c r="CBH121" s="4"/>
      <c r="CBI121" s="4"/>
      <c r="CBJ121" s="4"/>
      <c r="CBK121" s="4"/>
      <c r="CBL121" s="4"/>
      <c r="CBM121" s="4"/>
      <c r="CBN121" s="4"/>
      <c r="CBO121" s="4"/>
      <c r="CBP121" s="4"/>
      <c r="CBQ121" s="4"/>
      <c r="CBR121" s="4"/>
      <c r="CBS121" s="4"/>
      <c r="CBT121" s="4"/>
      <c r="CBU121" s="4"/>
      <c r="CBV121" s="4"/>
      <c r="CBW121" s="4"/>
      <c r="CBX121" s="4"/>
      <c r="CBY121" s="4"/>
      <c r="CBZ121" s="4"/>
      <c r="CCA121" s="4"/>
      <c r="CCB121" s="4"/>
      <c r="CCC121" s="4"/>
      <c r="CCD121" s="4"/>
      <c r="CCE121" s="4"/>
      <c r="CCF121" s="4"/>
      <c r="CCG121" s="4"/>
      <c r="CCH121" s="4"/>
      <c r="CCI121" s="4"/>
      <c r="CCJ121" s="4"/>
      <c r="CCK121" s="4"/>
      <c r="CCL121" s="4"/>
      <c r="CCM121" s="4"/>
      <c r="CCN121" s="4"/>
      <c r="CCO121" s="4"/>
      <c r="CCP121" s="4"/>
      <c r="CCQ121" s="4"/>
      <c r="CCR121" s="4"/>
      <c r="CCS121" s="4"/>
      <c r="CCT121" s="4"/>
      <c r="CCU121" s="4"/>
      <c r="CCV121" s="4"/>
      <c r="CCW121" s="4"/>
      <c r="CCX121" s="4"/>
      <c r="CCY121" s="4"/>
      <c r="CCZ121" s="4"/>
      <c r="CDA121" s="4"/>
      <c r="CDB121" s="4"/>
      <c r="CDC121" s="4"/>
      <c r="CDD121" s="4"/>
      <c r="CDE121" s="4"/>
      <c r="CDF121" s="4"/>
      <c r="CDG121" s="4"/>
      <c r="CDH121" s="4"/>
      <c r="CDI121" s="4"/>
      <c r="CDJ121" s="4"/>
      <c r="CDK121" s="4"/>
      <c r="CDL121" s="4"/>
      <c r="CDM121" s="4"/>
      <c r="CDN121" s="4"/>
      <c r="CDO121" s="4"/>
      <c r="CDP121" s="4"/>
      <c r="CDQ121" s="4"/>
      <c r="CDR121" s="4"/>
      <c r="CDS121" s="4"/>
      <c r="CDT121" s="4"/>
      <c r="CDU121" s="4"/>
      <c r="CDV121" s="4"/>
      <c r="CDW121" s="4"/>
      <c r="CDX121" s="4"/>
      <c r="CDY121" s="4"/>
      <c r="CDZ121" s="4"/>
      <c r="CEA121" s="4"/>
      <c r="CEB121" s="4"/>
      <c r="CEC121" s="4"/>
      <c r="CED121" s="4"/>
      <c r="CEE121" s="4"/>
      <c r="CEF121" s="4"/>
      <c r="CEG121" s="4"/>
      <c r="CEH121" s="4"/>
      <c r="CEI121" s="4"/>
      <c r="CEJ121" s="4"/>
      <c r="CEK121" s="4"/>
      <c r="CEL121" s="4"/>
      <c r="CEM121" s="4"/>
      <c r="CEN121" s="4"/>
      <c r="CEO121" s="4"/>
      <c r="CEP121" s="4"/>
      <c r="CEQ121" s="4"/>
      <c r="CER121" s="4"/>
      <c r="CES121" s="4"/>
      <c r="CET121" s="4"/>
      <c r="CEU121" s="4"/>
      <c r="CEV121" s="4"/>
      <c r="CEW121" s="4"/>
      <c r="CEX121" s="4"/>
      <c r="CEY121" s="4"/>
      <c r="CEZ121" s="4"/>
      <c r="CFA121" s="4"/>
      <c r="CFB121" s="4"/>
      <c r="CFC121" s="4"/>
      <c r="CFD121" s="4"/>
      <c r="CFE121" s="4"/>
      <c r="CFF121" s="4"/>
      <c r="CFG121" s="4"/>
      <c r="CFH121" s="4"/>
      <c r="CFI121" s="4"/>
      <c r="CFJ121" s="4"/>
      <c r="CFK121" s="4"/>
      <c r="CFL121" s="4"/>
      <c r="CFM121" s="4"/>
      <c r="CFN121" s="4"/>
      <c r="CFO121" s="4"/>
      <c r="CFP121" s="4"/>
      <c r="CFQ121" s="4"/>
      <c r="CFR121" s="4"/>
      <c r="CFS121" s="4"/>
      <c r="CFT121" s="4"/>
      <c r="CFU121" s="4"/>
      <c r="CFV121" s="4"/>
      <c r="CFW121" s="4"/>
      <c r="CFX121" s="4"/>
      <c r="CFY121" s="4"/>
      <c r="CFZ121" s="4"/>
      <c r="CGA121" s="4"/>
      <c r="CGB121" s="4"/>
      <c r="CGC121" s="4"/>
      <c r="CGD121" s="4"/>
      <c r="CGE121" s="4"/>
      <c r="CGF121" s="4"/>
      <c r="CGG121" s="4"/>
      <c r="CGH121" s="4"/>
      <c r="CGI121" s="4"/>
      <c r="CGJ121" s="4"/>
      <c r="CGK121" s="4"/>
      <c r="CGL121" s="4"/>
      <c r="CGM121" s="4"/>
      <c r="CGN121" s="4"/>
      <c r="CGO121" s="4"/>
      <c r="CGP121" s="4"/>
      <c r="CGQ121" s="4"/>
      <c r="CGR121" s="4"/>
      <c r="CGS121" s="4"/>
      <c r="CGT121" s="4"/>
      <c r="CGU121" s="4"/>
      <c r="CGV121" s="4"/>
      <c r="CGW121" s="4"/>
      <c r="CGX121" s="4"/>
      <c r="CGY121" s="4"/>
      <c r="CGZ121" s="4"/>
      <c r="CHA121" s="4"/>
      <c r="CHB121" s="4"/>
      <c r="CHC121" s="4"/>
      <c r="CHD121" s="4"/>
      <c r="CHE121" s="4"/>
      <c r="CHF121" s="4"/>
      <c r="CHG121" s="4"/>
      <c r="CHH121" s="4"/>
      <c r="CHI121" s="4"/>
      <c r="CHJ121" s="4"/>
      <c r="CHK121" s="4"/>
      <c r="CHL121" s="4"/>
      <c r="CHM121" s="4"/>
      <c r="CHN121" s="4"/>
      <c r="CHO121" s="4"/>
      <c r="CHP121" s="4"/>
      <c r="CHQ121" s="4"/>
      <c r="CHR121" s="4"/>
      <c r="CHS121" s="4"/>
      <c r="CHT121" s="4"/>
      <c r="CHU121" s="4"/>
      <c r="CHV121" s="4"/>
      <c r="CHW121" s="4"/>
      <c r="CHX121" s="4"/>
      <c r="CHY121" s="4"/>
      <c r="CHZ121" s="4"/>
      <c r="CIA121" s="4"/>
      <c r="CIB121" s="4"/>
      <c r="CIC121" s="4"/>
      <c r="CID121" s="4"/>
      <c r="CIE121" s="4"/>
      <c r="CIF121" s="4"/>
      <c r="CIG121" s="4"/>
      <c r="CIH121" s="4"/>
      <c r="CII121" s="4"/>
      <c r="CIJ121" s="4"/>
      <c r="CIK121" s="4"/>
      <c r="CIL121" s="4"/>
      <c r="CIM121" s="4"/>
      <c r="CIN121" s="4"/>
      <c r="CIO121" s="4"/>
      <c r="CIP121" s="4"/>
      <c r="CIQ121" s="4"/>
      <c r="CIR121" s="4"/>
      <c r="CIS121" s="4"/>
      <c r="CIT121" s="4"/>
      <c r="CIU121" s="4"/>
      <c r="CIV121" s="4"/>
      <c r="CIW121" s="4"/>
      <c r="CIX121" s="4"/>
      <c r="CIY121" s="4"/>
      <c r="CIZ121" s="4"/>
      <c r="CJA121" s="4"/>
      <c r="CJB121" s="4"/>
      <c r="CJC121" s="4"/>
      <c r="CJD121" s="4"/>
      <c r="CJE121" s="4"/>
      <c r="CJF121" s="4"/>
      <c r="CJG121" s="4"/>
      <c r="CJH121" s="4"/>
      <c r="CJI121" s="4"/>
      <c r="CJJ121" s="4"/>
      <c r="CJK121" s="4"/>
      <c r="CJL121" s="4"/>
      <c r="CJM121" s="4"/>
      <c r="CJN121" s="4"/>
      <c r="CJO121" s="4"/>
      <c r="CJP121" s="4"/>
      <c r="CJQ121" s="4"/>
      <c r="CJR121" s="4"/>
      <c r="CJS121" s="4"/>
      <c r="CJT121" s="4"/>
      <c r="CJU121" s="4"/>
      <c r="CJV121" s="4"/>
      <c r="CJW121" s="4"/>
      <c r="CJX121" s="4"/>
      <c r="CJY121" s="4"/>
      <c r="CJZ121" s="4"/>
      <c r="CKA121" s="4"/>
      <c r="CKB121" s="4"/>
      <c r="CKC121" s="4"/>
      <c r="CKD121" s="4"/>
      <c r="CKE121" s="4"/>
      <c r="CKF121" s="4"/>
      <c r="CKG121" s="4"/>
      <c r="CKH121" s="4"/>
      <c r="CKI121" s="4"/>
      <c r="CKJ121" s="4"/>
      <c r="CKK121" s="4"/>
      <c r="CKL121" s="4"/>
      <c r="CKM121" s="4"/>
      <c r="CKN121" s="4"/>
      <c r="CKO121" s="4"/>
      <c r="CKP121" s="4"/>
      <c r="CKQ121" s="4"/>
      <c r="CKR121" s="4"/>
      <c r="CKS121" s="4"/>
      <c r="CKT121" s="4"/>
      <c r="CKU121" s="4"/>
      <c r="CKV121" s="4"/>
      <c r="CKW121" s="4"/>
      <c r="CKX121" s="4"/>
      <c r="CKY121" s="4"/>
      <c r="CKZ121" s="4"/>
      <c r="CLA121" s="4"/>
      <c r="CLB121" s="4"/>
      <c r="CLC121" s="4"/>
      <c r="CLD121" s="4"/>
      <c r="CLE121" s="4"/>
      <c r="CLF121" s="4"/>
      <c r="CLG121" s="4"/>
      <c r="CLH121" s="4"/>
      <c r="CLI121" s="4"/>
      <c r="CLJ121" s="4"/>
      <c r="CLK121" s="4"/>
      <c r="CLL121" s="4"/>
      <c r="CLM121" s="4"/>
      <c r="CLN121" s="4"/>
      <c r="CLO121" s="4"/>
      <c r="CLP121" s="4"/>
      <c r="CLQ121" s="4"/>
      <c r="CLR121" s="4"/>
      <c r="CLS121" s="4"/>
      <c r="CLT121" s="4"/>
      <c r="CLU121" s="4"/>
      <c r="CLV121" s="4"/>
      <c r="CLW121" s="4"/>
      <c r="CLX121" s="4"/>
      <c r="CLY121" s="4"/>
      <c r="CLZ121" s="4"/>
      <c r="CMA121" s="4"/>
      <c r="CMB121" s="4"/>
      <c r="CMC121" s="4"/>
      <c r="CMD121" s="4"/>
      <c r="CME121" s="4"/>
      <c r="CMF121" s="4"/>
      <c r="CMG121" s="4"/>
      <c r="CMH121" s="4"/>
      <c r="CMI121" s="4"/>
      <c r="CMJ121" s="4"/>
      <c r="CMK121" s="4"/>
      <c r="CML121" s="4"/>
      <c r="CMM121" s="4"/>
      <c r="CMN121" s="4"/>
      <c r="CMO121" s="4"/>
      <c r="CMP121" s="4"/>
      <c r="CMQ121" s="4"/>
      <c r="CMR121" s="4"/>
      <c r="CMS121" s="4"/>
      <c r="CMT121" s="4"/>
      <c r="CMU121" s="4"/>
      <c r="CMV121" s="4"/>
      <c r="CMW121" s="4"/>
      <c r="CMX121" s="4"/>
      <c r="CMY121" s="4"/>
      <c r="CMZ121" s="4"/>
      <c r="CNA121" s="4"/>
      <c r="CNB121" s="4"/>
      <c r="CNC121" s="4"/>
      <c r="CND121" s="4"/>
      <c r="CNE121" s="4"/>
      <c r="CNF121" s="4"/>
      <c r="CNG121" s="4"/>
      <c r="CNH121" s="4"/>
      <c r="CNI121" s="4"/>
      <c r="CNJ121" s="4"/>
      <c r="CNK121" s="4"/>
      <c r="CNL121" s="4"/>
      <c r="CNM121" s="4"/>
      <c r="CNN121" s="4"/>
      <c r="CNO121" s="4"/>
      <c r="CNP121" s="4"/>
      <c r="CNQ121" s="4"/>
      <c r="CNR121" s="4"/>
      <c r="CNS121" s="4"/>
      <c r="CNT121" s="4"/>
      <c r="CNU121" s="4"/>
      <c r="CNV121" s="4"/>
      <c r="CNW121" s="4"/>
      <c r="CNX121" s="4"/>
      <c r="CNY121" s="4"/>
      <c r="CNZ121" s="4"/>
      <c r="COA121" s="4"/>
      <c r="COB121" s="4"/>
      <c r="COC121" s="4"/>
      <c r="COD121" s="4"/>
      <c r="COE121" s="4"/>
      <c r="COF121" s="4"/>
      <c r="COG121" s="4"/>
      <c r="COH121" s="4"/>
      <c r="COI121" s="4"/>
      <c r="COJ121" s="4"/>
      <c r="COK121" s="4"/>
      <c r="COL121" s="4"/>
      <c r="COM121" s="4"/>
      <c r="CON121" s="4"/>
      <c r="COO121" s="4"/>
      <c r="COP121" s="4"/>
      <c r="COQ121" s="4"/>
      <c r="COR121" s="4"/>
      <c r="COS121" s="4"/>
      <c r="COT121" s="4"/>
      <c r="COU121" s="4"/>
      <c r="COV121" s="4"/>
      <c r="COW121" s="4"/>
      <c r="COX121" s="4"/>
      <c r="COY121" s="4"/>
      <c r="COZ121" s="4"/>
      <c r="CPA121" s="4"/>
      <c r="CPB121" s="4"/>
      <c r="CPC121" s="4"/>
      <c r="CPD121" s="4"/>
      <c r="CPE121" s="4"/>
      <c r="CPF121" s="4"/>
      <c r="CPG121" s="4"/>
      <c r="CPH121" s="4"/>
      <c r="CPI121" s="4"/>
      <c r="CPJ121" s="4"/>
      <c r="CPK121" s="4"/>
      <c r="CPL121" s="4"/>
      <c r="CPM121" s="4"/>
      <c r="CPN121" s="4"/>
      <c r="CPO121" s="4"/>
      <c r="CPP121" s="4"/>
      <c r="CPQ121" s="4"/>
      <c r="CPR121" s="4"/>
      <c r="CPS121" s="4"/>
      <c r="CPT121" s="4"/>
      <c r="CPU121" s="4"/>
      <c r="CPV121" s="4"/>
      <c r="CPW121" s="4"/>
      <c r="CPX121" s="4"/>
      <c r="CPY121" s="4"/>
      <c r="CPZ121" s="4"/>
      <c r="CQA121" s="4"/>
      <c r="CQB121" s="4"/>
      <c r="CQC121" s="4"/>
      <c r="CQD121" s="4"/>
      <c r="CQE121" s="4"/>
      <c r="CQF121" s="4"/>
      <c r="CQG121" s="4"/>
      <c r="CQH121" s="4"/>
      <c r="CQI121" s="4"/>
      <c r="CQJ121" s="4"/>
      <c r="CQK121" s="4"/>
      <c r="CQL121" s="4"/>
      <c r="CQM121" s="4"/>
      <c r="CQN121" s="4"/>
      <c r="CQO121" s="4"/>
      <c r="CQP121" s="4"/>
      <c r="CQQ121" s="4"/>
      <c r="CQR121" s="4"/>
      <c r="CQS121" s="4"/>
      <c r="CQT121" s="4"/>
      <c r="CQU121" s="4"/>
      <c r="CQV121" s="4"/>
      <c r="CQW121" s="4"/>
      <c r="CQX121" s="4"/>
      <c r="CQY121" s="4"/>
      <c r="CQZ121" s="4"/>
      <c r="CRA121" s="4"/>
      <c r="CRB121" s="4"/>
      <c r="CRC121" s="4"/>
      <c r="CRD121" s="4"/>
      <c r="CRE121" s="4"/>
      <c r="CRF121" s="4"/>
      <c r="CRG121" s="4"/>
      <c r="CRH121" s="4"/>
      <c r="CRI121" s="4"/>
      <c r="CRJ121" s="4"/>
      <c r="CRK121" s="4"/>
      <c r="CRL121" s="4"/>
      <c r="CRM121" s="4"/>
      <c r="CRN121" s="4"/>
      <c r="CRO121" s="4"/>
      <c r="CRP121" s="4"/>
      <c r="CRQ121" s="4"/>
      <c r="CRR121" s="4"/>
      <c r="CRS121" s="4"/>
      <c r="CRT121" s="4"/>
      <c r="CRU121" s="4"/>
      <c r="CRV121" s="4"/>
      <c r="CRW121" s="4"/>
      <c r="CRX121" s="4"/>
      <c r="CRY121" s="4"/>
      <c r="CRZ121" s="4"/>
      <c r="CSA121" s="4"/>
      <c r="CSB121" s="4"/>
      <c r="CSC121" s="4"/>
      <c r="CSD121" s="4"/>
      <c r="CSE121" s="4"/>
      <c r="CSF121" s="4"/>
      <c r="CSG121" s="4"/>
      <c r="CSH121" s="4"/>
      <c r="CSI121" s="4"/>
      <c r="CSJ121" s="4"/>
      <c r="CSK121" s="4"/>
      <c r="CSL121" s="4"/>
      <c r="CSM121" s="4"/>
      <c r="CSN121" s="4"/>
      <c r="CSO121" s="4"/>
      <c r="CSP121" s="4"/>
      <c r="CSQ121" s="4"/>
      <c r="CSR121" s="4"/>
      <c r="CSS121" s="4"/>
      <c r="CST121" s="4"/>
      <c r="CSU121" s="4"/>
      <c r="CSV121" s="4"/>
      <c r="CSW121" s="4"/>
      <c r="CSX121" s="4"/>
      <c r="CSY121" s="4"/>
      <c r="CSZ121" s="4"/>
      <c r="CTA121" s="4"/>
      <c r="CTB121" s="4"/>
      <c r="CTC121" s="4"/>
      <c r="CTD121" s="4"/>
      <c r="CTE121" s="4"/>
      <c r="CTF121" s="4"/>
      <c r="CTG121" s="4"/>
      <c r="CTH121" s="4"/>
      <c r="CTI121" s="4"/>
      <c r="CTJ121" s="4"/>
      <c r="CTK121" s="4"/>
      <c r="CTL121" s="4"/>
      <c r="CTM121" s="4"/>
      <c r="CTN121" s="4"/>
      <c r="CTO121" s="4"/>
      <c r="CTP121" s="4"/>
      <c r="CTQ121" s="4"/>
      <c r="CTR121" s="4"/>
      <c r="CTS121" s="4"/>
      <c r="CTT121" s="4"/>
      <c r="CTU121" s="4"/>
      <c r="CTV121" s="4"/>
      <c r="CTW121" s="4"/>
      <c r="CTX121" s="4"/>
      <c r="CTY121" s="4"/>
      <c r="CTZ121" s="4"/>
      <c r="CUA121" s="4"/>
      <c r="CUB121" s="4"/>
      <c r="CUC121" s="4"/>
      <c r="CUD121" s="4"/>
      <c r="CUE121" s="4"/>
      <c r="CUF121" s="4"/>
      <c r="CUG121" s="4"/>
      <c r="CUH121" s="4"/>
      <c r="CUI121" s="4"/>
      <c r="CUJ121" s="4"/>
      <c r="CUK121" s="4"/>
      <c r="CUL121" s="4"/>
      <c r="CUM121" s="4"/>
      <c r="CUN121" s="4"/>
      <c r="CUO121" s="4"/>
      <c r="CUP121" s="4"/>
      <c r="CUQ121" s="4"/>
      <c r="CUR121" s="4"/>
      <c r="CUS121" s="4"/>
      <c r="CUT121" s="4"/>
      <c r="CUU121" s="4"/>
      <c r="CUV121" s="4"/>
      <c r="CUW121" s="4"/>
      <c r="CUX121" s="4"/>
      <c r="CUY121" s="4"/>
      <c r="CUZ121" s="4"/>
      <c r="CVA121" s="4"/>
      <c r="CVB121" s="4"/>
      <c r="CVC121" s="4"/>
      <c r="CVD121" s="4"/>
      <c r="CVE121" s="4"/>
      <c r="CVF121" s="4"/>
      <c r="CVG121" s="4"/>
      <c r="CVH121" s="4"/>
      <c r="CVI121" s="4"/>
      <c r="CVJ121" s="4"/>
      <c r="CVK121" s="4"/>
      <c r="CVL121" s="4"/>
      <c r="CVM121" s="4"/>
      <c r="CVN121" s="4"/>
      <c r="CVO121" s="4"/>
      <c r="CVP121" s="4"/>
      <c r="CVQ121" s="4"/>
      <c r="CVR121" s="4"/>
      <c r="CVS121" s="4"/>
      <c r="CVT121" s="4"/>
      <c r="CVU121" s="4"/>
      <c r="CVV121" s="4"/>
      <c r="CVW121" s="4"/>
      <c r="CVX121" s="4"/>
      <c r="CVY121" s="4"/>
      <c r="CVZ121" s="4"/>
      <c r="CWA121" s="4"/>
      <c r="CWB121" s="4"/>
      <c r="CWC121" s="4"/>
      <c r="CWD121" s="4"/>
      <c r="CWE121" s="4"/>
      <c r="CWF121" s="4"/>
      <c r="CWG121" s="4"/>
      <c r="CWH121" s="4"/>
      <c r="CWI121" s="4"/>
      <c r="CWJ121" s="4"/>
      <c r="CWK121" s="4"/>
      <c r="CWL121" s="4"/>
      <c r="CWM121" s="4"/>
      <c r="CWN121" s="4"/>
      <c r="CWO121" s="4"/>
      <c r="CWP121" s="4"/>
      <c r="CWQ121" s="4"/>
      <c r="CWR121" s="4"/>
      <c r="CWS121" s="4"/>
      <c r="CWT121" s="4"/>
      <c r="CWU121" s="4"/>
      <c r="CWV121" s="4"/>
      <c r="CWW121" s="4"/>
      <c r="CWX121" s="4"/>
      <c r="CWY121" s="4"/>
      <c r="CWZ121" s="4"/>
      <c r="CXA121" s="4"/>
      <c r="CXB121" s="4"/>
      <c r="CXC121" s="4"/>
      <c r="CXD121" s="4"/>
      <c r="CXE121" s="4"/>
      <c r="CXF121" s="4"/>
      <c r="CXG121" s="4"/>
      <c r="CXH121" s="4"/>
      <c r="CXI121" s="4"/>
      <c r="CXJ121" s="4"/>
      <c r="CXK121" s="4"/>
      <c r="CXL121" s="4"/>
      <c r="CXM121" s="4"/>
      <c r="CXN121" s="4"/>
      <c r="CXO121" s="4"/>
      <c r="CXP121" s="4"/>
      <c r="CXQ121" s="4"/>
      <c r="CXR121" s="4"/>
      <c r="CXS121" s="4"/>
      <c r="CXT121" s="4"/>
      <c r="CXU121" s="4"/>
      <c r="CXV121" s="4"/>
      <c r="CXW121" s="4"/>
      <c r="CXX121" s="4"/>
      <c r="CXY121" s="4"/>
      <c r="CXZ121" s="4"/>
      <c r="CYA121" s="4"/>
      <c r="CYB121" s="4"/>
      <c r="CYC121" s="4"/>
      <c r="CYD121" s="4"/>
      <c r="CYE121" s="4"/>
      <c r="CYF121" s="4"/>
      <c r="CYG121" s="4"/>
      <c r="CYH121" s="4"/>
      <c r="CYI121" s="4"/>
      <c r="CYJ121" s="4"/>
      <c r="CYK121" s="4"/>
      <c r="CYL121" s="4"/>
      <c r="CYM121" s="4"/>
      <c r="CYN121" s="4"/>
      <c r="CYO121" s="4"/>
      <c r="CYP121" s="4"/>
      <c r="CYQ121" s="4"/>
      <c r="CYR121" s="4"/>
      <c r="CYS121" s="4"/>
      <c r="CYT121" s="4"/>
      <c r="CYU121" s="4"/>
      <c r="CYV121" s="4"/>
      <c r="CYW121" s="4"/>
      <c r="CYX121" s="4"/>
      <c r="CYY121" s="4"/>
      <c r="CYZ121" s="4"/>
      <c r="CZA121" s="4"/>
      <c r="CZB121" s="4"/>
      <c r="CZC121" s="4"/>
      <c r="CZD121" s="4"/>
      <c r="CZE121" s="4"/>
      <c r="CZF121" s="4"/>
      <c r="CZG121" s="4"/>
      <c r="CZH121" s="4"/>
      <c r="CZI121" s="4"/>
      <c r="CZJ121" s="4"/>
      <c r="CZK121" s="4"/>
      <c r="CZL121" s="4"/>
      <c r="CZM121" s="4"/>
      <c r="CZN121" s="4"/>
      <c r="CZO121" s="4"/>
      <c r="CZP121" s="4"/>
      <c r="CZQ121" s="4"/>
      <c r="CZR121" s="4"/>
      <c r="CZS121" s="4"/>
      <c r="CZT121" s="4"/>
      <c r="CZU121" s="4"/>
      <c r="CZV121" s="4"/>
      <c r="CZW121" s="4"/>
      <c r="CZX121" s="4"/>
      <c r="CZY121" s="4"/>
      <c r="CZZ121" s="4"/>
      <c r="DAA121" s="4"/>
      <c r="DAB121" s="4"/>
      <c r="DAC121" s="4"/>
      <c r="DAD121" s="4"/>
      <c r="DAE121" s="4"/>
      <c r="DAF121" s="4"/>
      <c r="DAG121" s="4"/>
      <c r="DAH121" s="4"/>
      <c r="DAI121" s="4"/>
      <c r="DAJ121" s="4"/>
      <c r="DAK121" s="4"/>
      <c r="DAL121" s="4"/>
      <c r="DAM121" s="4"/>
      <c r="DAN121" s="4"/>
      <c r="DAO121" s="4"/>
      <c r="DAP121" s="4"/>
      <c r="DAQ121" s="4"/>
      <c r="DAR121" s="4"/>
      <c r="DAS121" s="4"/>
      <c r="DAT121" s="4"/>
      <c r="DAU121" s="4"/>
      <c r="DAV121" s="4"/>
      <c r="DAW121" s="4"/>
      <c r="DAX121" s="4"/>
      <c r="DAY121" s="4"/>
      <c r="DAZ121" s="4"/>
      <c r="DBA121" s="4"/>
      <c r="DBB121" s="4"/>
      <c r="DBC121" s="4"/>
      <c r="DBD121" s="4"/>
      <c r="DBE121" s="4"/>
      <c r="DBF121" s="4"/>
      <c r="DBG121" s="4"/>
      <c r="DBH121" s="4"/>
      <c r="DBI121" s="4"/>
      <c r="DBJ121" s="4"/>
      <c r="DBK121" s="4"/>
      <c r="DBL121" s="4"/>
      <c r="DBM121" s="4"/>
      <c r="DBN121" s="4"/>
      <c r="DBO121" s="4"/>
      <c r="DBP121" s="4"/>
      <c r="DBQ121" s="4"/>
      <c r="DBR121" s="4"/>
      <c r="DBS121" s="4"/>
      <c r="DBT121" s="4"/>
      <c r="DBU121" s="4"/>
      <c r="DBV121" s="4"/>
      <c r="DBW121" s="4"/>
      <c r="DBX121" s="4"/>
      <c r="DBY121" s="4"/>
      <c r="DBZ121" s="4"/>
      <c r="DCA121" s="4"/>
      <c r="DCB121" s="4"/>
      <c r="DCC121" s="4"/>
      <c r="DCD121" s="4"/>
      <c r="DCE121" s="4"/>
      <c r="DCF121" s="4"/>
      <c r="DCG121" s="4"/>
      <c r="DCH121" s="4"/>
      <c r="DCI121" s="4"/>
      <c r="DCJ121" s="4"/>
      <c r="DCK121" s="4"/>
      <c r="DCL121" s="4"/>
      <c r="DCM121" s="4"/>
      <c r="DCN121" s="4"/>
      <c r="DCO121" s="4"/>
      <c r="DCP121" s="4"/>
      <c r="DCQ121" s="4"/>
      <c r="DCR121" s="4"/>
      <c r="DCS121" s="4"/>
      <c r="DCT121" s="4"/>
      <c r="DCU121" s="4"/>
      <c r="DCV121" s="4"/>
      <c r="DCW121" s="4"/>
      <c r="DCX121" s="4"/>
      <c r="DCY121" s="4"/>
      <c r="DCZ121" s="4"/>
      <c r="DDA121" s="4"/>
      <c r="DDB121" s="4"/>
      <c r="DDC121" s="4"/>
      <c r="DDD121" s="4"/>
      <c r="DDE121" s="4"/>
      <c r="DDF121" s="4"/>
      <c r="DDG121" s="4"/>
      <c r="DDH121" s="4"/>
      <c r="DDI121" s="4"/>
      <c r="DDJ121" s="4"/>
      <c r="DDK121" s="4"/>
      <c r="DDL121" s="4"/>
      <c r="DDM121" s="4"/>
      <c r="DDN121" s="4"/>
      <c r="DDO121" s="4"/>
      <c r="DDP121" s="4"/>
      <c r="DDQ121" s="4"/>
      <c r="DDR121" s="4"/>
      <c r="DDS121" s="4"/>
      <c r="DDT121" s="4"/>
      <c r="DDU121" s="4"/>
      <c r="DDV121" s="4"/>
      <c r="DDW121" s="4"/>
      <c r="DDX121" s="4"/>
      <c r="DDY121" s="4"/>
      <c r="DDZ121" s="4"/>
      <c r="DEA121" s="4"/>
      <c r="DEB121" s="4"/>
      <c r="DEC121" s="4"/>
      <c r="DED121" s="4"/>
      <c r="DEE121" s="4"/>
      <c r="DEF121" s="4"/>
      <c r="DEG121" s="4"/>
      <c r="DEH121" s="4"/>
      <c r="DEI121" s="4"/>
      <c r="DEJ121" s="4"/>
      <c r="DEK121" s="4"/>
      <c r="DEL121" s="4"/>
      <c r="DEM121" s="4"/>
      <c r="DEN121" s="4"/>
      <c r="DEO121" s="4"/>
      <c r="DEP121" s="4"/>
      <c r="DEQ121" s="4"/>
      <c r="DER121" s="4"/>
      <c r="DES121" s="4"/>
      <c r="DET121" s="4"/>
      <c r="DEU121" s="4"/>
      <c r="DEV121" s="4"/>
      <c r="DEW121" s="4"/>
      <c r="DEX121" s="4"/>
      <c r="DEY121" s="4"/>
      <c r="DEZ121" s="4"/>
      <c r="DFA121" s="4"/>
      <c r="DFB121" s="4"/>
      <c r="DFC121" s="4"/>
      <c r="DFD121" s="4"/>
      <c r="DFE121" s="4"/>
      <c r="DFF121" s="4"/>
      <c r="DFG121" s="4"/>
      <c r="DFH121" s="4"/>
      <c r="DFI121" s="4"/>
      <c r="DFJ121" s="4"/>
      <c r="DFK121" s="4"/>
      <c r="DFL121" s="4"/>
      <c r="DFM121" s="4"/>
      <c r="DFN121" s="4"/>
      <c r="DFO121" s="4"/>
      <c r="DFP121" s="4"/>
      <c r="DFQ121" s="4"/>
      <c r="DFR121" s="4"/>
      <c r="DFS121" s="4"/>
      <c r="DFT121" s="4"/>
      <c r="DFU121" s="4"/>
      <c r="DFV121" s="4"/>
      <c r="DFW121" s="4"/>
      <c r="DFX121" s="4"/>
      <c r="DFY121" s="4"/>
      <c r="DFZ121" s="4"/>
      <c r="DGA121" s="4"/>
      <c r="DGB121" s="4"/>
      <c r="DGC121" s="4"/>
      <c r="DGD121" s="4"/>
      <c r="DGE121" s="4"/>
      <c r="DGF121" s="4"/>
      <c r="DGG121" s="4"/>
      <c r="DGH121" s="4"/>
      <c r="DGI121" s="4"/>
      <c r="DGJ121" s="4"/>
      <c r="DGK121" s="4"/>
      <c r="DGL121" s="4"/>
      <c r="DGM121" s="4"/>
      <c r="DGN121" s="4"/>
      <c r="DGO121" s="4"/>
      <c r="DGP121" s="4"/>
      <c r="DGQ121" s="4"/>
      <c r="DGR121" s="4"/>
      <c r="DGS121" s="4"/>
      <c r="DGT121" s="4"/>
      <c r="DGU121" s="4"/>
      <c r="DGV121" s="4"/>
      <c r="DGW121" s="4"/>
      <c r="DGX121" s="4"/>
      <c r="DGY121" s="4"/>
      <c r="DGZ121" s="4"/>
      <c r="DHA121" s="4"/>
      <c r="DHB121" s="4"/>
      <c r="DHC121" s="4"/>
      <c r="DHD121" s="4"/>
      <c r="DHE121" s="4"/>
      <c r="DHF121" s="4"/>
      <c r="DHG121" s="4"/>
      <c r="DHH121" s="4"/>
      <c r="DHI121" s="4"/>
      <c r="DHJ121" s="4"/>
      <c r="DHK121" s="4"/>
      <c r="DHL121" s="4"/>
      <c r="DHM121" s="4"/>
      <c r="DHN121" s="4"/>
      <c r="DHO121" s="4"/>
      <c r="DHP121" s="4"/>
      <c r="DHQ121" s="4"/>
      <c r="DHR121" s="4"/>
      <c r="DHS121" s="4"/>
      <c r="DHT121" s="4"/>
      <c r="DHU121" s="4"/>
      <c r="DHV121" s="4"/>
      <c r="DHW121" s="4"/>
      <c r="DHX121" s="4"/>
      <c r="DHY121" s="4"/>
      <c r="DHZ121" s="4"/>
      <c r="DIA121" s="4"/>
      <c r="DIB121" s="4"/>
      <c r="DIC121" s="4"/>
      <c r="DID121" s="4"/>
      <c r="DIE121" s="4"/>
      <c r="DIF121" s="4"/>
      <c r="DIG121" s="4"/>
      <c r="DIH121" s="4"/>
      <c r="DII121" s="4"/>
      <c r="DIJ121" s="4"/>
      <c r="DIK121" s="4"/>
      <c r="DIL121" s="4"/>
      <c r="DIM121" s="4"/>
      <c r="DIN121" s="4"/>
      <c r="DIO121" s="4"/>
      <c r="DIP121" s="4"/>
      <c r="DIQ121" s="4"/>
      <c r="DIR121" s="4"/>
      <c r="DIS121" s="4"/>
      <c r="DIT121" s="4"/>
      <c r="DIU121" s="4"/>
      <c r="DIV121" s="4"/>
      <c r="DIW121" s="4"/>
      <c r="DIX121" s="4"/>
      <c r="DIY121" s="4"/>
      <c r="DIZ121" s="4"/>
      <c r="DJA121" s="4"/>
      <c r="DJB121" s="4"/>
      <c r="DJC121" s="4"/>
      <c r="DJD121" s="4"/>
      <c r="DJE121" s="4"/>
      <c r="DJF121" s="4"/>
      <c r="DJG121" s="4"/>
      <c r="DJH121" s="4"/>
      <c r="DJI121" s="4"/>
      <c r="DJJ121" s="4"/>
      <c r="DJK121" s="4"/>
      <c r="DJL121" s="4"/>
      <c r="DJM121" s="4"/>
      <c r="DJN121" s="4"/>
      <c r="DJO121" s="4"/>
      <c r="DJP121" s="4"/>
      <c r="DJQ121" s="4"/>
      <c r="DJR121" s="4"/>
      <c r="DJS121" s="4"/>
      <c r="DJT121" s="4"/>
      <c r="DJU121" s="4"/>
      <c r="DJV121" s="4"/>
      <c r="DJW121" s="4"/>
      <c r="DJX121" s="4"/>
      <c r="DJY121" s="4"/>
      <c r="DJZ121" s="4"/>
      <c r="DKA121" s="4"/>
      <c r="DKB121" s="4"/>
      <c r="DKC121" s="4"/>
      <c r="DKD121" s="4"/>
      <c r="DKE121" s="4"/>
      <c r="DKF121" s="4"/>
      <c r="DKG121" s="4"/>
      <c r="DKH121" s="4"/>
      <c r="DKI121" s="4"/>
      <c r="DKJ121" s="4"/>
      <c r="DKK121" s="4"/>
      <c r="DKL121" s="4"/>
      <c r="DKM121" s="4"/>
      <c r="DKN121" s="4"/>
      <c r="DKO121" s="4"/>
      <c r="DKP121" s="4"/>
      <c r="DKQ121" s="4"/>
      <c r="DKR121" s="4"/>
      <c r="DKS121" s="4"/>
      <c r="DKT121" s="4"/>
      <c r="DKU121" s="4"/>
      <c r="DKV121" s="4"/>
      <c r="DKW121" s="4"/>
      <c r="DKX121" s="4"/>
      <c r="DKY121" s="4"/>
      <c r="DKZ121" s="4"/>
      <c r="DLA121" s="4"/>
      <c r="DLB121" s="4"/>
      <c r="DLC121" s="4"/>
      <c r="DLD121" s="4"/>
      <c r="DLE121" s="4"/>
      <c r="DLF121" s="4"/>
      <c r="DLG121" s="4"/>
      <c r="DLH121" s="4"/>
      <c r="DLI121" s="4"/>
      <c r="DLJ121" s="4"/>
      <c r="DLK121" s="4"/>
      <c r="DLL121" s="4"/>
      <c r="DLM121" s="4"/>
      <c r="DLN121" s="4"/>
      <c r="DLO121" s="4"/>
      <c r="DLP121" s="4"/>
      <c r="DLQ121" s="4"/>
      <c r="DLR121" s="4"/>
      <c r="DLS121" s="4"/>
      <c r="DLT121" s="4"/>
      <c r="DLU121" s="4"/>
      <c r="DLV121" s="4"/>
      <c r="DLW121" s="4"/>
      <c r="DLX121" s="4"/>
      <c r="DLY121" s="4"/>
      <c r="DLZ121" s="4"/>
      <c r="DMA121" s="4"/>
      <c r="DMB121" s="4"/>
      <c r="DMC121" s="4"/>
      <c r="DMD121" s="4"/>
      <c r="DME121" s="4"/>
      <c r="DMF121" s="4"/>
      <c r="DMG121" s="4"/>
      <c r="DMH121" s="4"/>
      <c r="DMI121" s="4"/>
      <c r="DMJ121" s="4"/>
      <c r="DMK121" s="4"/>
      <c r="DML121" s="4"/>
      <c r="DMM121" s="4"/>
      <c r="DMN121" s="4"/>
      <c r="DMO121" s="4"/>
      <c r="DMP121" s="4"/>
      <c r="DMQ121" s="4"/>
      <c r="DMR121" s="4"/>
      <c r="DMS121" s="4"/>
      <c r="DMT121" s="4"/>
      <c r="DMU121" s="4"/>
      <c r="DMV121" s="4"/>
      <c r="DMW121" s="4"/>
      <c r="DMX121" s="4"/>
      <c r="DMY121" s="4"/>
      <c r="DMZ121" s="4"/>
      <c r="DNA121" s="4"/>
      <c r="DNB121" s="4"/>
      <c r="DNC121" s="4"/>
      <c r="DND121" s="4"/>
      <c r="DNE121" s="4"/>
      <c r="DNF121" s="4"/>
      <c r="DNG121" s="4"/>
      <c r="DNH121" s="4"/>
      <c r="DNI121" s="4"/>
      <c r="DNJ121" s="4"/>
      <c r="DNK121" s="4"/>
      <c r="DNL121" s="4"/>
      <c r="DNM121" s="4"/>
      <c r="DNN121" s="4"/>
      <c r="DNO121" s="4"/>
      <c r="DNP121" s="4"/>
      <c r="DNQ121" s="4"/>
      <c r="DNR121" s="4"/>
      <c r="DNS121" s="4"/>
      <c r="DNT121" s="4"/>
      <c r="DNU121" s="4"/>
      <c r="DNV121" s="4"/>
      <c r="DNW121" s="4"/>
      <c r="DNX121" s="4"/>
      <c r="DNY121" s="4"/>
      <c r="DNZ121" s="4"/>
      <c r="DOA121" s="4"/>
      <c r="DOB121" s="4"/>
      <c r="DOC121" s="4"/>
      <c r="DOD121" s="4"/>
      <c r="DOE121" s="4"/>
      <c r="DOF121" s="4"/>
      <c r="DOG121" s="4"/>
      <c r="DOH121" s="4"/>
      <c r="DOI121" s="4"/>
      <c r="DOJ121" s="4"/>
      <c r="DOK121" s="4"/>
      <c r="DOL121" s="4"/>
      <c r="DOM121" s="4"/>
      <c r="DON121" s="4"/>
      <c r="DOO121" s="4"/>
      <c r="DOP121" s="4"/>
      <c r="DOQ121" s="4"/>
      <c r="DOR121" s="4"/>
      <c r="DOS121" s="4"/>
      <c r="DOT121" s="4"/>
      <c r="DOU121" s="4"/>
      <c r="DOV121" s="4"/>
      <c r="DOW121" s="4"/>
      <c r="DOX121" s="4"/>
      <c r="DOY121" s="4"/>
      <c r="DOZ121" s="4"/>
      <c r="DPA121" s="4"/>
      <c r="DPB121" s="4"/>
      <c r="DPC121" s="4"/>
      <c r="DPD121" s="4"/>
      <c r="DPE121" s="4"/>
      <c r="DPF121" s="4"/>
      <c r="DPG121" s="4"/>
      <c r="DPH121" s="4"/>
      <c r="DPI121" s="4"/>
      <c r="DPJ121" s="4"/>
      <c r="DPK121" s="4"/>
      <c r="DPL121" s="4"/>
      <c r="DPM121" s="4"/>
      <c r="DPN121" s="4"/>
      <c r="DPO121" s="4"/>
      <c r="DPP121" s="4"/>
      <c r="DPQ121" s="4"/>
      <c r="DPR121" s="4"/>
      <c r="DPS121" s="4"/>
      <c r="DPT121" s="4"/>
      <c r="DPU121" s="4"/>
      <c r="DPV121" s="4"/>
      <c r="DPW121" s="4"/>
      <c r="DPX121" s="4"/>
      <c r="DPY121" s="4"/>
      <c r="DPZ121" s="4"/>
      <c r="DQA121" s="4"/>
      <c r="DQB121" s="4"/>
      <c r="DQC121" s="4"/>
      <c r="DQD121" s="4"/>
      <c r="DQE121" s="4"/>
      <c r="DQF121" s="4"/>
      <c r="DQG121" s="4"/>
      <c r="DQH121" s="4"/>
      <c r="DQI121" s="4"/>
      <c r="DQJ121" s="4"/>
      <c r="DQK121" s="4"/>
      <c r="DQL121" s="4"/>
      <c r="DQM121" s="4"/>
      <c r="DQN121" s="4"/>
      <c r="DQO121" s="4"/>
      <c r="DQP121" s="4"/>
      <c r="DQQ121" s="4"/>
      <c r="DQR121" s="4"/>
      <c r="DQS121" s="4"/>
      <c r="DQT121" s="4"/>
      <c r="DQU121" s="4"/>
      <c r="DQV121" s="4"/>
      <c r="DQW121" s="4"/>
      <c r="DQX121" s="4"/>
      <c r="DQY121" s="4"/>
      <c r="DQZ121" s="4"/>
      <c r="DRA121" s="4"/>
      <c r="DRB121" s="4"/>
      <c r="DRC121" s="4"/>
      <c r="DRD121" s="4"/>
      <c r="DRE121" s="4"/>
      <c r="DRF121" s="4"/>
      <c r="DRG121" s="4"/>
      <c r="DRH121" s="4"/>
      <c r="DRI121" s="4"/>
      <c r="DRJ121" s="4"/>
      <c r="DRK121" s="4"/>
      <c r="DRL121" s="4"/>
      <c r="DRM121" s="4"/>
      <c r="DRN121" s="4"/>
      <c r="DRO121" s="4"/>
      <c r="DRP121" s="4"/>
      <c r="DRQ121" s="4"/>
      <c r="DRR121" s="4"/>
      <c r="DRS121" s="4"/>
      <c r="DRT121" s="4"/>
      <c r="DRU121" s="4"/>
      <c r="DRV121" s="4"/>
      <c r="DRW121" s="4"/>
      <c r="DRX121" s="4"/>
      <c r="DRY121" s="4"/>
      <c r="DRZ121" s="4"/>
      <c r="DSA121" s="4"/>
      <c r="DSB121" s="4"/>
      <c r="DSC121" s="4"/>
      <c r="DSD121" s="4"/>
      <c r="DSE121" s="4"/>
      <c r="DSF121" s="4"/>
      <c r="DSG121" s="4"/>
      <c r="DSH121" s="4"/>
      <c r="DSI121" s="4"/>
      <c r="DSJ121" s="4"/>
      <c r="DSK121" s="4"/>
      <c r="DSL121" s="4"/>
      <c r="DSM121" s="4"/>
      <c r="DSN121" s="4"/>
      <c r="DSO121" s="4"/>
      <c r="DSP121" s="4"/>
      <c r="DSQ121" s="4"/>
      <c r="DSR121" s="4"/>
      <c r="DSS121" s="4"/>
      <c r="DST121" s="4"/>
      <c r="DSU121" s="4"/>
      <c r="DSV121" s="4"/>
      <c r="DSW121" s="4"/>
      <c r="DSX121" s="4"/>
      <c r="DSY121" s="4"/>
      <c r="DSZ121" s="4"/>
      <c r="DTA121" s="4"/>
      <c r="DTB121" s="4"/>
      <c r="DTC121" s="4"/>
      <c r="DTD121" s="4"/>
      <c r="DTE121" s="4"/>
      <c r="DTF121" s="4"/>
      <c r="DTG121" s="4"/>
      <c r="DTH121" s="4"/>
      <c r="DTI121" s="4"/>
      <c r="DTJ121" s="4"/>
      <c r="DTK121" s="4"/>
      <c r="DTL121" s="4"/>
      <c r="DTM121" s="4"/>
      <c r="DTN121" s="4"/>
      <c r="DTO121" s="4"/>
      <c r="DTP121" s="4"/>
      <c r="DTQ121" s="4"/>
      <c r="DTR121" s="4"/>
      <c r="DTS121" s="4"/>
      <c r="DTT121" s="4"/>
      <c r="DTU121" s="4"/>
      <c r="DTV121" s="4"/>
      <c r="DTW121" s="4"/>
      <c r="DTX121" s="4"/>
      <c r="DTY121" s="4"/>
      <c r="DTZ121" s="4"/>
      <c r="DUA121" s="4"/>
      <c r="DUB121" s="4"/>
      <c r="DUC121" s="4"/>
      <c r="DUD121" s="4"/>
      <c r="DUE121" s="4"/>
      <c r="DUF121" s="4"/>
      <c r="DUG121" s="4"/>
      <c r="DUH121" s="4"/>
      <c r="DUI121" s="4"/>
      <c r="DUJ121" s="4"/>
      <c r="DUK121" s="4"/>
      <c r="DUL121" s="4"/>
      <c r="DUM121" s="4"/>
      <c r="DUN121" s="4"/>
      <c r="DUO121" s="4"/>
      <c r="DUP121" s="4"/>
      <c r="DUQ121" s="4"/>
      <c r="DUR121" s="4"/>
      <c r="DUS121" s="4"/>
      <c r="DUT121" s="4"/>
      <c r="DUU121" s="4"/>
      <c r="DUV121" s="4"/>
      <c r="DUW121" s="4"/>
      <c r="DUX121" s="4"/>
      <c r="DUY121" s="4"/>
      <c r="DUZ121" s="4"/>
      <c r="DVA121" s="4"/>
      <c r="DVB121" s="4"/>
      <c r="DVC121" s="4"/>
      <c r="DVD121" s="4"/>
      <c r="DVE121" s="4"/>
      <c r="DVF121" s="4"/>
      <c r="DVG121" s="4"/>
      <c r="DVH121" s="4"/>
      <c r="DVI121" s="4"/>
      <c r="DVJ121" s="4"/>
      <c r="DVK121" s="4"/>
      <c r="DVL121" s="4"/>
      <c r="DVM121" s="4"/>
      <c r="DVN121" s="4"/>
      <c r="DVO121" s="4"/>
      <c r="DVP121" s="4"/>
      <c r="DVQ121" s="4"/>
      <c r="DVR121" s="4"/>
      <c r="DVS121" s="4"/>
      <c r="DVT121" s="4"/>
      <c r="DVU121" s="4"/>
      <c r="DVV121" s="4"/>
      <c r="DVW121" s="4"/>
      <c r="DVX121" s="4"/>
      <c r="DVY121" s="4"/>
      <c r="DVZ121" s="4"/>
      <c r="DWA121" s="4"/>
      <c r="DWB121" s="4"/>
      <c r="DWC121" s="4"/>
      <c r="DWD121" s="4"/>
      <c r="DWE121" s="4"/>
      <c r="DWF121" s="4"/>
      <c r="DWG121" s="4"/>
      <c r="DWH121" s="4"/>
      <c r="DWI121" s="4"/>
      <c r="DWJ121" s="4"/>
      <c r="DWK121" s="4"/>
      <c r="DWL121" s="4"/>
      <c r="DWM121" s="4"/>
      <c r="DWN121" s="4"/>
      <c r="DWO121" s="4"/>
      <c r="DWP121" s="4"/>
      <c r="DWQ121" s="4"/>
      <c r="DWR121" s="4"/>
      <c r="DWS121" s="4"/>
      <c r="DWT121" s="4"/>
      <c r="DWU121" s="4"/>
      <c r="DWV121" s="4"/>
      <c r="DWW121" s="4"/>
      <c r="DWX121" s="4"/>
      <c r="DWY121" s="4"/>
      <c r="DWZ121" s="4"/>
      <c r="DXA121" s="4"/>
      <c r="DXB121" s="4"/>
      <c r="DXC121" s="4"/>
      <c r="DXD121" s="4"/>
      <c r="DXE121" s="4"/>
      <c r="DXF121" s="4"/>
      <c r="DXG121" s="4"/>
      <c r="DXH121" s="4"/>
      <c r="DXI121" s="4"/>
      <c r="DXJ121" s="4"/>
      <c r="DXK121" s="4"/>
      <c r="DXL121" s="4"/>
      <c r="DXM121" s="4"/>
      <c r="DXN121" s="4"/>
      <c r="DXO121" s="4"/>
      <c r="DXP121" s="4"/>
      <c r="DXQ121" s="4"/>
      <c r="DXR121" s="4"/>
      <c r="DXS121" s="4"/>
      <c r="DXT121" s="4"/>
      <c r="DXU121" s="4"/>
      <c r="DXV121" s="4"/>
      <c r="DXW121" s="4"/>
      <c r="DXX121" s="4"/>
      <c r="DXY121" s="4"/>
      <c r="DXZ121" s="4"/>
      <c r="DYA121" s="4"/>
      <c r="DYB121" s="4"/>
      <c r="DYC121" s="4"/>
      <c r="DYD121" s="4"/>
      <c r="DYE121" s="4"/>
      <c r="DYF121" s="4"/>
      <c r="DYG121" s="4"/>
      <c r="DYH121" s="4"/>
      <c r="DYI121" s="4"/>
      <c r="DYJ121" s="4"/>
      <c r="DYK121" s="4"/>
      <c r="DYL121" s="4"/>
      <c r="DYM121" s="4"/>
      <c r="DYN121" s="4"/>
      <c r="DYO121" s="4"/>
      <c r="DYP121" s="4"/>
      <c r="DYQ121" s="4"/>
      <c r="DYR121" s="4"/>
      <c r="DYS121" s="4"/>
      <c r="DYT121" s="4"/>
      <c r="DYU121" s="4"/>
      <c r="DYV121" s="4"/>
      <c r="DYW121" s="4"/>
      <c r="DYX121" s="4"/>
      <c r="DYY121" s="4"/>
      <c r="DYZ121" s="4"/>
      <c r="DZA121" s="4"/>
      <c r="DZB121" s="4"/>
      <c r="DZC121" s="4"/>
      <c r="DZD121" s="4"/>
      <c r="DZE121" s="4"/>
      <c r="DZF121" s="4"/>
      <c r="DZG121" s="4"/>
      <c r="DZH121" s="4"/>
      <c r="DZI121" s="4"/>
      <c r="DZJ121" s="4"/>
      <c r="DZK121" s="4"/>
      <c r="DZL121" s="4"/>
      <c r="DZM121" s="4"/>
      <c r="DZN121" s="4"/>
      <c r="DZO121" s="4"/>
      <c r="DZP121" s="4"/>
      <c r="DZQ121" s="4"/>
      <c r="DZR121" s="4"/>
      <c r="DZS121" s="4"/>
      <c r="DZT121" s="4"/>
      <c r="DZU121" s="4"/>
      <c r="DZV121" s="4"/>
      <c r="DZW121" s="4"/>
      <c r="DZX121" s="4"/>
      <c r="DZY121" s="4"/>
      <c r="DZZ121" s="4"/>
      <c r="EAA121" s="4"/>
      <c r="EAB121" s="4"/>
      <c r="EAC121" s="4"/>
      <c r="EAD121" s="4"/>
      <c r="EAE121" s="4"/>
      <c r="EAF121" s="4"/>
      <c r="EAG121" s="4"/>
      <c r="EAH121" s="4"/>
      <c r="EAI121" s="4"/>
      <c r="EAJ121" s="4"/>
      <c r="EAK121" s="4"/>
      <c r="EAL121" s="4"/>
      <c r="EAM121" s="4"/>
      <c r="EAN121" s="4"/>
      <c r="EAO121" s="4"/>
      <c r="EAP121" s="4"/>
      <c r="EAQ121" s="4"/>
      <c r="EAR121" s="4"/>
      <c r="EAS121" s="4"/>
      <c r="EAT121" s="4"/>
      <c r="EAU121" s="4"/>
      <c r="EAV121" s="4"/>
      <c r="EAW121" s="4"/>
      <c r="EAX121" s="4"/>
      <c r="EAY121" s="4"/>
      <c r="EAZ121" s="4"/>
      <c r="EBA121" s="4"/>
      <c r="EBB121" s="4"/>
      <c r="EBC121" s="4"/>
      <c r="EBD121" s="4"/>
      <c r="EBE121" s="4"/>
      <c r="EBF121" s="4"/>
      <c r="EBG121" s="4"/>
      <c r="EBH121" s="4"/>
      <c r="EBI121" s="4"/>
      <c r="EBJ121" s="4"/>
      <c r="EBK121" s="4"/>
      <c r="EBL121" s="4"/>
      <c r="EBM121" s="4"/>
      <c r="EBN121" s="4"/>
      <c r="EBO121" s="4"/>
      <c r="EBP121" s="4"/>
      <c r="EBQ121" s="4"/>
      <c r="EBR121" s="4"/>
      <c r="EBS121" s="4"/>
      <c r="EBT121" s="4"/>
      <c r="EBU121" s="4"/>
      <c r="EBV121" s="4"/>
      <c r="EBW121" s="4"/>
      <c r="EBX121" s="4"/>
      <c r="EBY121" s="4"/>
      <c r="EBZ121" s="4"/>
      <c r="ECA121" s="4"/>
      <c r="ECB121" s="4"/>
      <c r="ECC121" s="4"/>
      <c r="ECD121" s="4"/>
      <c r="ECE121" s="4"/>
      <c r="ECF121" s="4"/>
      <c r="ECG121" s="4"/>
      <c r="ECH121" s="4"/>
      <c r="ECI121" s="4"/>
      <c r="ECJ121" s="4"/>
      <c r="ECK121" s="4"/>
      <c r="ECL121" s="4"/>
      <c r="ECM121" s="4"/>
      <c r="ECN121" s="4"/>
      <c r="ECO121" s="4"/>
      <c r="ECP121" s="4"/>
      <c r="ECQ121" s="4"/>
      <c r="ECR121" s="4"/>
      <c r="ECS121" s="4"/>
      <c r="ECT121" s="4"/>
      <c r="ECU121" s="4"/>
      <c r="ECV121" s="4"/>
      <c r="ECW121" s="4"/>
      <c r="ECX121" s="4"/>
      <c r="ECY121" s="4"/>
      <c r="ECZ121" s="4"/>
      <c r="EDA121" s="4"/>
      <c r="EDB121" s="4"/>
      <c r="EDC121" s="4"/>
      <c r="EDD121" s="4"/>
      <c r="EDE121" s="4"/>
      <c r="EDF121" s="4"/>
      <c r="EDG121" s="4"/>
      <c r="EDH121" s="4"/>
      <c r="EDI121" s="4"/>
      <c r="EDJ121" s="4"/>
      <c r="EDK121" s="4"/>
      <c r="EDL121" s="4"/>
      <c r="EDM121" s="4"/>
      <c r="EDN121" s="4"/>
      <c r="EDO121" s="4"/>
      <c r="EDP121" s="4"/>
      <c r="EDQ121" s="4"/>
      <c r="EDR121" s="4"/>
      <c r="EDS121" s="4"/>
      <c r="EDT121" s="4"/>
      <c r="EDU121" s="4"/>
      <c r="EDV121" s="4"/>
      <c r="EDW121" s="4"/>
      <c r="EDX121" s="4"/>
      <c r="EDY121" s="4"/>
      <c r="EDZ121" s="4"/>
      <c r="EEA121" s="4"/>
      <c r="EEB121" s="4"/>
      <c r="EEC121" s="4"/>
      <c r="EED121" s="4"/>
      <c r="EEE121" s="4"/>
      <c r="EEF121" s="4"/>
      <c r="EEG121" s="4"/>
      <c r="EEH121" s="4"/>
      <c r="EEI121" s="4"/>
      <c r="EEJ121" s="4"/>
      <c r="EEK121" s="4"/>
      <c r="EEL121" s="4"/>
      <c r="EEM121" s="4"/>
      <c r="EEN121" s="4"/>
      <c r="EEO121" s="4"/>
      <c r="EEP121" s="4"/>
      <c r="EEQ121" s="4"/>
      <c r="EER121" s="4"/>
      <c r="EES121" s="4"/>
      <c r="EET121" s="4"/>
      <c r="EEU121" s="4"/>
      <c r="EEV121" s="4"/>
      <c r="EEW121" s="4"/>
      <c r="EEX121" s="4"/>
      <c r="EEY121" s="4"/>
      <c r="EEZ121" s="4"/>
      <c r="EFA121" s="4"/>
      <c r="EFB121" s="4"/>
      <c r="EFC121" s="4"/>
      <c r="EFD121" s="4"/>
      <c r="EFE121" s="4"/>
      <c r="EFF121" s="4"/>
      <c r="EFG121" s="4"/>
      <c r="EFH121" s="4"/>
      <c r="EFI121" s="4"/>
      <c r="EFJ121" s="4"/>
      <c r="EFK121" s="4"/>
      <c r="EFL121" s="4"/>
      <c r="EFM121" s="4"/>
      <c r="EFN121" s="4"/>
      <c r="EFO121" s="4"/>
      <c r="EFP121" s="4"/>
      <c r="EFQ121" s="4"/>
      <c r="EFR121" s="4"/>
      <c r="EFS121" s="4"/>
      <c r="EFT121" s="4"/>
      <c r="EFU121" s="4"/>
      <c r="EFV121" s="4"/>
      <c r="EFW121" s="4"/>
      <c r="EFX121" s="4"/>
      <c r="EFY121" s="4"/>
      <c r="EFZ121" s="4"/>
      <c r="EGA121" s="4"/>
      <c r="EGB121" s="4"/>
      <c r="EGC121" s="4"/>
      <c r="EGD121" s="4"/>
      <c r="EGE121" s="4"/>
      <c r="EGF121" s="4"/>
      <c r="EGG121" s="4"/>
      <c r="EGH121" s="4"/>
      <c r="EGI121" s="4"/>
      <c r="EGJ121" s="4"/>
      <c r="EGK121" s="4"/>
      <c r="EGL121" s="4"/>
      <c r="EGM121" s="4"/>
      <c r="EGN121" s="4"/>
      <c r="EGO121" s="4"/>
      <c r="EGP121" s="4"/>
      <c r="EGQ121" s="4"/>
      <c r="EGR121" s="4"/>
      <c r="EGS121" s="4"/>
      <c r="EGT121" s="4"/>
      <c r="EGU121" s="4"/>
      <c r="EGV121" s="4"/>
      <c r="EGW121" s="4"/>
      <c r="EGX121" s="4"/>
      <c r="EGY121" s="4"/>
      <c r="EGZ121" s="4"/>
      <c r="EHA121" s="4"/>
      <c r="EHB121" s="4"/>
      <c r="EHC121" s="4"/>
      <c r="EHD121" s="4"/>
      <c r="EHE121" s="4"/>
      <c r="EHF121" s="4"/>
      <c r="EHG121" s="4"/>
      <c r="EHH121" s="4"/>
      <c r="EHI121" s="4"/>
      <c r="EHJ121" s="4"/>
      <c r="EHK121" s="4"/>
      <c r="EHL121" s="4"/>
      <c r="EHM121" s="4"/>
      <c r="EHN121" s="4"/>
      <c r="EHO121" s="4"/>
      <c r="EHP121" s="4"/>
      <c r="EHQ121" s="4"/>
      <c r="EHR121" s="4"/>
      <c r="EHS121" s="4"/>
      <c r="EHT121" s="4"/>
      <c r="EHU121" s="4"/>
      <c r="EHV121" s="4"/>
      <c r="EHW121" s="4"/>
      <c r="EHX121" s="4"/>
      <c r="EHY121" s="4"/>
      <c r="EHZ121" s="4"/>
      <c r="EIA121" s="4"/>
      <c r="EIB121" s="4"/>
      <c r="EIC121" s="4"/>
      <c r="EID121" s="4"/>
      <c r="EIE121" s="4"/>
      <c r="EIF121" s="4"/>
      <c r="EIG121" s="4"/>
      <c r="EIH121" s="4"/>
      <c r="EII121" s="4"/>
      <c r="EIJ121" s="4"/>
      <c r="EIK121" s="4"/>
      <c r="EIL121" s="4"/>
      <c r="EIM121" s="4"/>
      <c r="EIN121" s="4"/>
      <c r="EIO121" s="4"/>
      <c r="EIP121" s="4"/>
      <c r="EIQ121" s="4"/>
      <c r="EIR121" s="4"/>
      <c r="EIS121" s="4"/>
      <c r="EIT121" s="4"/>
      <c r="EIU121" s="4"/>
      <c r="EIV121" s="4"/>
      <c r="EIW121" s="4"/>
      <c r="EIX121" s="4"/>
      <c r="EIY121" s="4"/>
      <c r="EIZ121" s="4"/>
      <c r="EJA121" s="4"/>
      <c r="EJB121" s="4"/>
      <c r="EJC121" s="4"/>
      <c r="EJD121" s="4"/>
      <c r="EJE121" s="4"/>
      <c r="EJF121" s="4"/>
      <c r="EJG121" s="4"/>
      <c r="EJH121" s="4"/>
      <c r="EJI121" s="4"/>
      <c r="EJJ121" s="4"/>
      <c r="EJK121" s="4"/>
      <c r="EJL121" s="4"/>
      <c r="EJM121" s="4"/>
      <c r="EJN121" s="4"/>
      <c r="EJO121" s="4"/>
      <c r="EJP121" s="4"/>
      <c r="EJQ121" s="4"/>
      <c r="EJR121" s="4"/>
      <c r="EJS121" s="4"/>
      <c r="EJT121" s="4"/>
      <c r="EJU121" s="4"/>
      <c r="EJV121" s="4"/>
      <c r="EJW121" s="4"/>
      <c r="EJX121" s="4"/>
      <c r="EJY121" s="4"/>
      <c r="EJZ121" s="4"/>
      <c r="EKA121" s="4"/>
      <c r="EKB121" s="4"/>
      <c r="EKC121" s="4"/>
      <c r="EKD121" s="4"/>
      <c r="EKE121" s="4"/>
      <c r="EKF121" s="4"/>
      <c r="EKG121" s="4"/>
      <c r="EKH121" s="4"/>
      <c r="EKI121" s="4"/>
      <c r="EKJ121" s="4"/>
      <c r="EKK121" s="4"/>
      <c r="EKL121" s="4"/>
      <c r="EKM121" s="4"/>
      <c r="EKN121" s="4"/>
      <c r="EKO121" s="4"/>
      <c r="EKP121" s="4"/>
      <c r="EKQ121" s="4"/>
      <c r="EKR121" s="4"/>
      <c r="EKS121" s="4"/>
      <c r="EKT121" s="4"/>
      <c r="EKU121" s="4"/>
      <c r="EKV121" s="4"/>
      <c r="EKW121" s="4"/>
      <c r="EKX121" s="4"/>
      <c r="EKY121" s="4"/>
      <c r="EKZ121" s="4"/>
      <c r="ELA121" s="4"/>
      <c r="ELB121" s="4"/>
      <c r="ELC121" s="4"/>
      <c r="ELD121" s="4"/>
      <c r="ELE121" s="4"/>
      <c r="ELF121" s="4"/>
      <c r="ELG121" s="4"/>
      <c r="ELH121" s="4"/>
      <c r="ELI121" s="4"/>
      <c r="ELJ121" s="4"/>
      <c r="ELK121" s="4"/>
      <c r="ELL121" s="4"/>
      <c r="ELM121" s="4"/>
      <c r="ELN121" s="4"/>
      <c r="ELO121" s="4"/>
      <c r="ELP121" s="4"/>
      <c r="ELQ121" s="4"/>
      <c r="ELR121" s="4"/>
      <c r="ELS121" s="4"/>
      <c r="ELT121" s="4"/>
      <c r="ELU121" s="4"/>
      <c r="ELV121" s="4"/>
      <c r="ELW121" s="4"/>
      <c r="ELX121" s="4"/>
      <c r="ELY121" s="4"/>
      <c r="ELZ121" s="4"/>
      <c r="EMA121" s="4"/>
      <c r="EMB121" s="4"/>
      <c r="EMC121" s="4"/>
      <c r="EMD121" s="4"/>
      <c r="EME121" s="4"/>
      <c r="EMF121" s="4"/>
      <c r="EMG121" s="4"/>
      <c r="EMH121" s="4"/>
      <c r="EMI121" s="4"/>
      <c r="EMJ121" s="4"/>
      <c r="EMK121" s="4"/>
      <c r="EML121" s="4"/>
      <c r="EMM121" s="4"/>
      <c r="EMN121" s="4"/>
      <c r="EMO121" s="4"/>
      <c r="EMP121" s="4"/>
      <c r="EMQ121" s="4"/>
      <c r="EMR121" s="4"/>
      <c r="EMS121" s="4"/>
      <c r="EMT121" s="4"/>
      <c r="EMU121" s="4"/>
      <c r="EMV121" s="4"/>
      <c r="EMW121" s="4"/>
      <c r="EMX121" s="4"/>
      <c r="EMY121" s="4"/>
      <c r="EMZ121" s="4"/>
      <c r="ENA121" s="4"/>
      <c r="ENB121" s="4"/>
      <c r="ENC121" s="4"/>
      <c r="END121" s="4"/>
      <c r="ENE121" s="4"/>
      <c r="ENF121" s="4"/>
      <c r="ENG121" s="4"/>
      <c r="ENH121" s="4"/>
      <c r="ENI121" s="4"/>
      <c r="ENJ121" s="4"/>
      <c r="ENK121" s="4"/>
      <c r="ENL121" s="4"/>
      <c r="ENM121" s="4"/>
      <c r="ENN121" s="4"/>
      <c r="ENO121" s="4"/>
      <c r="ENP121" s="4"/>
      <c r="ENQ121" s="4"/>
      <c r="ENR121" s="4"/>
      <c r="ENS121" s="4"/>
      <c r="ENT121" s="4"/>
      <c r="ENU121" s="4"/>
      <c r="ENV121" s="4"/>
      <c r="ENW121" s="4"/>
      <c r="ENX121" s="4"/>
      <c r="ENY121" s="4"/>
      <c r="ENZ121" s="4"/>
      <c r="EOA121" s="4"/>
      <c r="EOB121" s="4"/>
      <c r="EOC121" s="4"/>
      <c r="EOD121" s="4"/>
      <c r="EOE121" s="4"/>
      <c r="EOF121" s="4"/>
      <c r="EOG121" s="4"/>
      <c r="EOH121" s="4"/>
      <c r="EOI121" s="4"/>
      <c r="EOJ121" s="4"/>
      <c r="EOK121" s="4"/>
      <c r="EOL121" s="4"/>
      <c r="EOM121" s="4"/>
      <c r="EON121" s="4"/>
      <c r="EOO121" s="4"/>
      <c r="EOP121" s="4"/>
      <c r="EOQ121" s="4"/>
      <c r="EOR121" s="4"/>
      <c r="EOS121" s="4"/>
      <c r="EOT121" s="4"/>
      <c r="EOU121" s="4"/>
      <c r="EOV121" s="4"/>
      <c r="EOW121" s="4"/>
      <c r="EOX121" s="4"/>
      <c r="EOY121" s="4"/>
      <c r="EOZ121" s="4"/>
      <c r="EPA121" s="4"/>
      <c r="EPB121" s="4"/>
      <c r="EPC121" s="4"/>
      <c r="EPD121" s="4"/>
      <c r="EPE121" s="4"/>
      <c r="EPF121" s="4"/>
      <c r="EPG121" s="4"/>
      <c r="EPH121" s="4"/>
      <c r="EPI121" s="4"/>
      <c r="EPJ121" s="4"/>
      <c r="EPK121" s="4"/>
      <c r="EPL121" s="4"/>
      <c r="EPM121" s="4"/>
      <c r="EPN121" s="4"/>
      <c r="EPO121" s="4"/>
      <c r="EPP121" s="4"/>
      <c r="EPQ121" s="4"/>
      <c r="EPR121" s="4"/>
      <c r="EPS121" s="4"/>
      <c r="EPT121" s="4"/>
      <c r="EPU121" s="4"/>
      <c r="EPV121" s="4"/>
      <c r="EPW121" s="4"/>
      <c r="EPX121" s="4"/>
      <c r="EPY121" s="4"/>
      <c r="EPZ121" s="4"/>
      <c r="EQA121" s="4"/>
      <c r="EQB121" s="4"/>
      <c r="EQC121" s="4"/>
      <c r="EQD121" s="4"/>
      <c r="EQE121" s="4"/>
      <c r="EQF121" s="4"/>
      <c r="EQG121" s="4"/>
      <c r="EQH121" s="4"/>
      <c r="EQI121" s="4"/>
      <c r="EQJ121" s="4"/>
      <c r="EQK121" s="4"/>
      <c r="EQL121" s="4"/>
      <c r="EQM121" s="4"/>
      <c r="EQN121" s="4"/>
      <c r="EQO121" s="4"/>
      <c r="EQP121" s="4"/>
      <c r="EQQ121" s="4"/>
      <c r="EQR121" s="4"/>
      <c r="EQS121" s="4"/>
      <c r="EQT121" s="4"/>
      <c r="EQU121" s="4"/>
      <c r="EQV121" s="4"/>
      <c r="EQW121" s="4"/>
      <c r="EQX121" s="4"/>
      <c r="EQY121" s="4"/>
      <c r="EQZ121" s="4"/>
      <c r="ERA121" s="4"/>
      <c r="ERB121" s="4"/>
      <c r="ERC121" s="4"/>
      <c r="ERD121" s="4"/>
      <c r="ERE121" s="4"/>
      <c r="ERF121" s="4"/>
      <c r="ERG121" s="4"/>
      <c r="ERH121" s="4"/>
      <c r="ERI121" s="4"/>
      <c r="ERJ121" s="4"/>
      <c r="ERK121" s="4"/>
      <c r="ERL121" s="4"/>
      <c r="ERM121" s="4"/>
      <c r="ERN121" s="4"/>
      <c r="ERO121" s="4"/>
      <c r="ERP121" s="4"/>
      <c r="ERQ121" s="4"/>
      <c r="ERR121" s="4"/>
      <c r="ERS121" s="4"/>
      <c r="ERT121" s="4"/>
      <c r="ERU121" s="4"/>
      <c r="ERV121" s="4"/>
      <c r="ERW121" s="4"/>
      <c r="ERX121" s="4"/>
      <c r="ERY121" s="4"/>
      <c r="ERZ121" s="4"/>
      <c r="ESA121" s="4"/>
      <c r="ESB121" s="4"/>
      <c r="ESC121" s="4"/>
      <c r="ESD121" s="4"/>
      <c r="ESE121" s="4"/>
      <c r="ESF121" s="4"/>
      <c r="ESG121" s="4"/>
      <c r="ESH121" s="4"/>
      <c r="ESI121" s="4"/>
      <c r="ESJ121" s="4"/>
      <c r="ESK121" s="4"/>
      <c r="ESL121" s="4"/>
      <c r="ESM121" s="4"/>
      <c r="ESN121" s="4"/>
      <c r="ESO121" s="4"/>
      <c r="ESP121" s="4"/>
      <c r="ESQ121" s="4"/>
      <c r="ESR121" s="4"/>
      <c r="ESS121" s="4"/>
      <c r="EST121" s="4"/>
      <c r="ESU121" s="4"/>
      <c r="ESV121" s="4"/>
      <c r="ESW121" s="4"/>
      <c r="ESX121" s="4"/>
      <c r="ESY121" s="4"/>
      <c r="ESZ121" s="4"/>
      <c r="ETA121" s="4"/>
      <c r="ETB121" s="4"/>
      <c r="ETC121" s="4"/>
      <c r="ETD121" s="4"/>
      <c r="ETE121" s="4"/>
      <c r="ETF121" s="4"/>
      <c r="ETG121" s="4"/>
      <c r="ETH121" s="4"/>
      <c r="ETI121" s="4"/>
      <c r="ETJ121" s="4"/>
      <c r="ETK121" s="4"/>
      <c r="ETL121" s="4"/>
      <c r="ETM121" s="4"/>
      <c r="ETN121" s="4"/>
      <c r="ETO121" s="4"/>
      <c r="ETP121" s="4"/>
      <c r="ETQ121" s="4"/>
      <c r="ETR121" s="4"/>
      <c r="ETS121" s="4"/>
      <c r="ETT121" s="4"/>
      <c r="ETU121" s="4"/>
      <c r="ETV121" s="4"/>
      <c r="ETW121" s="4"/>
      <c r="ETX121" s="4"/>
      <c r="ETY121" s="4"/>
      <c r="ETZ121" s="4"/>
      <c r="EUA121" s="4"/>
      <c r="EUB121" s="4"/>
      <c r="EUC121" s="4"/>
      <c r="EUD121" s="4"/>
      <c r="EUE121" s="4"/>
      <c r="EUF121" s="4"/>
      <c r="EUG121" s="4"/>
      <c r="EUH121" s="4"/>
      <c r="EUI121" s="4"/>
      <c r="EUJ121" s="4"/>
      <c r="EUK121" s="4"/>
      <c r="EUL121" s="4"/>
      <c r="EUM121" s="4"/>
      <c r="EUN121" s="4"/>
      <c r="EUO121" s="4"/>
      <c r="EUP121" s="4"/>
      <c r="EUQ121" s="4"/>
      <c r="EUR121" s="4"/>
      <c r="EUS121" s="4"/>
      <c r="EUT121" s="4"/>
      <c r="EUU121" s="4"/>
      <c r="EUV121" s="4"/>
      <c r="EUW121" s="4"/>
      <c r="EUX121" s="4"/>
      <c r="EUY121" s="4"/>
      <c r="EUZ121" s="4"/>
      <c r="EVA121" s="4"/>
      <c r="EVB121" s="4"/>
      <c r="EVC121" s="4"/>
      <c r="EVD121" s="4"/>
      <c r="EVE121" s="4"/>
      <c r="EVF121" s="4"/>
      <c r="EVG121" s="4"/>
      <c r="EVH121" s="4"/>
      <c r="EVI121" s="4"/>
      <c r="EVJ121" s="4"/>
      <c r="EVK121" s="4"/>
      <c r="EVL121" s="4"/>
      <c r="EVM121" s="4"/>
      <c r="EVN121" s="4"/>
      <c r="EVO121" s="4"/>
      <c r="EVP121" s="4"/>
      <c r="EVQ121" s="4"/>
      <c r="EVR121" s="4"/>
      <c r="EVS121" s="4"/>
      <c r="EVT121" s="4"/>
      <c r="EVU121" s="4"/>
      <c r="EVV121" s="4"/>
      <c r="EVW121" s="4"/>
      <c r="EVX121" s="4"/>
      <c r="EVY121" s="4"/>
      <c r="EVZ121" s="4"/>
      <c r="EWA121" s="4"/>
      <c r="EWB121" s="4"/>
      <c r="EWC121" s="4"/>
      <c r="EWD121" s="4"/>
      <c r="EWE121" s="4"/>
      <c r="EWF121" s="4"/>
      <c r="EWG121" s="4"/>
      <c r="EWH121" s="4"/>
      <c r="EWI121" s="4"/>
      <c r="EWJ121" s="4"/>
      <c r="EWK121" s="4"/>
      <c r="EWL121" s="4"/>
      <c r="EWM121" s="4"/>
      <c r="EWN121" s="4"/>
      <c r="EWO121" s="4"/>
      <c r="EWP121" s="4"/>
      <c r="EWQ121" s="4"/>
      <c r="EWR121" s="4"/>
      <c r="EWS121" s="4"/>
      <c r="EWT121" s="4"/>
      <c r="EWU121" s="4"/>
      <c r="EWV121" s="4"/>
      <c r="EWW121" s="4"/>
      <c r="EWX121" s="4"/>
      <c r="EWY121" s="4"/>
      <c r="EWZ121" s="4"/>
      <c r="EXA121" s="4"/>
      <c r="EXB121" s="4"/>
      <c r="EXC121" s="4"/>
      <c r="EXD121" s="4"/>
      <c r="EXE121" s="4"/>
      <c r="EXF121" s="4"/>
      <c r="EXG121" s="4"/>
      <c r="EXH121" s="4"/>
      <c r="EXI121" s="4"/>
      <c r="EXJ121" s="4"/>
      <c r="EXK121" s="4"/>
      <c r="EXL121" s="4"/>
      <c r="EXM121" s="4"/>
      <c r="EXN121" s="4"/>
      <c r="EXO121" s="4"/>
      <c r="EXP121" s="4"/>
      <c r="EXQ121" s="4"/>
      <c r="EXR121" s="4"/>
      <c r="EXS121" s="4"/>
      <c r="EXT121" s="4"/>
      <c r="EXU121" s="4"/>
      <c r="EXV121" s="4"/>
      <c r="EXW121" s="4"/>
      <c r="EXX121" s="4"/>
      <c r="EXY121" s="4"/>
      <c r="EXZ121" s="4"/>
      <c r="EYA121" s="4"/>
      <c r="EYB121" s="4"/>
      <c r="EYC121" s="4"/>
      <c r="EYD121" s="4"/>
      <c r="EYE121" s="4"/>
      <c r="EYF121" s="4"/>
      <c r="EYG121" s="4"/>
      <c r="EYH121" s="4"/>
      <c r="EYI121" s="4"/>
      <c r="EYJ121" s="4"/>
      <c r="EYK121" s="4"/>
      <c r="EYL121" s="4"/>
      <c r="EYM121" s="4"/>
      <c r="EYN121" s="4"/>
      <c r="EYO121" s="4"/>
      <c r="EYP121" s="4"/>
      <c r="EYQ121" s="4"/>
      <c r="EYR121" s="4"/>
      <c r="EYS121" s="4"/>
      <c r="EYT121" s="4"/>
      <c r="EYU121" s="4"/>
      <c r="EYV121" s="4"/>
      <c r="EYW121" s="4"/>
      <c r="EYX121" s="4"/>
      <c r="EYY121" s="4"/>
      <c r="EYZ121" s="4"/>
      <c r="EZA121" s="4"/>
      <c r="EZB121" s="4"/>
      <c r="EZC121" s="4"/>
      <c r="EZD121" s="4"/>
      <c r="EZE121" s="4"/>
      <c r="EZF121" s="4"/>
      <c r="EZG121" s="4"/>
      <c r="EZH121" s="4"/>
      <c r="EZI121" s="4"/>
      <c r="EZJ121" s="4"/>
      <c r="EZK121" s="4"/>
      <c r="EZL121" s="4"/>
      <c r="EZM121" s="4"/>
      <c r="EZN121" s="4"/>
      <c r="EZO121" s="4"/>
      <c r="EZP121" s="4"/>
      <c r="EZQ121" s="4"/>
      <c r="EZR121" s="4"/>
      <c r="EZS121" s="4"/>
      <c r="EZT121" s="4"/>
      <c r="EZU121" s="4"/>
      <c r="EZV121" s="4"/>
      <c r="EZW121" s="4"/>
      <c r="EZX121" s="4"/>
      <c r="EZY121" s="4"/>
      <c r="EZZ121" s="4"/>
      <c r="FAA121" s="4"/>
      <c r="FAB121" s="4"/>
      <c r="FAC121" s="4"/>
      <c r="FAD121" s="4"/>
      <c r="FAE121" s="4"/>
      <c r="FAF121" s="4"/>
      <c r="FAG121" s="4"/>
      <c r="FAH121" s="4"/>
      <c r="FAI121" s="4"/>
      <c r="FAJ121" s="4"/>
      <c r="FAK121" s="4"/>
      <c r="FAL121" s="4"/>
      <c r="FAM121" s="4"/>
      <c r="FAN121" s="4"/>
      <c r="FAO121" s="4"/>
      <c r="FAP121" s="4"/>
      <c r="FAQ121" s="4"/>
      <c r="FAR121" s="4"/>
      <c r="FAS121" s="4"/>
      <c r="FAT121" s="4"/>
      <c r="FAU121" s="4"/>
      <c r="FAV121" s="4"/>
      <c r="FAW121" s="4"/>
      <c r="FAX121" s="4"/>
      <c r="FAY121" s="4"/>
      <c r="FAZ121" s="4"/>
      <c r="FBA121" s="4"/>
      <c r="FBB121" s="4"/>
      <c r="FBC121" s="4"/>
      <c r="FBD121" s="4"/>
      <c r="FBE121" s="4"/>
      <c r="FBF121" s="4"/>
      <c r="FBG121" s="4"/>
      <c r="FBH121" s="4"/>
      <c r="FBI121" s="4"/>
      <c r="FBJ121" s="4"/>
      <c r="FBK121" s="4"/>
      <c r="FBL121" s="4"/>
      <c r="FBM121" s="4"/>
      <c r="FBN121" s="4"/>
      <c r="FBO121" s="4"/>
      <c r="FBP121" s="4"/>
      <c r="FBQ121" s="4"/>
      <c r="FBR121" s="4"/>
      <c r="FBS121" s="4"/>
      <c r="FBT121" s="4"/>
      <c r="FBU121" s="4"/>
      <c r="FBV121" s="4"/>
      <c r="FBW121" s="4"/>
      <c r="FBX121" s="4"/>
      <c r="FBY121" s="4"/>
      <c r="FBZ121" s="4"/>
      <c r="FCA121" s="4"/>
      <c r="FCB121" s="4"/>
      <c r="FCC121" s="4"/>
      <c r="FCD121" s="4"/>
      <c r="FCE121" s="4"/>
      <c r="FCF121" s="4"/>
      <c r="FCG121" s="4"/>
      <c r="FCH121" s="4"/>
      <c r="FCI121" s="4"/>
      <c r="FCJ121" s="4"/>
      <c r="FCK121" s="4"/>
      <c r="FCL121" s="4"/>
      <c r="FCM121" s="4"/>
      <c r="FCN121" s="4"/>
      <c r="FCO121" s="4"/>
      <c r="FCP121" s="4"/>
      <c r="FCQ121" s="4"/>
      <c r="FCR121" s="4"/>
      <c r="FCS121" s="4"/>
      <c r="FCT121" s="4"/>
      <c r="FCU121" s="4"/>
      <c r="FCV121" s="4"/>
      <c r="FCW121" s="4"/>
      <c r="FCX121" s="4"/>
      <c r="FCY121" s="4"/>
      <c r="FCZ121" s="4"/>
      <c r="FDA121" s="4"/>
      <c r="FDB121" s="4"/>
      <c r="FDC121" s="4"/>
      <c r="FDD121" s="4"/>
      <c r="FDE121" s="4"/>
      <c r="FDF121" s="4"/>
      <c r="FDG121" s="4"/>
      <c r="FDH121" s="4"/>
      <c r="FDI121" s="4"/>
      <c r="FDJ121" s="4"/>
      <c r="FDK121" s="4"/>
      <c r="FDL121" s="4"/>
      <c r="FDM121" s="4"/>
      <c r="FDN121" s="4"/>
      <c r="FDO121" s="4"/>
      <c r="FDP121" s="4"/>
      <c r="FDQ121" s="4"/>
      <c r="FDR121" s="4"/>
      <c r="FDS121" s="4"/>
      <c r="FDT121" s="4"/>
      <c r="FDU121" s="4"/>
      <c r="FDV121" s="4"/>
      <c r="FDW121" s="4"/>
      <c r="FDX121" s="4"/>
      <c r="FDY121" s="4"/>
      <c r="FDZ121" s="4"/>
      <c r="FEA121" s="4"/>
      <c r="FEB121" s="4"/>
      <c r="FEC121" s="4"/>
      <c r="FED121" s="4"/>
      <c r="FEE121" s="4"/>
      <c r="FEF121" s="4"/>
      <c r="FEG121" s="4"/>
      <c r="FEH121" s="4"/>
      <c r="FEI121" s="4"/>
      <c r="FEJ121" s="4"/>
      <c r="FEK121" s="4"/>
      <c r="FEL121" s="4"/>
      <c r="FEM121" s="4"/>
      <c r="FEN121" s="4"/>
      <c r="FEO121" s="4"/>
      <c r="FEP121" s="4"/>
      <c r="FEQ121" s="4"/>
      <c r="FER121" s="4"/>
      <c r="FES121" s="4"/>
      <c r="FET121" s="4"/>
      <c r="FEU121" s="4"/>
      <c r="FEV121" s="4"/>
      <c r="FEW121" s="4"/>
      <c r="FEX121" s="4"/>
      <c r="FEY121" s="4"/>
      <c r="FEZ121" s="4"/>
      <c r="FFA121" s="4"/>
      <c r="FFB121" s="4"/>
      <c r="FFC121" s="4"/>
      <c r="FFD121" s="4"/>
      <c r="FFE121" s="4"/>
      <c r="FFF121" s="4"/>
      <c r="FFG121" s="4"/>
      <c r="FFH121" s="4"/>
      <c r="FFI121" s="4"/>
      <c r="FFJ121" s="4"/>
      <c r="FFK121" s="4"/>
      <c r="FFL121" s="4"/>
      <c r="FFM121" s="4"/>
      <c r="FFN121" s="4"/>
      <c r="FFO121" s="4"/>
      <c r="FFP121" s="4"/>
      <c r="FFQ121" s="4"/>
      <c r="FFR121" s="4"/>
      <c r="FFS121" s="4"/>
      <c r="FFT121" s="4"/>
      <c r="FFU121" s="4"/>
      <c r="FFV121" s="4"/>
      <c r="FFW121" s="4"/>
      <c r="FFX121" s="4"/>
      <c r="FFY121" s="4"/>
      <c r="FFZ121" s="4"/>
      <c r="FGA121" s="4"/>
      <c r="FGB121" s="4"/>
      <c r="FGC121" s="4"/>
      <c r="FGD121" s="4"/>
      <c r="FGE121" s="4"/>
      <c r="FGF121" s="4"/>
      <c r="FGG121" s="4"/>
      <c r="FGH121" s="4"/>
      <c r="FGI121" s="4"/>
      <c r="FGJ121" s="4"/>
      <c r="FGK121" s="4"/>
      <c r="FGL121" s="4"/>
      <c r="FGM121" s="4"/>
      <c r="FGN121" s="4"/>
      <c r="FGO121" s="4"/>
      <c r="FGP121" s="4"/>
      <c r="FGQ121" s="4"/>
      <c r="FGR121" s="4"/>
      <c r="FGS121" s="4"/>
      <c r="FGT121" s="4"/>
      <c r="FGU121" s="4"/>
      <c r="FGV121" s="4"/>
      <c r="FGW121" s="4"/>
      <c r="FGX121" s="4"/>
      <c r="FGY121" s="4"/>
      <c r="FGZ121" s="4"/>
      <c r="FHA121" s="4"/>
      <c r="FHB121" s="4"/>
      <c r="FHC121" s="4"/>
      <c r="FHD121" s="4"/>
      <c r="FHE121" s="4"/>
      <c r="FHF121" s="4"/>
      <c r="FHG121" s="4"/>
      <c r="FHH121" s="4"/>
      <c r="FHI121" s="4"/>
      <c r="FHJ121" s="4"/>
      <c r="FHK121" s="4"/>
      <c r="FHL121" s="4"/>
      <c r="FHM121" s="4"/>
      <c r="FHN121" s="4"/>
      <c r="FHO121" s="4"/>
      <c r="FHP121" s="4"/>
      <c r="FHQ121" s="4"/>
      <c r="FHR121" s="4"/>
      <c r="FHS121" s="4"/>
      <c r="FHT121" s="4"/>
      <c r="FHU121" s="4"/>
      <c r="FHV121" s="4"/>
      <c r="FHW121" s="4"/>
      <c r="FHX121" s="4"/>
      <c r="FHY121" s="4"/>
      <c r="FHZ121" s="4"/>
      <c r="FIA121" s="4"/>
      <c r="FIB121" s="4"/>
      <c r="FIC121" s="4"/>
      <c r="FID121" s="4"/>
      <c r="FIE121" s="4"/>
      <c r="FIF121" s="4"/>
      <c r="FIG121" s="4"/>
      <c r="FIH121" s="4"/>
      <c r="FII121" s="4"/>
      <c r="FIJ121" s="4"/>
      <c r="FIK121" s="4"/>
      <c r="FIL121" s="4"/>
      <c r="FIM121" s="4"/>
      <c r="FIN121" s="4"/>
      <c r="FIO121" s="4"/>
      <c r="FIP121" s="4"/>
      <c r="FIQ121" s="4"/>
      <c r="FIR121" s="4"/>
      <c r="FIS121" s="4"/>
      <c r="FIT121" s="4"/>
      <c r="FIU121" s="4"/>
      <c r="FIV121" s="4"/>
      <c r="FIW121" s="4"/>
      <c r="FIX121" s="4"/>
      <c r="FIY121" s="4"/>
      <c r="FIZ121" s="4"/>
      <c r="FJA121" s="4"/>
      <c r="FJB121" s="4"/>
      <c r="FJC121" s="4"/>
      <c r="FJD121" s="4"/>
      <c r="FJE121" s="4"/>
      <c r="FJF121" s="4"/>
      <c r="FJG121" s="4"/>
      <c r="FJH121" s="4"/>
      <c r="FJI121" s="4"/>
      <c r="FJJ121" s="4"/>
      <c r="FJK121" s="4"/>
      <c r="FJL121" s="4"/>
      <c r="FJM121" s="4"/>
      <c r="FJN121" s="4"/>
      <c r="FJO121" s="4"/>
      <c r="FJP121" s="4"/>
      <c r="FJQ121" s="4"/>
      <c r="FJR121" s="4"/>
      <c r="FJS121" s="4"/>
      <c r="FJT121" s="4"/>
      <c r="FJU121" s="4"/>
      <c r="FJV121" s="4"/>
      <c r="FJW121" s="4"/>
      <c r="FJX121" s="4"/>
      <c r="FJY121" s="4"/>
      <c r="FJZ121" s="4"/>
      <c r="FKA121" s="4"/>
      <c r="FKB121" s="4"/>
      <c r="FKC121" s="4"/>
      <c r="FKD121" s="4"/>
      <c r="FKE121" s="4"/>
      <c r="FKF121" s="4"/>
      <c r="FKG121" s="4"/>
      <c r="FKH121" s="4"/>
      <c r="FKI121" s="4"/>
      <c r="FKJ121" s="4"/>
      <c r="FKK121" s="4"/>
      <c r="FKL121" s="4"/>
      <c r="FKM121" s="4"/>
      <c r="FKN121" s="4"/>
      <c r="FKO121" s="4"/>
      <c r="FKP121" s="4"/>
      <c r="FKQ121" s="4"/>
      <c r="FKR121" s="4"/>
      <c r="FKS121" s="4"/>
      <c r="FKT121" s="4"/>
      <c r="FKU121" s="4"/>
      <c r="FKV121" s="4"/>
      <c r="FKW121" s="4"/>
      <c r="FKX121" s="4"/>
      <c r="FKY121" s="4"/>
      <c r="FKZ121" s="4"/>
      <c r="FLA121" s="4"/>
      <c r="FLB121" s="4"/>
      <c r="FLC121" s="4"/>
      <c r="FLD121" s="4"/>
      <c r="FLE121" s="4"/>
      <c r="FLF121" s="4"/>
      <c r="FLG121" s="4"/>
      <c r="FLH121" s="4"/>
      <c r="FLI121" s="4"/>
      <c r="FLJ121" s="4"/>
      <c r="FLK121" s="4"/>
      <c r="FLL121" s="4"/>
      <c r="FLM121" s="4"/>
      <c r="FLN121" s="4"/>
      <c r="FLO121" s="4"/>
      <c r="FLP121" s="4"/>
      <c r="FLQ121" s="4"/>
      <c r="FLR121" s="4"/>
      <c r="FLS121" s="4"/>
      <c r="FLT121" s="4"/>
      <c r="FLU121" s="4"/>
      <c r="FLV121" s="4"/>
      <c r="FLW121" s="4"/>
      <c r="FLX121" s="4"/>
      <c r="FLY121" s="4"/>
      <c r="FLZ121" s="4"/>
      <c r="FMA121" s="4"/>
      <c r="FMB121" s="4"/>
      <c r="FMC121" s="4"/>
      <c r="FMD121" s="4"/>
      <c r="FME121" s="4"/>
      <c r="FMF121" s="4"/>
      <c r="FMG121" s="4"/>
      <c r="FMH121" s="4"/>
      <c r="FMI121" s="4"/>
      <c r="FMJ121" s="4"/>
      <c r="FMK121" s="4"/>
      <c r="FML121" s="4"/>
      <c r="FMM121" s="4"/>
      <c r="FMN121" s="4"/>
      <c r="FMO121" s="4"/>
      <c r="FMP121" s="4"/>
      <c r="FMQ121" s="4"/>
      <c r="FMR121" s="4"/>
      <c r="FMS121" s="4"/>
      <c r="FMT121" s="4"/>
      <c r="FMU121" s="4"/>
      <c r="FMV121" s="4"/>
      <c r="FMW121" s="4"/>
      <c r="FMX121" s="4"/>
      <c r="FMY121" s="4"/>
      <c r="FMZ121" s="4"/>
      <c r="FNA121" s="4"/>
      <c r="FNB121" s="4"/>
      <c r="FNC121" s="4"/>
      <c r="FND121" s="4"/>
      <c r="FNE121" s="4"/>
      <c r="FNF121" s="4"/>
      <c r="FNG121" s="4"/>
      <c r="FNH121" s="4"/>
      <c r="FNI121" s="4"/>
      <c r="FNJ121" s="4"/>
      <c r="FNK121" s="4"/>
      <c r="FNL121" s="4"/>
      <c r="FNM121" s="4"/>
      <c r="FNN121" s="4"/>
      <c r="FNO121" s="4"/>
      <c r="FNP121" s="4"/>
      <c r="FNQ121" s="4"/>
      <c r="FNR121" s="4"/>
      <c r="FNS121" s="4"/>
      <c r="FNT121" s="4"/>
      <c r="FNU121" s="4"/>
      <c r="FNV121" s="4"/>
      <c r="FNW121" s="4"/>
      <c r="FNX121" s="4"/>
      <c r="FNY121" s="4"/>
      <c r="FNZ121" s="4"/>
      <c r="FOA121" s="4"/>
      <c r="FOB121" s="4"/>
      <c r="FOC121" s="4"/>
      <c r="FOD121" s="4"/>
      <c r="FOE121" s="4"/>
      <c r="FOF121" s="4"/>
      <c r="FOG121" s="4"/>
      <c r="FOH121" s="4"/>
      <c r="FOI121" s="4"/>
      <c r="FOJ121" s="4"/>
      <c r="FOK121" s="4"/>
      <c r="FOL121" s="4"/>
      <c r="FOM121" s="4"/>
      <c r="FON121" s="4"/>
      <c r="FOO121" s="4"/>
      <c r="FOP121" s="4"/>
      <c r="FOQ121" s="4"/>
      <c r="FOR121" s="4"/>
      <c r="FOS121" s="4"/>
      <c r="FOT121" s="4"/>
      <c r="FOU121" s="4"/>
      <c r="FOV121" s="4"/>
      <c r="FOW121" s="4"/>
      <c r="FOX121" s="4"/>
      <c r="FOY121" s="4"/>
      <c r="FOZ121" s="4"/>
      <c r="FPA121" s="4"/>
      <c r="FPB121" s="4"/>
      <c r="FPC121" s="4"/>
      <c r="FPD121" s="4"/>
      <c r="FPE121" s="4"/>
      <c r="FPF121" s="4"/>
      <c r="FPG121" s="4"/>
      <c r="FPH121" s="4"/>
      <c r="FPI121" s="4"/>
      <c r="FPJ121" s="4"/>
      <c r="FPK121" s="4"/>
      <c r="FPL121" s="4"/>
      <c r="FPM121" s="4"/>
      <c r="FPN121" s="4"/>
      <c r="FPO121" s="4"/>
      <c r="FPP121" s="4"/>
      <c r="FPQ121" s="4"/>
      <c r="FPR121" s="4"/>
      <c r="FPS121" s="4"/>
      <c r="FPT121" s="4"/>
      <c r="FPU121" s="4"/>
      <c r="FPV121" s="4"/>
      <c r="FPW121" s="4"/>
      <c r="FPX121" s="4"/>
      <c r="FPY121" s="4"/>
      <c r="FPZ121" s="4"/>
      <c r="FQA121" s="4"/>
      <c r="FQB121" s="4"/>
      <c r="FQC121" s="4"/>
      <c r="FQD121" s="4"/>
      <c r="FQE121" s="4"/>
      <c r="FQF121" s="4"/>
      <c r="FQG121" s="4"/>
      <c r="FQH121" s="4"/>
      <c r="FQI121" s="4"/>
      <c r="FQJ121" s="4"/>
      <c r="FQK121" s="4"/>
      <c r="FQL121" s="4"/>
      <c r="FQM121" s="4"/>
      <c r="FQN121" s="4"/>
      <c r="FQO121" s="4"/>
      <c r="FQP121" s="4"/>
      <c r="FQQ121" s="4"/>
      <c r="FQR121" s="4"/>
      <c r="FQS121" s="4"/>
      <c r="FQT121" s="4"/>
      <c r="FQU121" s="4"/>
      <c r="FQV121" s="4"/>
      <c r="FQW121" s="4"/>
      <c r="FQX121" s="4"/>
      <c r="FQY121" s="4"/>
      <c r="FQZ121" s="4"/>
      <c r="FRA121" s="4"/>
      <c r="FRB121" s="4"/>
      <c r="FRC121" s="4"/>
      <c r="FRD121" s="4"/>
      <c r="FRE121" s="4"/>
      <c r="FRF121" s="4"/>
      <c r="FRG121" s="4"/>
      <c r="FRH121" s="4"/>
      <c r="FRI121" s="4"/>
      <c r="FRJ121" s="4"/>
      <c r="FRK121" s="4"/>
      <c r="FRL121" s="4"/>
      <c r="FRM121" s="4"/>
      <c r="FRN121" s="4"/>
      <c r="FRO121" s="4"/>
      <c r="FRP121" s="4"/>
      <c r="FRQ121" s="4"/>
      <c r="FRR121" s="4"/>
      <c r="FRS121" s="4"/>
      <c r="FRT121" s="4"/>
      <c r="FRU121" s="4"/>
      <c r="FRV121" s="4"/>
      <c r="FRW121" s="4"/>
      <c r="FRX121" s="4"/>
      <c r="FRY121" s="4"/>
      <c r="FRZ121" s="4"/>
      <c r="FSA121" s="4"/>
      <c r="FSB121" s="4"/>
      <c r="FSC121" s="4"/>
      <c r="FSD121" s="4"/>
      <c r="FSE121" s="4"/>
      <c r="FSF121" s="4"/>
      <c r="FSG121" s="4"/>
      <c r="FSH121" s="4"/>
      <c r="FSI121" s="4"/>
      <c r="FSJ121" s="4"/>
      <c r="FSK121" s="4"/>
      <c r="FSL121" s="4"/>
      <c r="FSM121" s="4"/>
      <c r="FSN121" s="4"/>
      <c r="FSO121" s="4"/>
      <c r="FSP121" s="4"/>
      <c r="FSQ121" s="4"/>
      <c r="FSR121" s="4"/>
      <c r="FSS121" s="4"/>
      <c r="FST121" s="4"/>
      <c r="FSU121" s="4"/>
      <c r="FSV121" s="4"/>
      <c r="FSW121" s="4"/>
      <c r="FSX121" s="4"/>
      <c r="FSY121" s="4"/>
      <c r="FSZ121" s="4"/>
      <c r="FTA121" s="4"/>
      <c r="FTB121" s="4"/>
      <c r="FTC121" s="4"/>
      <c r="FTD121" s="4"/>
      <c r="FTE121" s="4"/>
      <c r="FTF121" s="4"/>
      <c r="FTG121" s="4"/>
      <c r="FTH121" s="4"/>
      <c r="FTI121" s="4"/>
      <c r="FTJ121" s="4"/>
      <c r="FTK121" s="4"/>
      <c r="FTL121" s="4"/>
      <c r="FTM121" s="4"/>
      <c r="FTN121" s="4"/>
      <c r="FTO121" s="4"/>
      <c r="FTP121" s="4"/>
      <c r="FTQ121" s="4"/>
      <c r="FTR121" s="4"/>
      <c r="FTS121" s="4"/>
      <c r="FTT121" s="4"/>
      <c r="FTU121" s="4"/>
      <c r="FTV121" s="4"/>
      <c r="FTW121" s="4"/>
      <c r="FTX121" s="4"/>
      <c r="FTY121" s="4"/>
      <c r="FTZ121" s="4"/>
      <c r="FUA121" s="4"/>
      <c r="FUB121" s="4"/>
      <c r="FUC121" s="4"/>
      <c r="FUD121" s="4"/>
      <c r="FUE121" s="4"/>
      <c r="FUF121" s="4"/>
      <c r="FUG121" s="4"/>
      <c r="FUH121" s="4"/>
      <c r="FUI121" s="4"/>
      <c r="FUJ121" s="4"/>
      <c r="FUK121" s="4"/>
      <c r="FUL121" s="4"/>
      <c r="FUM121" s="4"/>
      <c r="FUN121" s="4"/>
      <c r="FUO121" s="4"/>
      <c r="FUP121" s="4"/>
      <c r="FUQ121" s="4"/>
      <c r="FUR121" s="4"/>
      <c r="FUS121" s="4"/>
      <c r="FUT121" s="4"/>
      <c r="FUU121" s="4"/>
      <c r="FUV121" s="4"/>
      <c r="FUW121" s="4"/>
      <c r="FUX121" s="4"/>
      <c r="FUY121" s="4"/>
      <c r="FUZ121" s="4"/>
      <c r="FVA121" s="4"/>
      <c r="FVB121" s="4"/>
      <c r="FVC121" s="4"/>
      <c r="FVD121" s="4"/>
      <c r="FVE121" s="4"/>
      <c r="FVF121" s="4"/>
      <c r="FVG121" s="4"/>
      <c r="FVH121" s="4"/>
      <c r="FVI121" s="4"/>
      <c r="FVJ121" s="4"/>
      <c r="FVK121" s="4"/>
      <c r="FVL121" s="4"/>
      <c r="FVM121" s="4"/>
      <c r="FVN121" s="4"/>
      <c r="FVO121" s="4"/>
      <c r="FVP121" s="4"/>
      <c r="FVQ121" s="4"/>
      <c r="FVR121" s="4"/>
      <c r="FVS121" s="4"/>
      <c r="FVT121" s="4"/>
      <c r="FVU121" s="4"/>
      <c r="FVV121" s="4"/>
      <c r="FVW121" s="4"/>
      <c r="FVX121" s="4"/>
      <c r="FVY121" s="4"/>
      <c r="FVZ121" s="4"/>
      <c r="FWA121" s="4"/>
      <c r="FWB121" s="4"/>
      <c r="FWC121" s="4"/>
      <c r="FWD121" s="4"/>
      <c r="FWE121" s="4"/>
      <c r="FWF121" s="4"/>
      <c r="FWG121" s="4"/>
      <c r="FWH121" s="4"/>
      <c r="FWI121" s="4"/>
      <c r="FWJ121" s="4"/>
      <c r="FWK121" s="4"/>
      <c r="FWL121" s="4"/>
      <c r="FWM121" s="4"/>
      <c r="FWN121" s="4"/>
      <c r="FWO121" s="4"/>
      <c r="FWP121" s="4"/>
      <c r="FWQ121" s="4"/>
      <c r="FWR121" s="4"/>
      <c r="FWS121" s="4"/>
      <c r="FWT121" s="4"/>
      <c r="FWU121" s="4"/>
      <c r="FWV121" s="4"/>
      <c r="FWW121" s="4"/>
      <c r="FWX121" s="4"/>
      <c r="FWY121" s="4"/>
      <c r="FWZ121" s="4"/>
      <c r="FXA121" s="4"/>
      <c r="FXB121" s="4"/>
      <c r="FXC121" s="4"/>
      <c r="FXD121" s="4"/>
      <c r="FXE121" s="4"/>
      <c r="FXF121" s="4"/>
      <c r="FXG121" s="4"/>
      <c r="FXH121" s="4"/>
      <c r="FXI121" s="4"/>
      <c r="FXJ121" s="4"/>
      <c r="FXK121" s="4"/>
      <c r="FXL121" s="4"/>
      <c r="FXM121" s="4"/>
      <c r="FXN121" s="4"/>
      <c r="FXO121" s="4"/>
      <c r="FXP121" s="4"/>
      <c r="FXQ121" s="4"/>
      <c r="FXR121" s="4"/>
      <c r="FXS121" s="4"/>
      <c r="FXT121" s="4"/>
      <c r="FXU121" s="4"/>
      <c r="FXV121" s="4"/>
      <c r="FXW121" s="4"/>
      <c r="FXX121" s="4"/>
      <c r="FXY121" s="4"/>
      <c r="FXZ121" s="4"/>
      <c r="FYA121" s="4"/>
      <c r="FYB121" s="4"/>
      <c r="FYC121" s="4"/>
      <c r="FYD121" s="4"/>
      <c r="FYE121" s="4"/>
      <c r="FYF121" s="4"/>
      <c r="FYG121" s="4"/>
      <c r="FYH121" s="4"/>
      <c r="FYI121" s="4"/>
      <c r="FYJ121" s="4"/>
      <c r="FYK121" s="4"/>
      <c r="FYL121" s="4"/>
      <c r="FYM121" s="4"/>
      <c r="FYN121" s="4"/>
      <c r="FYO121" s="4"/>
      <c r="FYP121" s="4"/>
      <c r="FYQ121" s="4"/>
      <c r="FYR121" s="4"/>
      <c r="FYS121" s="4"/>
      <c r="FYT121" s="4"/>
      <c r="FYU121" s="4"/>
      <c r="FYV121" s="4"/>
      <c r="FYW121" s="4"/>
      <c r="FYX121" s="4"/>
      <c r="FYY121" s="4"/>
      <c r="FYZ121" s="4"/>
      <c r="FZA121" s="4"/>
      <c r="FZB121" s="4"/>
      <c r="FZC121" s="4"/>
      <c r="FZD121" s="4"/>
      <c r="FZE121" s="4"/>
      <c r="FZF121" s="4"/>
      <c r="FZG121" s="4"/>
      <c r="FZH121" s="4"/>
      <c r="FZI121" s="4"/>
      <c r="FZJ121" s="4"/>
      <c r="FZK121" s="4"/>
      <c r="FZL121" s="4"/>
      <c r="FZM121" s="4"/>
      <c r="FZN121" s="4"/>
      <c r="FZO121" s="4"/>
      <c r="FZP121" s="4"/>
      <c r="FZQ121" s="4"/>
      <c r="FZR121" s="4"/>
      <c r="FZS121" s="4"/>
      <c r="FZT121" s="4"/>
      <c r="FZU121" s="4"/>
      <c r="FZV121" s="4"/>
      <c r="FZW121" s="4"/>
      <c r="FZX121" s="4"/>
      <c r="FZY121" s="4"/>
      <c r="FZZ121" s="4"/>
      <c r="GAA121" s="4"/>
      <c r="GAB121" s="4"/>
      <c r="GAC121" s="4"/>
      <c r="GAD121" s="4"/>
      <c r="GAE121" s="4"/>
      <c r="GAF121" s="4"/>
      <c r="GAG121" s="4"/>
      <c r="GAH121" s="4"/>
      <c r="GAI121" s="4"/>
      <c r="GAJ121" s="4"/>
      <c r="GAK121" s="4"/>
      <c r="GAL121" s="4"/>
      <c r="GAM121" s="4"/>
      <c r="GAN121" s="4"/>
      <c r="GAO121" s="4"/>
      <c r="GAP121" s="4"/>
      <c r="GAQ121" s="4"/>
      <c r="GAR121" s="4"/>
      <c r="GAS121" s="4"/>
      <c r="GAT121" s="4"/>
      <c r="GAU121" s="4"/>
      <c r="GAV121" s="4"/>
      <c r="GAW121" s="4"/>
      <c r="GAX121" s="4"/>
      <c r="GAY121" s="4"/>
      <c r="GAZ121" s="4"/>
      <c r="GBA121" s="4"/>
      <c r="GBB121" s="4"/>
      <c r="GBC121" s="4"/>
      <c r="GBD121" s="4"/>
      <c r="GBE121" s="4"/>
      <c r="GBF121" s="4"/>
      <c r="GBG121" s="4"/>
      <c r="GBH121" s="4"/>
      <c r="GBI121" s="4"/>
      <c r="GBJ121" s="4"/>
      <c r="GBK121" s="4"/>
      <c r="GBL121" s="4"/>
      <c r="GBM121" s="4"/>
      <c r="GBN121" s="4"/>
      <c r="GBO121" s="4"/>
      <c r="GBP121" s="4"/>
      <c r="GBQ121" s="4"/>
      <c r="GBR121" s="4"/>
      <c r="GBS121" s="4"/>
      <c r="GBT121" s="4"/>
      <c r="GBU121" s="4"/>
      <c r="GBV121" s="4"/>
      <c r="GBW121" s="4"/>
      <c r="GBX121" s="4"/>
      <c r="GBY121" s="4"/>
      <c r="GBZ121" s="4"/>
      <c r="GCA121" s="4"/>
      <c r="GCB121" s="4"/>
      <c r="GCC121" s="4"/>
      <c r="GCD121" s="4"/>
      <c r="GCE121" s="4"/>
      <c r="GCF121" s="4"/>
      <c r="GCG121" s="4"/>
      <c r="GCH121" s="4"/>
      <c r="GCI121" s="4"/>
      <c r="GCJ121" s="4"/>
      <c r="GCK121" s="4"/>
      <c r="GCL121" s="4"/>
      <c r="GCM121" s="4"/>
      <c r="GCN121" s="4"/>
      <c r="GCO121" s="4"/>
      <c r="GCP121" s="4"/>
      <c r="GCQ121" s="4"/>
      <c r="GCR121" s="4"/>
      <c r="GCS121" s="4"/>
      <c r="GCT121" s="4"/>
      <c r="GCU121" s="4"/>
      <c r="GCV121" s="4"/>
      <c r="GCW121" s="4"/>
      <c r="GCX121" s="4"/>
      <c r="GCY121" s="4"/>
      <c r="GCZ121" s="4"/>
      <c r="GDA121" s="4"/>
      <c r="GDB121" s="4"/>
      <c r="GDC121" s="4"/>
      <c r="GDD121" s="4"/>
      <c r="GDE121" s="4"/>
      <c r="GDF121" s="4"/>
      <c r="GDG121" s="4"/>
      <c r="GDH121" s="4"/>
      <c r="GDI121" s="4"/>
      <c r="GDJ121" s="4"/>
      <c r="GDK121" s="4"/>
      <c r="GDL121" s="4"/>
      <c r="GDM121" s="4"/>
      <c r="GDN121" s="4"/>
      <c r="GDO121" s="4"/>
      <c r="GDP121" s="4"/>
      <c r="GDQ121" s="4"/>
      <c r="GDR121" s="4"/>
      <c r="GDS121" s="4"/>
      <c r="GDT121" s="4"/>
      <c r="GDU121" s="4"/>
      <c r="GDV121" s="4"/>
      <c r="GDW121" s="4"/>
      <c r="GDX121" s="4"/>
      <c r="GDY121" s="4"/>
      <c r="GDZ121" s="4"/>
      <c r="GEA121" s="4"/>
      <c r="GEB121" s="4"/>
      <c r="GEC121" s="4"/>
      <c r="GED121" s="4"/>
      <c r="GEE121" s="4"/>
      <c r="GEF121" s="4"/>
      <c r="GEG121" s="4"/>
      <c r="GEH121" s="4"/>
      <c r="GEI121" s="4"/>
      <c r="GEJ121" s="4"/>
      <c r="GEK121" s="4"/>
      <c r="GEL121" s="4"/>
      <c r="GEM121" s="4"/>
      <c r="GEN121" s="4"/>
      <c r="GEO121" s="4"/>
      <c r="GEP121" s="4"/>
      <c r="GEQ121" s="4"/>
      <c r="GER121" s="4"/>
      <c r="GES121" s="4"/>
      <c r="GET121" s="4"/>
      <c r="GEU121" s="4"/>
      <c r="GEV121" s="4"/>
      <c r="GEW121" s="4"/>
      <c r="GEX121" s="4"/>
      <c r="GEY121" s="4"/>
      <c r="GEZ121" s="4"/>
      <c r="GFA121" s="4"/>
      <c r="GFB121" s="4"/>
      <c r="GFC121" s="4"/>
      <c r="GFD121" s="4"/>
      <c r="GFE121" s="4"/>
      <c r="GFF121" s="4"/>
      <c r="GFG121" s="4"/>
      <c r="GFH121" s="4"/>
      <c r="GFI121" s="4"/>
      <c r="GFJ121" s="4"/>
      <c r="GFK121" s="4"/>
      <c r="GFL121" s="4"/>
      <c r="GFM121" s="4"/>
      <c r="GFN121" s="4"/>
      <c r="GFO121" s="4"/>
      <c r="GFP121" s="4"/>
      <c r="GFQ121" s="4"/>
      <c r="GFR121" s="4"/>
      <c r="GFS121" s="4"/>
      <c r="GFT121" s="4"/>
      <c r="GFU121" s="4"/>
      <c r="GFV121" s="4"/>
      <c r="GFW121" s="4"/>
      <c r="GFX121" s="4"/>
      <c r="GFY121" s="4"/>
      <c r="GFZ121" s="4"/>
      <c r="GGA121" s="4"/>
      <c r="GGB121" s="4"/>
      <c r="GGC121" s="4"/>
      <c r="GGD121" s="4"/>
      <c r="GGE121" s="4"/>
      <c r="GGF121" s="4"/>
      <c r="GGG121" s="4"/>
      <c r="GGH121" s="4"/>
      <c r="GGI121" s="4"/>
      <c r="GGJ121" s="4"/>
      <c r="GGK121" s="4"/>
      <c r="GGL121" s="4"/>
      <c r="GGM121" s="4"/>
      <c r="GGN121" s="4"/>
      <c r="GGO121" s="4"/>
      <c r="GGP121" s="4"/>
      <c r="GGQ121" s="4"/>
      <c r="GGR121" s="4"/>
      <c r="GGS121" s="4"/>
      <c r="GGT121" s="4"/>
      <c r="GGU121" s="4"/>
      <c r="GGV121" s="4"/>
      <c r="GGW121" s="4"/>
      <c r="GGX121" s="4"/>
      <c r="GGY121" s="4"/>
      <c r="GGZ121" s="4"/>
      <c r="GHA121" s="4"/>
      <c r="GHB121" s="4"/>
      <c r="GHC121" s="4"/>
      <c r="GHD121" s="4"/>
      <c r="GHE121" s="4"/>
      <c r="GHF121" s="4"/>
      <c r="GHG121" s="4"/>
      <c r="GHH121" s="4"/>
      <c r="GHI121" s="4"/>
      <c r="GHJ121" s="4"/>
      <c r="GHK121" s="4"/>
      <c r="GHL121" s="4"/>
      <c r="GHM121" s="4"/>
      <c r="GHN121" s="4"/>
      <c r="GHO121" s="4"/>
      <c r="GHP121" s="4"/>
      <c r="GHQ121" s="4"/>
      <c r="GHR121" s="4"/>
      <c r="GHS121" s="4"/>
      <c r="GHT121" s="4"/>
      <c r="GHU121" s="4"/>
      <c r="GHV121" s="4"/>
      <c r="GHW121" s="4"/>
      <c r="GHX121" s="4"/>
      <c r="GHY121" s="4"/>
      <c r="GHZ121" s="4"/>
      <c r="GIA121" s="4"/>
      <c r="GIB121" s="4"/>
      <c r="GIC121" s="4"/>
      <c r="GID121" s="4"/>
      <c r="GIE121" s="4"/>
      <c r="GIF121" s="4"/>
      <c r="GIG121" s="4"/>
      <c r="GIH121" s="4"/>
      <c r="GII121" s="4"/>
      <c r="GIJ121" s="4"/>
      <c r="GIK121" s="4"/>
      <c r="GIL121" s="4"/>
      <c r="GIM121" s="4"/>
      <c r="GIN121" s="4"/>
      <c r="GIO121" s="4"/>
      <c r="GIP121" s="4"/>
      <c r="GIQ121" s="4"/>
      <c r="GIR121" s="4"/>
      <c r="GIS121" s="4"/>
      <c r="GIT121" s="4"/>
      <c r="GIU121" s="4"/>
      <c r="GIV121" s="4"/>
      <c r="GIW121" s="4"/>
      <c r="GIX121" s="4"/>
      <c r="GIY121" s="4"/>
      <c r="GIZ121" s="4"/>
      <c r="GJA121" s="4"/>
      <c r="GJB121" s="4"/>
      <c r="GJC121" s="4"/>
      <c r="GJD121" s="4"/>
      <c r="GJE121" s="4"/>
      <c r="GJF121" s="4"/>
      <c r="GJG121" s="4"/>
      <c r="GJH121" s="4"/>
      <c r="GJI121" s="4"/>
      <c r="GJJ121" s="4"/>
      <c r="GJK121" s="4"/>
      <c r="GJL121" s="4"/>
      <c r="GJM121" s="4"/>
      <c r="GJN121" s="4"/>
      <c r="GJO121" s="4"/>
      <c r="GJP121" s="4"/>
      <c r="GJQ121" s="4"/>
      <c r="GJR121" s="4"/>
      <c r="GJS121" s="4"/>
      <c r="GJT121" s="4"/>
      <c r="GJU121" s="4"/>
      <c r="GJV121" s="4"/>
      <c r="GJW121" s="4"/>
      <c r="GJX121" s="4"/>
      <c r="GJY121" s="4"/>
      <c r="GJZ121" s="4"/>
      <c r="GKA121" s="4"/>
      <c r="GKB121" s="4"/>
      <c r="GKC121" s="4"/>
      <c r="GKD121" s="4"/>
      <c r="GKE121" s="4"/>
      <c r="GKF121" s="4"/>
      <c r="GKG121" s="4"/>
      <c r="GKH121" s="4"/>
      <c r="GKI121" s="4"/>
      <c r="GKJ121" s="4"/>
      <c r="GKK121" s="4"/>
      <c r="GKL121" s="4"/>
      <c r="GKM121" s="4"/>
      <c r="GKN121" s="4"/>
      <c r="GKO121" s="4"/>
      <c r="GKP121" s="4"/>
      <c r="GKQ121" s="4"/>
      <c r="GKR121" s="4"/>
      <c r="GKS121" s="4"/>
      <c r="GKT121" s="4"/>
      <c r="GKU121" s="4"/>
      <c r="GKV121" s="4"/>
      <c r="GKW121" s="4"/>
      <c r="GKX121" s="4"/>
      <c r="GKY121" s="4"/>
      <c r="GKZ121" s="4"/>
      <c r="GLA121" s="4"/>
      <c r="GLB121" s="4"/>
      <c r="GLC121" s="4"/>
      <c r="GLD121" s="4"/>
      <c r="GLE121" s="4"/>
      <c r="GLF121" s="4"/>
      <c r="GLG121" s="4"/>
      <c r="GLH121" s="4"/>
      <c r="GLI121" s="4"/>
      <c r="GLJ121" s="4"/>
      <c r="GLK121" s="4"/>
      <c r="GLL121" s="4"/>
      <c r="GLM121" s="4"/>
      <c r="GLN121" s="4"/>
      <c r="GLO121" s="4"/>
      <c r="GLP121" s="4"/>
      <c r="GLQ121" s="4"/>
      <c r="GLR121" s="4"/>
      <c r="GLS121" s="4"/>
      <c r="GLT121" s="4"/>
      <c r="GLU121" s="4"/>
      <c r="GLV121" s="4"/>
      <c r="GLW121" s="4"/>
      <c r="GLX121" s="4"/>
      <c r="GLY121" s="4"/>
      <c r="GLZ121" s="4"/>
      <c r="GMA121" s="4"/>
      <c r="GMB121" s="4"/>
      <c r="GMC121" s="4"/>
      <c r="GMD121" s="4"/>
      <c r="GME121" s="4"/>
      <c r="GMF121" s="4"/>
      <c r="GMG121" s="4"/>
      <c r="GMH121" s="4"/>
      <c r="GMI121" s="4"/>
      <c r="GMJ121" s="4"/>
      <c r="GMK121" s="4"/>
      <c r="GML121" s="4"/>
      <c r="GMM121" s="4"/>
      <c r="GMN121" s="4"/>
      <c r="GMO121" s="4"/>
      <c r="GMP121" s="4"/>
      <c r="GMQ121" s="4"/>
      <c r="GMR121" s="4"/>
      <c r="GMS121" s="4"/>
      <c r="GMT121" s="4"/>
      <c r="GMU121" s="4"/>
      <c r="GMV121" s="4"/>
      <c r="GMW121" s="4"/>
      <c r="GMX121" s="4"/>
      <c r="GMY121" s="4"/>
      <c r="GMZ121" s="4"/>
      <c r="GNA121" s="4"/>
      <c r="GNB121" s="4"/>
      <c r="GNC121" s="4"/>
      <c r="GND121" s="4"/>
      <c r="GNE121" s="4"/>
      <c r="GNF121" s="4"/>
      <c r="GNG121" s="4"/>
      <c r="GNH121" s="4"/>
      <c r="GNI121" s="4"/>
      <c r="GNJ121" s="4"/>
      <c r="GNK121" s="4"/>
      <c r="GNL121" s="4"/>
      <c r="GNM121" s="4"/>
      <c r="GNN121" s="4"/>
      <c r="GNO121" s="4"/>
      <c r="GNP121" s="4"/>
      <c r="GNQ121" s="4"/>
      <c r="GNR121" s="4"/>
      <c r="GNS121" s="4"/>
      <c r="GNT121" s="4"/>
      <c r="GNU121" s="4"/>
      <c r="GNV121" s="4"/>
      <c r="GNW121" s="4"/>
      <c r="GNX121" s="4"/>
      <c r="GNY121" s="4"/>
      <c r="GNZ121" s="4"/>
      <c r="GOA121" s="4"/>
      <c r="GOB121" s="4"/>
      <c r="GOC121" s="4"/>
      <c r="GOD121" s="4"/>
      <c r="GOE121" s="4"/>
      <c r="GOF121" s="4"/>
      <c r="GOG121" s="4"/>
      <c r="GOH121" s="4"/>
      <c r="GOI121" s="4"/>
      <c r="GOJ121" s="4"/>
      <c r="GOK121" s="4"/>
      <c r="GOL121" s="4"/>
      <c r="GOM121" s="4"/>
      <c r="GON121" s="4"/>
      <c r="GOO121" s="4"/>
      <c r="GOP121" s="4"/>
      <c r="GOQ121" s="4"/>
      <c r="GOR121" s="4"/>
      <c r="GOS121" s="4"/>
      <c r="GOT121" s="4"/>
      <c r="GOU121" s="4"/>
      <c r="GOV121" s="4"/>
      <c r="GOW121" s="4"/>
      <c r="GOX121" s="4"/>
      <c r="GOY121" s="4"/>
      <c r="GOZ121" s="4"/>
      <c r="GPA121" s="4"/>
      <c r="GPB121" s="4"/>
      <c r="GPC121" s="4"/>
      <c r="GPD121" s="4"/>
      <c r="GPE121" s="4"/>
      <c r="GPF121" s="4"/>
      <c r="GPG121" s="4"/>
      <c r="GPH121" s="4"/>
      <c r="GPI121" s="4"/>
      <c r="GPJ121" s="4"/>
      <c r="GPK121" s="4"/>
      <c r="GPL121" s="4"/>
      <c r="GPM121" s="4"/>
      <c r="GPN121" s="4"/>
      <c r="GPO121" s="4"/>
      <c r="GPP121" s="4"/>
      <c r="GPQ121" s="4"/>
      <c r="GPR121" s="4"/>
      <c r="GPS121" s="4"/>
      <c r="GPT121" s="4"/>
      <c r="GPU121" s="4"/>
      <c r="GPV121" s="4"/>
      <c r="GPW121" s="4"/>
      <c r="GPX121" s="4"/>
      <c r="GPY121" s="4"/>
      <c r="GPZ121" s="4"/>
      <c r="GQA121" s="4"/>
      <c r="GQB121" s="4"/>
      <c r="GQC121" s="4"/>
      <c r="GQD121" s="4"/>
      <c r="GQE121" s="4"/>
      <c r="GQF121" s="4"/>
      <c r="GQG121" s="4"/>
      <c r="GQH121" s="4"/>
      <c r="GQI121" s="4"/>
      <c r="GQJ121" s="4"/>
      <c r="GQK121" s="4"/>
      <c r="GQL121" s="4"/>
      <c r="GQM121" s="4"/>
      <c r="GQN121" s="4"/>
      <c r="GQO121" s="4"/>
      <c r="GQP121" s="4"/>
      <c r="GQQ121" s="4"/>
      <c r="GQR121" s="4"/>
      <c r="GQS121" s="4"/>
      <c r="GQT121" s="4"/>
      <c r="GQU121" s="4"/>
      <c r="GQV121" s="4"/>
      <c r="GQW121" s="4"/>
      <c r="GQX121" s="4"/>
      <c r="GQY121" s="4"/>
      <c r="GQZ121" s="4"/>
      <c r="GRA121" s="4"/>
      <c r="GRB121" s="4"/>
      <c r="GRC121" s="4"/>
      <c r="GRD121" s="4"/>
      <c r="GRE121" s="4"/>
      <c r="GRF121" s="4"/>
      <c r="GRG121" s="4"/>
      <c r="GRH121" s="4"/>
      <c r="GRI121" s="4"/>
      <c r="GRJ121" s="4"/>
      <c r="GRK121" s="4"/>
      <c r="GRL121" s="4"/>
      <c r="GRM121" s="4"/>
      <c r="GRN121" s="4"/>
      <c r="GRO121" s="4"/>
      <c r="GRP121" s="4"/>
      <c r="GRQ121" s="4"/>
      <c r="GRR121" s="4"/>
      <c r="GRS121" s="4"/>
      <c r="GRT121" s="4"/>
      <c r="GRU121" s="4"/>
      <c r="GRV121" s="4"/>
      <c r="GRW121" s="4"/>
      <c r="GRX121" s="4"/>
      <c r="GRY121" s="4"/>
      <c r="GRZ121" s="4"/>
      <c r="GSA121" s="4"/>
      <c r="GSB121" s="4"/>
      <c r="GSC121" s="4"/>
      <c r="GSD121" s="4"/>
      <c r="GSE121" s="4"/>
      <c r="GSF121" s="4"/>
      <c r="GSG121" s="4"/>
      <c r="GSH121" s="4"/>
      <c r="GSI121" s="4"/>
      <c r="GSJ121" s="4"/>
      <c r="GSK121" s="4"/>
      <c r="GSL121" s="4"/>
      <c r="GSM121" s="4"/>
      <c r="GSN121" s="4"/>
      <c r="GSO121" s="4"/>
      <c r="GSP121" s="4"/>
      <c r="GSQ121" s="4"/>
      <c r="GSR121" s="4"/>
      <c r="GSS121" s="4"/>
      <c r="GST121" s="4"/>
      <c r="GSU121" s="4"/>
      <c r="GSV121" s="4"/>
      <c r="GSW121" s="4"/>
      <c r="GSX121" s="4"/>
      <c r="GSY121" s="4"/>
      <c r="GSZ121" s="4"/>
      <c r="GTA121" s="4"/>
      <c r="GTB121" s="4"/>
      <c r="GTC121" s="4"/>
      <c r="GTD121" s="4"/>
      <c r="GTE121" s="4"/>
      <c r="GTF121" s="4"/>
      <c r="GTG121" s="4"/>
      <c r="GTH121" s="4"/>
      <c r="GTI121" s="4"/>
      <c r="GTJ121" s="4"/>
      <c r="GTK121" s="4"/>
      <c r="GTL121" s="4"/>
      <c r="GTM121" s="4"/>
      <c r="GTN121" s="4"/>
      <c r="GTO121" s="4"/>
      <c r="GTP121" s="4"/>
      <c r="GTQ121" s="4"/>
      <c r="GTR121" s="4"/>
      <c r="GTS121" s="4"/>
      <c r="GTT121" s="4"/>
      <c r="GTU121" s="4"/>
      <c r="GTV121" s="4"/>
      <c r="GTW121" s="4"/>
      <c r="GTX121" s="4"/>
      <c r="GTY121" s="4"/>
      <c r="GTZ121" s="4"/>
      <c r="GUA121" s="4"/>
      <c r="GUB121" s="4"/>
      <c r="GUC121" s="4"/>
      <c r="GUD121" s="4"/>
      <c r="GUE121" s="4"/>
      <c r="GUF121" s="4"/>
      <c r="GUG121" s="4"/>
      <c r="GUH121" s="4"/>
      <c r="GUI121" s="4"/>
      <c r="GUJ121" s="4"/>
      <c r="GUK121" s="4"/>
      <c r="GUL121" s="4"/>
      <c r="GUM121" s="4"/>
      <c r="GUN121" s="4"/>
      <c r="GUO121" s="4"/>
      <c r="GUP121" s="4"/>
      <c r="GUQ121" s="4"/>
      <c r="GUR121" s="4"/>
      <c r="GUS121" s="4"/>
      <c r="GUT121" s="4"/>
      <c r="GUU121" s="4"/>
      <c r="GUV121" s="4"/>
      <c r="GUW121" s="4"/>
      <c r="GUX121" s="4"/>
      <c r="GUY121" s="4"/>
      <c r="GUZ121" s="4"/>
      <c r="GVA121" s="4"/>
      <c r="GVB121" s="4"/>
      <c r="GVC121" s="4"/>
      <c r="GVD121" s="4"/>
      <c r="GVE121" s="4"/>
      <c r="GVF121" s="4"/>
      <c r="GVG121" s="4"/>
      <c r="GVH121" s="4"/>
      <c r="GVI121" s="4"/>
      <c r="GVJ121" s="4"/>
      <c r="GVK121" s="4"/>
      <c r="GVL121" s="4"/>
      <c r="GVM121" s="4"/>
      <c r="GVN121" s="4"/>
      <c r="GVO121" s="4"/>
      <c r="GVP121" s="4"/>
      <c r="GVQ121" s="4"/>
      <c r="GVR121" s="4"/>
      <c r="GVS121" s="4"/>
      <c r="GVT121" s="4"/>
      <c r="GVU121" s="4"/>
      <c r="GVV121" s="4"/>
      <c r="GVW121" s="4"/>
      <c r="GVX121" s="4"/>
      <c r="GVY121" s="4"/>
      <c r="GVZ121" s="4"/>
      <c r="GWA121" s="4"/>
      <c r="GWB121" s="4"/>
      <c r="GWC121" s="4"/>
      <c r="GWD121" s="4"/>
      <c r="GWE121" s="4"/>
      <c r="GWF121" s="4"/>
      <c r="GWG121" s="4"/>
      <c r="GWH121" s="4"/>
      <c r="GWI121" s="4"/>
      <c r="GWJ121" s="4"/>
      <c r="GWK121" s="4"/>
      <c r="GWL121" s="4"/>
      <c r="GWM121" s="4"/>
      <c r="GWN121" s="4"/>
      <c r="GWO121" s="4"/>
      <c r="GWP121" s="4"/>
      <c r="GWQ121" s="4"/>
      <c r="GWR121" s="4"/>
      <c r="GWS121" s="4"/>
      <c r="GWT121" s="4"/>
      <c r="GWU121" s="4"/>
      <c r="GWV121" s="4"/>
      <c r="GWW121" s="4"/>
      <c r="GWX121" s="4"/>
      <c r="GWY121" s="4"/>
      <c r="GWZ121" s="4"/>
      <c r="GXA121" s="4"/>
      <c r="GXB121" s="4"/>
      <c r="GXC121" s="4"/>
      <c r="GXD121" s="4"/>
      <c r="GXE121" s="4"/>
      <c r="GXF121" s="4"/>
      <c r="GXG121" s="4"/>
      <c r="GXH121" s="4"/>
      <c r="GXI121" s="4"/>
      <c r="GXJ121" s="4"/>
      <c r="GXK121" s="4"/>
      <c r="GXL121" s="4"/>
      <c r="GXM121" s="4"/>
      <c r="GXN121" s="4"/>
      <c r="GXO121" s="4"/>
      <c r="GXP121" s="4"/>
      <c r="GXQ121" s="4"/>
      <c r="GXR121" s="4"/>
      <c r="GXS121" s="4"/>
      <c r="GXT121" s="4"/>
      <c r="GXU121" s="4"/>
      <c r="GXV121" s="4"/>
      <c r="GXW121" s="4"/>
      <c r="GXX121" s="4"/>
      <c r="GXY121" s="4"/>
      <c r="GXZ121" s="4"/>
      <c r="GYA121" s="4"/>
      <c r="GYB121" s="4"/>
      <c r="GYC121" s="4"/>
      <c r="GYD121" s="4"/>
      <c r="GYE121" s="4"/>
      <c r="GYF121" s="4"/>
      <c r="GYG121" s="4"/>
      <c r="GYH121" s="4"/>
      <c r="GYI121" s="4"/>
      <c r="GYJ121" s="4"/>
      <c r="GYK121" s="4"/>
      <c r="GYL121" s="4"/>
      <c r="GYM121" s="4"/>
      <c r="GYN121" s="4"/>
      <c r="GYO121" s="4"/>
      <c r="GYP121" s="4"/>
      <c r="GYQ121" s="4"/>
      <c r="GYR121" s="4"/>
      <c r="GYS121" s="4"/>
      <c r="GYT121" s="4"/>
      <c r="GYU121" s="4"/>
      <c r="GYV121" s="4"/>
      <c r="GYW121" s="4"/>
      <c r="GYX121" s="4"/>
      <c r="GYY121" s="4"/>
      <c r="GYZ121" s="4"/>
      <c r="GZA121" s="4"/>
      <c r="GZB121" s="4"/>
      <c r="GZC121" s="4"/>
      <c r="GZD121" s="4"/>
      <c r="GZE121" s="4"/>
      <c r="GZF121" s="4"/>
      <c r="GZG121" s="4"/>
      <c r="GZH121" s="4"/>
      <c r="GZI121" s="4"/>
      <c r="GZJ121" s="4"/>
      <c r="GZK121" s="4"/>
      <c r="GZL121" s="4"/>
      <c r="GZM121" s="4"/>
      <c r="GZN121" s="4"/>
      <c r="GZO121" s="4"/>
      <c r="GZP121" s="4"/>
      <c r="GZQ121" s="4"/>
      <c r="GZR121" s="4"/>
      <c r="GZS121" s="4"/>
      <c r="GZT121" s="4"/>
      <c r="GZU121" s="4"/>
      <c r="GZV121" s="4"/>
      <c r="GZW121" s="4"/>
      <c r="GZX121" s="4"/>
      <c r="GZY121" s="4"/>
      <c r="GZZ121" s="4"/>
      <c r="HAA121" s="4"/>
      <c r="HAB121" s="4"/>
      <c r="HAC121" s="4"/>
      <c r="HAD121" s="4"/>
      <c r="HAE121" s="4"/>
      <c r="HAF121" s="4"/>
      <c r="HAG121" s="4"/>
      <c r="HAH121" s="4"/>
      <c r="HAI121" s="4"/>
      <c r="HAJ121" s="4"/>
      <c r="HAK121" s="4"/>
      <c r="HAL121" s="4"/>
      <c r="HAM121" s="4"/>
      <c r="HAN121" s="4"/>
      <c r="HAO121" s="4"/>
      <c r="HAP121" s="4"/>
      <c r="HAQ121" s="4"/>
      <c r="HAR121" s="4"/>
      <c r="HAS121" s="4"/>
      <c r="HAT121" s="4"/>
      <c r="HAU121" s="4"/>
      <c r="HAV121" s="4"/>
      <c r="HAW121" s="4"/>
      <c r="HAX121" s="4"/>
      <c r="HAY121" s="4"/>
      <c r="HAZ121" s="4"/>
      <c r="HBA121" s="4"/>
      <c r="HBB121" s="4"/>
      <c r="HBC121" s="4"/>
      <c r="HBD121" s="4"/>
      <c r="HBE121" s="4"/>
      <c r="HBF121" s="4"/>
      <c r="HBG121" s="4"/>
      <c r="HBH121" s="4"/>
      <c r="HBI121" s="4"/>
      <c r="HBJ121" s="4"/>
      <c r="HBK121" s="4"/>
      <c r="HBL121" s="4"/>
      <c r="HBM121" s="4"/>
      <c r="HBN121" s="4"/>
      <c r="HBO121" s="4"/>
      <c r="HBP121" s="4"/>
      <c r="HBQ121" s="4"/>
      <c r="HBR121" s="4"/>
      <c r="HBS121" s="4"/>
      <c r="HBT121" s="4"/>
      <c r="HBU121" s="4"/>
      <c r="HBV121" s="4"/>
      <c r="HBW121" s="4"/>
      <c r="HBX121" s="4"/>
      <c r="HBY121" s="4"/>
      <c r="HBZ121" s="4"/>
      <c r="HCA121" s="4"/>
      <c r="HCB121" s="4"/>
      <c r="HCC121" s="4"/>
      <c r="HCD121" s="4"/>
      <c r="HCE121" s="4"/>
      <c r="HCF121" s="4"/>
      <c r="HCG121" s="4"/>
      <c r="HCH121" s="4"/>
      <c r="HCI121" s="4"/>
      <c r="HCJ121" s="4"/>
      <c r="HCK121" s="4"/>
      <c r="HCL121" s="4"/>
      <c r="HCM121" s="4"/>
      <c r="HCN121" s="4"/>
      <c r="HCO121" s="4"/>
      <c r="HCP121" s="4"/>
      <c r="HCQ121" s="4"/>
      <c r="HCR121" s="4"/>
      <c r="HCS121" s="4"/>
      <c r="HCT121" s="4"/>
      <c r="HCU121" s="4"/>
      <c r="HCV121" s="4"/>
      <c r="HCW121" s="4"/>
      <c r="HCX121" s="4"/>
      <c r="HCY121" s="4"/>
      <c r="HCZ121" s="4"/>
      <c r="HDA121" s="4"/>
      <c r="HDB121" s="4"/>
      <c r="HDC121" s="4"/>
      <c r="HDD121" s="4"/>
      <c r="HDE121" s="4"/>
      <c r="HDF121" s="4"/>
      <c r="HDG121" s="4"/>
      <c r="HDH121" s="4"/>
      <c r="HDI121" s="4"/>
      <c r="HDJ121" s="4"/>
      <c r="HDK121" s="4"/>
      <c r="HDL121" s="4"/>
      <c r="HDM121" s="4"/>
      <c r="HDN121" s="4"/>
      <c r="HDO121" s="4"/>
      <c r="HDP121" s="4"/>
      <c r="HDQ121" s="4"/>
      <c r="HDR121" s="4"/>
      <c r="HDS121" s="4"/>
      <c r="HDT121" s="4"/>
      <c r="HDU121" s="4"/>
      <c r="HDV121" s="4"/>
      <c r="HDW121" s="4"/>
      <c r="HDX121" s="4"/>
      <c r="HDY121" s="4"/>
      <c r="HDZ121" s="4"/>
      <c r="HEA121" s="4"/>
      <c r="HEB121" s="4"/>
      <c r="HEC121" s="4"/>
      <c r="HED121" s="4"/>
      <c r="HEE121" s="4"/>
      <c r="HEF121" s="4"/>
      <c r="HEG121" s="4"/>
      <c r="HEH121" s="4"/>
      <c r="HEI121" s="4"/>
      <c r="HEJ121" s="4"/>
      <c r="HEK121" s="4"/>
      <c r="HEL121" s="4"/>
      <c r="HEM121" s="4"/>
      <c r="HEN121" s="4"/>
      <c r="HEO121" s="4"/>
      <c r="HEP121" s="4"/>
      <c r="HEQ121" s="4"/>
      <c r="HER121" s="4"/>
      <c r="HES121" s="4"/>
      <c r="HET121" s="4"/>
      <c r="HEU121" s="4"/>
      <c r="HEV121" s="4"/>
      <c r="HEW121" s="4"/>
      <c r="HEX121" s="4"/>
      <c r="HEY121" s="4"/>
      <c r="HEZ121" s="4"/>
      <c r="HFA121" s="4"/>
      <c r="HFB121" s="4"/>
      <c r="HFC121" s="4"/>
      <c r="HFD121" s="4"/>
      <c r="HFE121" s="4"/>
      <c r="HFF121" s="4"/>
      <c r="HFG121" s="4"/>
      <c r="HFH121" s="4"/>
      <c r="HFI121" s="4"/>
      <c r="HFJ121" s="4"/>
      <c r="HFK121" s="4"/>
      <c r="HFL121" s="4"/>
      <c r="HFM121" s="4"/>
      <c r="HFN121" s="4"/>
      <c r="HFO121" s="4"/>
      <c r="HFP121" s="4"/>
      <c r="HFQ121" s="4"/>
      <c r="HFR121" s="4"/>
      <c r="HFS121" s="4"/>
      <c r="HFT121" s="4"/>
      <c r="HFU121" s="4"/>
      <c r="HFV121" s="4"/>
      <c r="HFW121" s="4"/>
      <c r="HFX121" s="4"/>
      <c r="HFY121" s="4"/>
      <c r="HFZ121" s="4"/>
      <c r="HGA121" s="4"/>
      <c r="HGB121" s="4"/>
      <c r="HGC121" s="4"/>
      <c r="HGD121" s="4"/>
      <c r="HGE121" s="4"/>
      <c r="HGF121" s="4"/>
      <c r="HGG121" s="4"/>
      <c r="HGH121" s="4"/>
      <c r="HGI121" s="4"/>
      <c r="HGJ121" s="4"/>
      <c r="HGK121" s="4"/>
      <c r="HGL121" s="4"/>
      <c r="HGM121" s="4"/>
      <c r="HGN121" s="4"/>
      <c r="HGO121" s="4"/>
      <c r="HGP121" s="4"/>
      <c r="HGQ121" s="4"/>
      <c r="HGR121" s="4"/>
      <c r="HGS121" s="4"/>
      <c r="HGT121" s="4"/>
      <c r="HGU121" s="4"/>
      <c r="HGV121" s="4"/>
      <c r="HGW121" s="4"/>
      <c r="HGX121" s="4"/>
      <c r="HGY121" s="4"/>
      <c r="HGZ121" s="4"/>
      <c r="HHA121" s="4"/>
      <c r="HHB121" s="4"/>
      <c r="HHC121" s="4"/>
      <c r="HHD121" s="4"/>
      <c r="HHE121" s="4"/>
      <c r="HHF121" s="4"/>
      <c r="HHG121" s="4"/>
      <c r="HHH121" s="4"/>
      <c r="HHI121" s="4"/>
      <c r="HHJ121" s="4"/>
      <c r="HHK121" s="4"/>
      <c r="HHL121" s="4"/>
      <c r="HHM121" s="4"/>
      <c r="HHN121" s="4"/>
      <c r="HHO121" s="4"/>
      <c r="HHP121" s="4"/>
      <c r="HHQ121" s="4"/>
      <c r="HHR121" s="4"/>
      <c r="HHS121" s="4"/>
      <c r="HHT121" s="4"/>
      <c r="HHU121" s="4"/>
      <c r="HHV121" s="4"/>
      <c r="HHW121" s="4"/>
      <c r="HHX121" s="4"/>
      <c r="HHY121" s="4"/>
      <c r="HHZ121" s="4"/>
      <c r="HIA121" s="4"/>
      <c r="HIB121" s="4"/>
      <c r="HIC121" s="4"/>
      <c r="HID121" s="4"/>
      <c r="HIE121" s="4"/>
      <c r="HIF121" s="4"/>
      <c r="HIG121" s="4"/>
      <c r="HIH121" s="4"/>
      <c r="HII121" s="4"/>
      <c r="HIJ121" s="4"/>
      <c r="HIK121" s="4"/>
      <c r="HIL121" s="4"/>
      <c r="HIM121" s="4"/>
      <c r="HIN121" s="4"/>
      <c r="HIO121" s="4"/>
      <c r="HIP121" s="4"/>
      <c r="HIQ121" s="4"/>
      <c r="HIR121" s="4"/>
      <c r="HIS121" s="4"/>
      <c r="HIT121" s="4"/>
      <c r="HIU121" s="4"/>
      <c r="HIV121" s="4"/>
      <c r="HIW121" s="4"/>
      <c r="HIX121" s="4"/>
      <c r="HIY121" s="4"/>
      <c r="HIZ121" s="4"/>
      <c r="HJA121" s="4"/>
      <c r="HJB121" s="4"/>
      <c r="HJC121" s="4"/>
      <c r="HJD121" s="4"/>
      <c r="HJE121" s="4"/>
      <c r="HJF121" s="4"/>
      <c r="HJG121" s="4"/>
      <c r="HJH121" s="4"/>
      <c r="HJI121" s="4"/>
      <c r="HJJ121" s="4"/>
      <c r="HJK121" s="4"/>
      <c r="HJL121" s="4"/>
      <c r="HJM121" s="4"/>
      <c r="HJN121" s="4"/>
      <c r="HJO121" s="4"/>
      <c r="HJP121" s="4"/>
      <c r="HJQ121" s="4"/>
      <c r="HJR121" s="4"/>
      <c r="HJS121" s="4"/>
      <c r="HJT121" s="4"/>
      <c r="HJU121" s="4"/>
      <c r="HJV121" s="4"/>
      <c r="HJW121" s="4"/>
      <c r="HJX121" s="4"/>
      <c r="HJY121" s="4"/>
      <c r="HJZ121" s="4"/>
      <c r="HKA121" s="4"/>
      <c r="HKB121" s="4"/>
      <c r="HKC121" s="4"/>
      <c r="HKD121" s="4"/>
      <c r="HKE121" s="4"/>
      <c r="HKF121" s="4"/>
      <c r="HKG121" s="4"/>
      <c r="HKH121" s="4"/>
      <c r="HKI121" s="4"/>
      <c r="HKJ121" s="4"/>
      <c r="HKK121" s="4"/>
      <c r="HKL121" s="4"/>
      <c r="HKM121" s="4"/>
      <c r="HKN121" s="4"/>
      <c r="HKO121" s="4"/>
      <c r="HKP121" s="4"/>
      <c r="HKQ121" s="4"/>
      <c r="HKR121" s="4"/>
      <c r="HKS121" s="4"/>
      <c r="HKT121" s="4"/>
      <c r="HKU121" s="4"/>
      <c r="HKV121" s="4"/>
      <c r="HKW121" s="4"/>
      <c r="HKX121" s="4"/>
      <c r="HKY121" s="4"/>
      <c r="HKZ121" s="4"/>
      <c r="HLA121" s="4"/>
      <c r="HLB121" s="4"/>
      <c r="HLC121" s="4"/>
      <c r="HLD121" s="4"/>
      <c r="HLE121" s="4"/>
      <c r="HLF121" s="4"/>
      <c r="HLG121" s="4"/>
      <c r="HLH121" s="4"/>
      <c r="HLI121" s="4"/>
      <c r="HLJ121" s="4"/>
      <c r="HLK121" s="4"/>
      <c r="HLL121" s="4"/>
      <c r="HLM121" s="4"/>
      <c r="HLN121" s="4"/>
      <c r="HLO121" s="4"/>
      <c r="HLP121" s="4"/>
      <c r="HLQ121" s="4"/>
      <c r="HLR121" s="4"/>
      <c r="HLS121" s="4"/>
      <c r="HLT121" s="4"/>
      <c r="HLU121" s="4"/>
      <c r="HLV121" s="4"/>
      <c r="HLW121" s="4"/>
      <c r="HLX121" s="4"/>
      <c r="HLY121" s="4"/>
      <c r="HLZ121" s="4"/>
      <c r="HMA121" s="4"/>
      <c r="HMB121" s="4"/>
      <c r="HMC121" s="4"/>
      <c r="HMD121" s="4"/>
      <c r="HME121" s="4"/>
      <c r="HMF121" s="4"/>
      <c r="HMG121" s="4"/>
      <c r="HMH121" s="4"/>
      <c r="HMI121" s="4"/>
      <c r="HMJ121" s="4"/>
      <c r="HMK121" s="4"/>
      <c r="HML121" s="4"/>
      <c r="HMM121" s="4"/>
      <c r="HMN121" s="4"/>
      <c r="HMO121" s="4"/>
      <c r="HMP121" s="4"/>
      <c r="HMQ121" s="4"/>
      <c r="HMR121" s="4"/>
      <c r="HMS121" s="4"/>
      <c r="HMT121" s="4"/>
      <c r="HMU121" s="4"/>
      <c r="HMV121" s="4"/>
      <c r="HMW121" s="4"/>
      <c r="HMX121" s="4"/>
      <c r="HMY121" s="4"/>
      <c r="HMZ121" s="4"/>
      <c r="HNA121" s="4"/>
      <c r="HNB121" s="4"/>
      <c r="HNC121" s="4"/>
      <c r="HND121" s="4"/>
      <c r="HNE121" s="4"/>
      <c r="HNF121" s="4"/>
      <c r="HNG121" s="4"/>
      <c r="HNH121" s="4"/>
      <c r="HNI121" s="4"/>
      <c r="HNJ121" s="4"/>
      <c r="HNK121" s="4"/>
      <c r="HNL121" s="4"/>
      <c r="HNM121" s="4"/>
      <c r="HNN121" s="4"/>
      <c r="HNO121" s="4"/>
      <c r="HNP121" s="4"/>
      <c r="HNQ121" s="4"/>
      <c r="HNR121" s="4"/>
      <c r="HNS121" s="4"/>
      <c r="HNT121" s="4"/>
      <c r="HNU121" s="4"/>
      <c r="HNV121" s="4"/>
      <c r="HNW121" s="4"/>
      <c r="HNX121" s="4"/>
      <c r="HNY121" s="4"/>
      <c r="HNZ121" s="4"/>
      <c r="HOA121" s="4"/>
      <c r="HOB121" s="4"/>
      <c r="HOC121" s="4"/>
      <c r="HOD121" s="4"/>
      <c r="HOE121" s="4"/>
      <c r="HOF121" s="4"/>
      <c r="HOG121" s="4"/>
      <c r="HOH121" s="4"/>
      <c r="HOI121" s="4"/>
      <c r="HOJ121" s="4"/>
      <c r="HOK121" s="4"/>
      <c r="HOL121" s="4"/>
      <c r="HOM121" s="4"/>
      <c r="HON121" s="4"/>
      <c r="HOO121" s="4"/>
      <c r="HOP121" s="4"/>
      <c r="HOQ121" s="4"/>
      <c r="HOR121" s="4"/>
      <c r="HOS121" s="4"/>
      <c r="HOT121" s="4"/>
      <c r="HOU121" s="4"/>
      <c r="HOV121" s="4"/>
      <c r="HOW121" s="4"/>
      <c r="HOX121" s="4"/>
      <c r="HOY121" s="4"/>
      <c r="HOZ121" s="4"/>
      <c r="HPA121" s="4"/>
      <c r="HPB121" s="4"/>
      <c r="HPC121" s="4"/>
      <c r="HPD121" s="4"/>
      <c r="HPE121" s="4"/>
      <c r="HPF121" s="4"/>
      <c r="HPG121" s="4"/>
      <c r="HPH121" s="4"/>
      <c r="HPI121" s="4"/>
      <c r="HPJ121" s="4"/>
      <c r="HPK121" s="4"/>
      <c r="HPL121" s="4"/>
      <c r="HPM121" s="4"/>
      <c r="HPN121" s="4"/>
      <c r="HPO121" s="4"/>
      <c r="HPP121" s="4"/>
      <c r="HPQ121" s="4"/>
      <c r="HPR121" s="4"/>
      <c r="HPS121" s="4"/>
      <c r="HPT121" s="4"/>
      <c r="HPU121" s="4"/>
      <c r="HPV121" s="4"/>
      <c r="HPW121" s="4"/>
      <c r="HPX121" s="4"/>
      <c r="HPY121" s="4"/>
      <c r="HPZ121" s="4"/>
      <c r="HQA121" s="4"/>
      <c r="HQB121" s="4"/>
      <c r="HQC121" s="4"/>
      <c r="HQD121" s="4"/>
      <c r="HQE121" s="4"/>
      <c r="HQF121" s="4"/>
      <c r="HQG121" s="4"/>
      <c r="HQH121" s="4"/>
      <c r="HQI121" s="4"/>
      <c r="HQJ121" s="4"/>
      <c r="HQK121" s="4"/>
      <c r="HQL121" s="4"/>
      <c r="HQM121" s="4"/>
      <c r="HQN121" s="4"/>
      <c r="HQO121" s="4"/>
      <c r="HQP121" s="4"/>
      <c r="HQQ121" s="4"/>
      <c r="HQR121" s="4"/>
      <c r="HQS121" s="4"/>
      <c r="HQT121" s="4"/>
      <c r="HQU121" s="4"/>
      <c r="HQV121" s="4"/>
      <c r="HQW121" s="4"/>
      <c r="HQX121" s="4"/>
      <c r="HQY121" s="4"/>
      <c r="HQZ121" s="4"/>
      <c r="HRA121" s="4"/>
      <c r="HRB121" s="4"/>
      <c r="HRC121" s="4"/>
      <c r="HRD121" s="4"/>
      <c r="HRE121" s="4"/>
      <c r="HRF121" s="4"/>
      <c r="HRG121" s="4"/>
      <c r="HRH121" s="4"/>
      <c r="HRI121" s="4"/>
      <c r="HRJ121" s="4"/>
      <c r="HRK121" s="4"/>
      <c r="HRL121" s="4"/>
      <c r="HRM121" s="4"/>
      <c r="HRN121" s="4"/>
      <c r="HRO121" s="4"/>
      <c r="HRP121" s="4"/>
      <c r="HRQ121" s="4"/>
      <c r="HRR121" s="4"/>
      <c r="HRS121" s="4"/>
      <c r="HRT121" s="4"/>
      <c r="HRU121" s="4"/>
      <c r="HRV121" s="4"/>
      <c r="HRW121" s="4"/>
      <c r="HRX121" s="4"/>
      <c r="HRY121" s="4"/>
      <c r="HRZ121" s="4"/>
      <c r="HSA121" s="4"/>
      <c r="HSB121" s="4"/>
      <c r="HSC121" s="4"/>
      <c r="HSD121" s="4"/>
      <c r="HSE121" s="4"/>
      <c r="HSF121" s="4"/>
      <c r="HSG121" s="4"/>
      <c r="HSH121" s="4"/>
      <c r="HSI121" s="4"/>
      <c r="HSJ121" s="4"/>
      <c r="HSK121" s="4"/>
      <c r="HSL121" s="4"/>
      <c r="HSM121" s="4"/>
      <c r="HSN121" s="4"/>
      <c r="HSO121" s="4"/>
      <c r="HSP121" s="4"/>
      <c r="HSQ121" s="4"/>
      <c r="HSR121" s="4"/>
      <c r="HSS121" s="4"/>
      <c r="HST121" s="4"/>
      <c r="HSU121" s="4"/>
      <c r="HSV121" s="4"/>
      <c r="HSW121" s="4"/>
      <c r="HSX121" s="4"/>
      <c r="HSY121" s="4"/>
      <c r="HSZ121" s="4"/>
      <c r="HTA121" s="4"/>
      <c r="HTB121" s="4"/>
      <c r="HTC121" s="4"/>
      <c r="HTD121" s="4"/>
      <c r="HTE121" s="4"/>
      <c r="HTF121" s="4"/>
      <c r="HTG121" s="4"/>
      <c r="HTH121" s="4"/>
      <c r="HTI121" s="4"/>
      <c r="HTJ121" s="4"/>
      <c r="HTK121" s="4"/>
      <c r="HTL121" s="4"/>
      <c r="HTM121" s="4"/>
      <c r="HTN121" s="4"/>
      <c r="HTO121" s="4"/>
      <c r="HTP121" s="4"/>
      <c r="HTQ121" s="4"/>
      <c r="HTR121" s="4"/>
      <c r="HTS121" s="4"/>
      <c r="HTT121" s="4"/>
      <c r="HTU121" s="4"/>
      <c r="HTV121" s="4"/>
      <c r="HTW121" s="4"/>
      <c r="HTX121" s="4"/>
      <c r="HTY121" s="4"/>
      <c r="HTZ121" s="4"/>
      <c r="HUA121" s="4"/>
      <c r="HUB121" s="4"/>
      <c r="HUC121" s="4"/>
      <c r="HUD121" s="4"/>
      <c r="HUE121" s="4"/>
      <c r="HUF121" s="4"/>
      <c r="HUG121" s="4"/>
      <c r="HUH121" s="4"/>
      <c r="HUI121" s="4"/>
      <c r="HUJ121" s="4"/>
      <c r="HUK121" s="4"/>
      <c r="HUL121" s="4"/>
      <c r="HUM121" s="4"/>
      <c r="HUN121" s="4"/>
      <c r="HUO121" s="4"/>
      <c r="HUP121" s="4"/>
      <c r="HUQ121" s="4"/>
      <c r="HUR121" s="4"/>
      <c r="HUS121" s="4"/>
      <c r="HUT121" s="4"/>
      <c r="HUU121" s="4"/>
      <c r="HUV121" s="4"/>
      <c r="HUW121" s="4"/>
      <c r="HUX121" s="4"/>
      <c r="HUY121" s="4"/>
      <c r="HUZ121" s="4"/>
      <c r="HVA121" s="4"/>
      <c r="HVB121" s="4"/>
      <c r="HVC121" s="4"/>
      <c r="HVD121" s="4"/>
      <c r="HVE121" s="4"/>
      <c r="HVF121" s="4"/>
      <c r="HVG121" s="4"/>
      <c r="HVH121" s="4"/>
      <c r="HVI121" s="4"/>
      <c r="HVJ121" s="4"/>
      <c r="HVK121" s="4"/>
      <c r="HVL121" s="4"/>
      <c r="HVM121" s="4"/>
      <c r="HVN121" s="4"/>
      <c r="HVO121" s="4"/>
      <c r="HVP121" s="4"/>
      <c r="HVQ121" s="4"/>
      <c r="HVR121" s="4"/>
      <c r="HVS121" s="4"/>
      <c r="HVT121" s="4"/>
      <c r="HVU121" s="4"/>
      <c r="HVV121" s="4"/>
      <c r="HVW121" s="4"/>
      <c r="HVX121" s="4"/>
      <c r="HVY121" s="4"/>
      <c r="HVZ121" s="4"/>
      <c r="HWA121" s="4"/>
      <c r="HWB121" s="4"/>
      <c r="HWC121" s="4"/>
      <c r="HWD121" s="4"/>
      <c r="HWE121" s="4"/>
      <c r="HWF121" s="4"/>
      <c r="HWG121" s="4"/>
      <c r="HWH121" s="4"/>
      <c r="HWI121" s="4"/>
      <c r="HWJ121" s="4"/>
      <c r="HWK121" s="4"/>
      <c r="HWL121" s="4"/>
      <c r="HWM121" s="4"/>
      <c r="HWN121" s="4"/>
      <c r="HWO121" s="4"/>
      <c r="HWP121" s="4"/>
      <c r="HWQ121" s="4"/>
      <c r="HWR121" s="4"/>
      <c r="HWS121" s="4"/>
      <c r="HWT121" s="4"/>
      <c r="HWU121" s="4"/>
      <c r="HWV121" s="4"/>
      <c r="HWW121" s="4"/>
      <c r="HWX121" s="4"/>
      <c r="HWY121" s="4"/>
      <c r="HWZ121" s="4"/>
      <c r="HXA121" s="4"/>
      <c r="HXB121" s="4"/>
      <c r="HXC121" s="4"/>
      <c r="HXD121" s="4"/>
      <c r="HXE121" s="4"/>
      <c r="HXF121" s="4"/>
      <c r="HXG121" s="4"/>
      <c r="HXH121" s="4"/>
      <c r="HXI121" s="4"/>
      <c r="HXJ121" s="4"/>
      <c r="HXK121" s="4"/>
      <c r="HXL121" s="4"/>
      <c r="HXM121" s="4"/>
      <c r="HXN121" s="4"/>
      <c r="HXO121" s="4"/>
      <c r="HXP121" s="4"/>
      <c r="HXQ121" s="4"/>
      <c r="HXR121" s="4"/>
      <c r="HXS121" s="4"/>
      <c r="HXT121" s="4"/>
      <c r="HXU121" s="4"/>
      <c r="HXV121" s="4"/>
      <c r="HXW121" s="4"/>
      <c r="HXX121" s="4"/>
      <c r="HXY121" s="4"/>
      <c r="HXZ121" s="4"/>
      <c r="HYA121" s="4"/>
      <c r="HYB121" s="4"/>
      <c r="HYC121" s="4"/>
      <c r="HYD121" s="4"/>
      <c r="HYE121" s="4"/>
      <c r="HYF121" s="4"/>
      <c r="HYG121" s="4"/>
      <c r="HYH121" s="4"/>
      <c r="HYI121" s="4"/>
      <c r="HYJ121" s="4"/>
      <c r="HYK121" s="4"/>
      <c r="HYL121" s="4"/>
      <c r="HYM121" s="4"/>
      <c r="HYN121" s="4"/>
      <c r="HYO121" s="4"/>
      <c r="HYP121" s="4"/>
      <c r="HYQ121" s="4"/>
      <c r="HYR121" s="4"/>
      <c r="HYS121" s="4"/>
      <c r="HYT121" s="4"/>
      <c r="HYU121" s="4"/>
      <c r="HYV121" s="4"/>
      <c r="HYW121" s="4"/>
      <c r="HYX121" s="4"/>
      <c r="HYY121" s="4"/>
      <c r="HYZ121" s="4"/>
      <c r="HZA121" s="4"/>
      <c r="HZB121" s="4"/>
      <c r="HZC121" s="4"/>
      <c r="HZD121" s="4"/>
      <c r="HZE121" s="4"/>
      <c r="HZF121" s="4"/>
      <c r="HZG121" s="4"/>
      <c r="HZH121" s="4"/>
      <c r="HZI121" s="4"/>
      <c r="HZJ121" s="4"/>
      <c r="HZK121" s="4"/>
      <c r="HZL121" s="4"/>
      <c r="HZM121" s="4"/>
      <c r="HZN121" s="4"/>
      <c r="HZO121" s="4"/>
      <c r="HZP121" s="4"/>
      <c r="HZQ121" s="4"/>
      <c r="HZR121" s="4"/>
      <c r="HZS121" s="4"/>
      <c r="HZT121" s="4"/>
      <c r="HZU121" s="4"/>
      <c r="HZV121" s="4"/>
      <c r="HZW121" s="4"/>
      <c r="HZX121" s="4"/>
      <c r="HZY121" s="4"/>
      <c r="HZZ121" s="4"/>
      <c r="IAA121" s="4"/>
      <c r="IAB121" s="4"/>
      <c r="IAC121" s="4"/>
      <c r="IAD121" s="4"/>
      <c r="IAE121" s="4"/>
      <c r="IAF121" s="4"/>
      <c r="IAG121" s="4"/>
      <c r="IAH121" s="4"/>
      <c r="IAI121" s="4"/>
      <c r="IAJ121" s="4"/>
      <c r="IAK121" s="4"/>
      <c r="IAL121" s="4"/>
      <c r="IAM121" s="4"/>
      <c r="IAN121" s="4"/>
      <c r="IAO121" s="4"/>
      <c r="IAP121" s="4"/>
      <c r="IAQ121" s="4"/>
      <c r="IAR121" s="4"/>
      <c r="IAS121" s="4"/>
      <c r="IAT121" s="4"/>
      <c r="IAU121" s="4"/>
      <c r="IAV121" s="4"/>
      <c r="IAW121" s="4"/>
      <c r="IAX121" s="4"/>
      <c r="IAY121" s="4"/>
      <c r="IAZ121" s="4"/>
      <c r="IBA121" s="4"/>
      <c r="IBB121" s="4"/>
      <c r="IBC121" s="4"/>
      <c r="IBD121" s="4"/>
      <c r="IBE121" s="4"/>
      <c r="IBF121" s="4"/>
      <c r="IBG121" s="4"/>
      <c r="IBH121" s="4"/>
      <c r="IBI121" s="4"/>
      <c r="IBJ121" s="4"/>
      <c r="IBK121" s="4"/>
      <c r="IBL121" s="4"/>
      <c r="IBM121" s="4"/>
      <c r="IBN121" s="4"/>
      <c r="IBO121" s="4"/>
      <c r="IBP121" s="4"/>
      <c r="IBQ121" s="4"/>
      <c r="IBR121" s="4"/>
      <c r="IBS121" s="4"/>
      <c r="IBT121" s="4"/>
      <c r="IBU121" s="4"/>
      <c r="IBV121" s="4"/>
      <c r="IBW121" s="4"/>
      <c r="IBX121" s="4"/>
      <c r="IBY121" s="4"/>
      <c r="IBZ121" s="4"/>
      <c r="ICA121" s="4"/>
      <c r="ICB121" s="4"/>
      <c r="ICC121" s="4"/>
      <c r="ICD121" s="4"/>
      <c r="ICE121" s="4"/>
      <c r="ICF121" s="4"/>
      <c r="ICG121" s="4"/>
      <c r="ICH121" s="4"/>
      <c r="ICI121" s="4"/>
      <c r="ICJ121" s="4"/>
      <c r="ICK121" s="4"/>
      <c r="ICL121" s="4"/>
      <c r="ICM121" s="4"/>
      <c r="ICN121" s="4"/>
      <c r="ICO121" s="4"/>
      <c r="ICP121" s="4"/>
      <c r="ICQ121" s="4"/>
      <c r="ICR121" s="4"/>
      <c r="ICS121" s="4"/>
      <c r="ICT121" s="4"/>
      <c r="ICU121" s="4"/>
      <c r="ICV121" s="4"/>
      <c r="ICW121" s="4"/>
      <c r="ICX121" s="4"/>
      <c r="ICY121" s="4"/>
      <c r="ICZ121" s="4"/>
      <c r="IDA121" s="4"/>
      <c r="IDB121" s="4"/>
      <c r="IDC121" s="4"/>
      <c r="IDD121" s="4"/>
      <c r="IDE121" s="4"/>
      <c r="IDF121" s="4"/>
      <c r="IDG121" s="4"/>
      <c r="IDH121" s="4"/>
      <c r="IDI121" s="4"/>
      <c r="IDJ121" s="4"/>
      <c r="IDK121" s="4"/>
      <c r="IDL121" s="4"/>
      <c r="IDM121" s="4"/>
      <c r="IDN121" s="4"/>
      <c r="IDO121" s="4"/>
      <c r="IDP121" s="4"/>
      <c r="IDQ121" s="4"/>
      <c r="IDR121" s="4"/>
      <c r="IDS121" s="4"/>
      <c r="IDT121" s="4"/>
      <c r="IDU121" s="4"/>
      <c r="IDV121" s="4"/>
      <c r="IDW121" s="4"/>
      <c r="IDX121" s="4"/>
      <c r="IDY121" s="4"/>
      <c r="IDZ121" s="4"/>
      <c r="IEA121" s="4"/>
      <c r="IEB121" s="4"/>
      <c r="IEC121" s="4"/>
      <c r="IED121" s="4"/>
      <c r="IEE121" s="4"/>
      <c r="IEF121" s="4"/>
      <c r="IEG121" s="4"/>
      <c r="IEH121" s="4"/>
      <c r="IEI121" s="4"/>
      <c r="IEJ121" s="4"/>
      <c r="IEK121" s="4"/>
      <c r="IEL121" s="4"/>
      <c r="IEM121" s="4"/>
      <c r="IEN121" s="4"/>
      <c r="IEO121" s="4"/>
      <c r="IEP121" s="4"/>
      <c r="IEQ121" s="4"/>
      <c r="IER121" s="4"/>
      <c r="IES121" s="4"/>
      <c r="IET121" s="4"/>
      <c r="IEU121" s="4"/>
      <c r="IEV121" s="4"/>
      <c r="IEW121" s="4"/>
      <c r="IEX121" s="4"/>
      <c r="IEY121" s="4"/>
      <c r="IEZ121" s="4"/>
      <c r="IFA121" s="4"/>
      <c r="IFB121" s="4"/>
      <c r="IFC121" s="4"/>
      <c r="IFD121" s="4"/>
      <c r="IFE121" s="4"/>
      <c r="IFF121" s="4"/>
      <c r="IFG121" s="4"/>
      <c r="IFH121" s="4"/>
      <c r="IFI121" s="4"/>
      <c r="IFJ121" s="4"/>
      <c r="IFK121" s="4"/>
      <c r="IFL121" s="4"/>
      <c r="IFM121" s="4"/>
      <c r="IFN121" s="4"/>
      <c r="IFO121" s="4"/>
      <c r="IFP121" s="4"/>
      <c r="IFQ121" s="4"/>
      <c r="IFR121" s="4"/>
      <c r="IFS121" s="4"/>
      <c r="IFT121" s="4"/>
      <c r="IFU121" s="4"/>
      <c r="IFV121" s="4"/>
      <c r="IFW121" s="4"/>
      <c r="IFX121" s="4"/>
      <c r="IFY121" s="4"/>
      <c r="IFZ121" s="4"/>
      <c r="IGA121" s="4"/>
      <c r="IGB121" s="4"/>
      <c r="IGC121" s="4"/>
      <c r="IGD121" s="4"/>
      <c r="IGE121" s="4"/>
      <c r="IGF121" s="4"/>
      <c r="IGG121" s="4"/>
      <c r="IGH121" s="4"/>
      <c r="IGI121" s="4"/>
      <c r="IGJ121" s="4"/>
      <c r="IGK121" s="4"/>
      <c r="IGL121" s="4"/>
      <c r="IGM121" s="4"/>
      <c r="IGN121" s="4"/>
      <c r="IGO121" s="4"/>
      <c r="IGP121" s="4"/>
      <c r="IGQ121" s="4"/>
      <c r="IGR121" s="4"/>
      <c r="IGS121" s="4"/>
      <c r="IGT121" s="4"/>
      <c r="IGU121" s="4"/>
      <c r="IGV121" s="4"/>
      <c r="IGW121" s="4"/>
      <c r="IGX121" s="4"/>
      <c r="IGY121" s="4"/>
      <c r="IGZ121" s="4"/>
      <c r="IHA121" s="4"/>
      <c r="IHB121" s="4"/>
      <c r="IHC121" s="4"/>
      <c r="IHD121" s="4"/>
      <c r="IHE121" s="4"/>
      <c r="IHF121" s="4"/>
      <c r="IHG121" s="4"/>
      <c r="IHH121" s="4"/>
      <c r="IHI121" s="4"/>
      <c r="IHJ121" s="4"/>
      <c r="IHK121" s="4"/>
      <c r="IHL121" s="4"/>
      <c r="IHM121" s="4"/>
      <c r="IHN121" s="4"/>
      <c r="IHO121" s="4"/>
      <c r="IHP121" s="4"/>
      <c r="IHQ121" s="4"/>
      <c r="IHR121" s="4"/>
      <c r="IHS121" s="4"/>
      <c r="IHT121" s="4"/>
      <c r="IHU121" s="4"/>
      <c r="IHV121" s="4"/>
      <c r="IHW121" s="4"/>
      <c r="IHX121" s="4"/>
      <c r="IHY121" s="4"/>
      <c r="IHZ121" s="4"/>
      <c r="IIA121" s="4"/>
      <c r="IIB121" s="4"/>
      <c r="IIC121" s="4"/>
      <c r="IID121" s="4"/>
      <c r="IIE121" s="4"/>
      <c r="IIF121" s="4"/>
      <c r="IIG121" s="4"/>
      <c r="IIH121" s="4"/>
      <c r="III121" s="4"/>
      <c r="IIJ121" s="4"/>
      <c r="IIK121" s="4"/>
      <c r="IIL121" s="4"/>
      <c r="IIM121" s="4"/>
      <c r="IIN121" s="4"/>
      <c r="IIO121" s="4"/>
      <c r="IIP121" s="4"/>
      <c r="IIQ121" s="4"/>
      <c r="IIR121" s="4"/>
      <c r="IIS121" s="4"/>
      <c r="IIT121" s="4"/>
      <c r="IIU121" s="4"/>
      <c r="IIV121" s="4"/>
      <c r="IIW121" s="4"/>
      <c r="IIX121" s="4"/>
      <c r="IIY121" s="4"/>
      <c r="IIZ121" s="4"/>
      <c r="IJA121" s="4"/>
      <c r="IJB121" s="4"/>
      <c r="IJC121" s="4"/>
      <c r="IJD121" s="4"/>
      <c r="IJE121" s="4"/>
      <c r="IJF121" s="4"/>
      <c r="IJG121" s="4"/>
      <c r="IJH121" s="4"/>
      <c r="IJI121" s="4"/>
      <c r="IJJ121" s="4"/>
      <c r="IJK121" s="4"/>
      <c r="IJL121" s="4"/>
      <c r="IJM121" s="4"/>
      <c r="IJN121" s="4"/>
      <c r="IJO121" s="4"/>
      <c r="IJP121" s="4"/>
      <c r="IJQ121" s="4"/>
      <c r="IJR121" s="4"/>
      <c r="IJS121" s="4"/>
      <c r="IJT121" s="4"/>
      <c r="IJU121" s="4"/>
      <c r="IJV121" s="4"/>
      <c r="IJW121" s="4"/>
      <c r="IJX121" s="4"/>
      <c r="IJY121" s="4"/>
      <c r="IJZ121" s="4"/>
      <c r="IKA121" s="4"/>
      <c r="IKB121" s="4"/>
      <c r="IKC121" s="4"/>
      <c r="IKD121" s="4"/>
      <c r="IKE121" s="4"/>
      <c r="IKF121" s="4"/>
      <c r="IKG121" s="4"/>
      <c r="IKH121" s="4"/>
      <c r="IKI121" s="4"/>
      <c r="IKJ121" s="4"/>
      <c r="IKK121" s="4"/>
      <c r="IKL121" s="4"/>
      <c r="IKM121" s="4"/>
      <c r="IKN121" s="4"/>
      <c r="IKO121" s="4"/>
      <c r="IKP121" s="4"/>
      <c r="IKQ121" s="4"/>
      <c r="IKR121" s="4"/>
      <c r="IKS121" s="4"/>
      <c r="IKT121" s="4"/>
      <c r="IKU121" s="4"/>
      <c r="IKV121" s="4"/>
      <c r="IKW121" s="4"/>
      <c r="IKX121" s="4"/>
      <c r="IKY121" s="4"/>
      <c r="IKZ121" s="4"/>
      <c r="ILA121" s="4"/>
      <c r="ILB121" s="4"/>
      <c r="ILC121" s="4"/>
      <c r="ILD121" s="4"/>
      <c r="ILE121" s="4"/>
      <c r="ILF121" s="4"/>
      <c r="ILG121" s="4"/>
      <c r="ILH121" s="4"/>
      <c r="ILI121" s="4"/>
      <c r="ILJ121" s="4"/>
      <c r="ILK121" s="4"/>
      <c r="ILL121" s="4"/>
      <c r="ILM121" s="4"/>
      <c r="ILN121" s="4"/>
      <c r="ILO121" s="4"/>
      <c r="ILP121" s="4"/>
      <c r="ILQ121" s="4"/>
      <c r="ILR121" s="4"/>
      <c r="ILS121" s="4"/>
      <c r="ILT121" s="4"/>
      <c r="ILU121" s="4"/>
      <c r="ILV121" s="4"/>
      <c r="ILW121" s="4"/>
      <c r="ILX121" s="4"/>
      <c r="ILY121" s="4"/>
      <c r="ILZ121" s="4"/>
      <c r="IMA121" s="4"/>
      <c r="IMB121" s="4"/>
      <c r="IMC121" s="4"/>
      <c r="IMD121" s="4"/>
      <c r="IME121" s="4"/>
      <c r="IMF121" s="4"/>
      <c r="IMG121" s="4"/>
      <c r="IMH121" s="4"/>
      <c r="IMI121" s="4"/>
      <c r="IMJ121" s="4"/>
      <c r="IMK121" s="4"/>
      <c r="IML121" s="4"/>
      <c r="IMM121" s="4"/>
      <c r="IMN121" s="4"/>
      <c r="IMO121" s="4"/>
      <c r="IMP121" s="4"/>
      <c r="IMQ121" s="4"/>
      <c r="IMR121" s="4"/>
      <c r="IMS121" s="4"/>
      <c r="IMT121" s="4"/>
      <c r="IMU121" s="4"/>
      <c r="IMV121" s="4"/>
      <c r="IMW121" s="4"/>
      <c r="IMX121" s="4"/>
      <c r="IMY121" s="4"/>
      <c r="IMZ121" s="4"/>
      <c r="INA121" s="4"/>
      <c r="INB121" s="4"/>
      <c r="INC121" s="4"/>
      <c r="IND121" s="4"/>
      <c r="INE121" s="4"/>
      <c r="INF121" s="4"/>
      <c r="ING121" s="4"/>
      <c r="INH121" s="4"/>
      <c r="INI121" s="4"/>
      <c r="INJ121" s="4"/>
      <c r="INK121" s="4"/>
      <c r="INL121" s="4"/>
      <c r="INM121" s="4"/>
      <c r="INN121" s="4"/>
      <c r="INO121" s="4"/>
      <c r="INP121" s="4"/>
      <c r="INQ121" s="4"/>
      <c r="INR121" s="4"/>
      <c r="INS121" s="4"/>
      <c r="INT121" s="4"/>
      <c r="INU121" s="4"/>
      <c r="INV121" s="4"/>
      <c r="INW121" s="4"/>
      <c r="INX121" s="4"/>
      <c r="INY121" s="4"/>
      <c r="INZ121" s="4"/>
      <c r="IOA121" s="4"/>
      <c r="IOB121" s="4"/>
      <c r="IOC121" s="4"/>
      <c r="IOD121" s="4"/>
      <c r="IOE121" s="4"/>
      <c r="IOF121" s="4"/>
      <c r="IOG121" s="4"/>
      <c r="IOH121" s="4"/>
      <c r="IOI121" s="4"/>
      <c r="IOJ121" s="4"/>
      <c r="IOK121" s="4"/>
      <c r="IOL121" s="4"/>
      <c r="IOM121" s="4"/>
      <c r="ION121" s="4"/>
      <c r="IOO121" s="4"/>
      <c r="IOP121" s="4"/>
      <c r="IOQ121" s="4"/>
      <c r="IOR121" s="4"/>
      <c r="IOS121" s="4"/>
      <c r="IOT121" s="4"/>
      <c r="IOU121" s="4"/>
      <c r="IOV121" s="4"/>
      <c r="IOW121" s="4"/>
      <c r="IOX121" s="4"/>
      <c r="IOY121" s="4"/>
      <c r="IOZ121" s="4"/>
      <c r="IPA121" s="4"/>
      <c r="IPB121" s="4"/>
      <c r="IPC121" s="4"/>
      <c r="IPD121" s="4"/>
      <c r="IPE121" s="4"/>
      <c r="IPF121" s="4"/>
      <c r="IPG121" s="4"/>
      <c r="IPH121" s="4"/>
      <c r="IPI121" s="4"/>
      <c r="IPJ121" s="4"/>
      <c r="IPK121" s="4"/>
      <c r="IPL121" s="4"/>
      <c r="IPM121" s="4"/>
      <c r="IPN121" s="4"/>
      <c r="IPO121" s="4"/>
      <c r="IPP121" s="4"/>
      <c r="IPQ121" s="4"/>
      <c r="IPR121" s="4"/>
      <c r="IPS121" s="4"/>
      <c r="IPT121" s="4"/>
      <c r="IPU121" s="4"/>
      <c r="IPV121" s="4"/>
      <c r="IPW121" s="4"/>
      <c r="IPX121" s="4"/>
      <c r="IPY121" s="4"/>
      <c r="IPZ121" s="4"/>
      <c r="IQA121" s="4"/>
      <c r="IQB121" s="4"/>
      <c r="IQC121" s="4"/>
      <c r="IQD121" s="4"/>
      <c r="IQE121" s="4"/>
      <c r="IQF121" s="4"/>
      <c r="IQG121" s="4"/>
      <c r="IQH121" s="4"/>
      <c r="IQI121" s="4"/>
      <c r="IQJ121" s="4"/>
      <c r="IQK121" s="4"/>
      <c r="IQL121" s="4"/>
      <c r="IQM121" s="4"/>
      <c r="IQN121" s="4"/>
      <c r="IQO121" s="4"/>
      <c r="IQP121" s="4"/>
      <c r="IQQ121" s="4"/>
      <c r="IQR121" s="4"/>
      <c r="IQS121" s="4"/>
      <c r="IQT121" s="4"/>
      <c r="IQU121" s="4"/>
      <c r="IQV121" s="4"/>
      <c r="IQW121" s="4"/>
      <c r="IQX121" s="4"/>
      <c r="IQY121" s="4"/>
      <c r="IQZ121" s="4"/>
      <c r="IRA121" s="4"/>
      <c r="IRB121" s="4"/>
      <c r="IRC121" s="4"/>
      <c r="IRD121" s="4"/>
      <c r="IRE121" s="4"/>
      <c r="IRF121" s="4"/>
      <c r="IRG121" s="4"/>
      <c r="IRH121" s="4"/>
      <c r="IRI121" s="4"/>
      <c r="IRJ121" s="4"/>
      <c r="IRK121" s="4"/>
      <c r="IRL121" s="4"/>
      <c r="IRM121" s="4"/>
      <c r="IRN121" s="4"/>
      <c r="IRO121" s="4"/>
      <c r="IRP121" s="4"/>
      <c r="IRQ121" s="4"/>
      <c r="IRR121" s="4"/>
      <c r="IRS121" s="4"/>
      <c r="IRT121" s="4"/>
      <c r="IRU121" s="4"/>
      <c r="IRV121" s="4"/>
      <c r="IRW121" s="4"/>
      <c r="IRX121" s="4"/>
      <c r="IRY121" s="4"/>
      <c r="IRZ121" s="4"/>
      <c r="ISA121" s="4"/>
      <c r="ISB121" s="4"/>
      <c r="ISC121" s="4"/>
      <c r="ISD121" s="4"/>
      <c r="ISE121" s="4"/>
      <c r="ISF121" s="4"/>
      <c r="ISG121" s="4"/>
      <c r="ISH121" s="4"/>
      <c r="ISI121" s="4"/>
      <c r="ISJ121" s="4"/>
      <c r="ISK121" s="4"/>
      <c r="ISL121" s="4"/>
      <c r="ISM121" s="4"/>
      <c r="ISN121" s="4"/>
      <c r="ISO121" s="4"/>
      <c r="ISP121" s="4"/>
      <c r="ISQ121" s="4"/>
      <c r="ISR121" s="4"/>
      <c r="ISS121" s="4"/>
      <c r="IST121" s="4"/>
      <c r="ISU121" s="4"/>
      <c r="ISV121" s="4"/>
      <c r="ISW121" s="4"/>
      <c r="ISX121" s="4"/>
      <c r="ISY121" s="4"/>
      <c r="ISZ121" s="4"/>
      <c r="ITA121" s="4"/>
      <c r="ITB121" s="4"/>
      <c r="ITC121" s="4"/>
      <c r="ITD121" s="4"/>
      <c r="ITE121" s="4"/>
      <c r="ITF121" s="4"/>
      <c r="ITG121" s="4"/>
      <c r="ITH121" s="4"/>
      <c r="ITI121" s="4"/>
      <c r="ITJ121" s="4"/>
      <c r="ITK121" s="4"/>
      <c r="ITL121" s="4"/>
      <c r="ITM121" s="4"/>
      <c r="ITN121" s="4"/>
      <c r="ITO121" s="4"/>
      <c r="ITP121" s="4"/>
      <c r="ITQ121" s="4"/>
      <c r="ITR121" s="4"/>
      <c r="ITS121" s="4"/>
      <c r="ITT121" s="4"/>
      <c r="ITU121" s="4"/>
      <c r="ITV121" s="4"/>
      <c r="ITW121" s="4"/>
      <c r="ITX121" s="4"/>
      <c r="ITY121" s="4"/>
      <c r="ITZ121" s="4"/>
      <c r="IUA121" s="4"/>
      <c r="IUB121" s="4"/>
      <c r="IUC121" s="4"/>
      <c r="IUD121" s="4"/>
      <c r="IUE121" s="4"/>
      <c r="IUF121" s="4"/>
      <c r="IUG121" s="4"/>
      <c r="IUH121" s="4"/>
      <c r="IUI121" s="4"/>
      <c r="IUJ121" s="4"/>
      <c r="IUK121" s="4"/>
      <c r="IUL121" s="4"/>
      <c r="IUM121" s="4"/>
      <c r="IUN121" s="4"/>
      <c r="IUO121" s="4"/>
      <c r="IUP121" s="4"/>
      <c r="IUQ121" s="4"/>
      <c r="IUR121" s="4"/>
      <c r="IUS121" s="4"/>
      <c r="IUT121" s="4"/>
      <c r="IUU121" s="4"/>
      <c r="IUV121" s="4"/>
      <c r="IUW121" s="4"/>
      <c r="IUX121" s="4"/>
      <c r="IUY121" s="4"/>
      <c r="IUZ121" s="4"/>
      <c r="IVA121" s="4"/>
      <c r="IVB121" s="4"/>
      <c r="IVC121" s="4"/>
      <c r="IVD121" s="4"/>
      <c r="IVE121" s="4"/>
      <c r="IVF121" s="4"/>
      <c r="IVG121" s="4"/>
      <c r="IVH121" s="4"/>
      <c r="IVI121" s="4"/>
      <c r="IVJ121" s="4"/>
      <c r="IVK121" s="4"/>
      <c r="IVL121" s="4"/>
      <c r="IVM121" s="4"/>
      <c r="IVN121" s="4"/>
      <c r="IVO121" s="4"/>
      <c r="IVP121" s="4"/>
      <c r="IVQ121" s="4"/>
      <c r="IVR121" s="4"/>
      <c r="IVS121" s="4"/>
      <c r="IVT121" s="4"/>
      <c r="IVU121" s="4"/>
      <c r="IVV121" s="4"/>
      <c r="IVW121" s="4"/>
      <c r="IVX121" s="4"/>
      <c r="IVY121" s="4"/>
      <c r="IVZ121" s="4"/>
      <c r="IWA121" s="4"/>
      <c r="IWB121" s="4"/>
      <c r="IWC121" s="4"/>
      <c r="IWD121" s="4"/>
      <c r="IWE121" s="4"/>
      <c r="IWF121" s="4"/>
      <c r="IWG121" s="4"/>
      <c r="IWH121" s="4"/>
      <c r="IWI121" s="4"/>
      <c r="IWJ121" s="4"/>
      <c r="IWK121" s="4"/>
      <c r="IWL121" s="4"/>
      <c r="IWM121" s="4"/>
      <c r="IWN121" s="4"/>
      <c r="IWO121" s="4"/>
      <c r="IWP121" s="4"/>
      <c r="IWQ121" s="4"/>
      <c r="IWR121" s="4"/>
      <c r="IWS121" s="4"/>
      <c r="IWT121" s="4"/>
      <c r="IWU121" s="4"/>
      <c r="IWV121" s="4"/>
      <c r="IWW121" s="4"/>
      <c r="IWX121" s="4"/>
      <c r="IWY121" s="4"/>
      <c r="IWZ121" s="4"/>
      <c r="IXA121" s="4"/>
      <c r="IXB121" s="4"/>
      <c r="IXC121" s="4"/>
      <c r="IXD121" s="4"/>
      <c r="IXE121" s="4"/>
      <c r="IXF121" s="4"/>
      <c r="IXG121" s="4"/>
      <c r="IXH121" s="4"/>
      <c r="IXI121" s="4"/>
      <c r="IXJ121" s="4"/>
      <c r="IXK121" s="4"/>
      <c r="IXL121" s="4"/>
      <c r="IXM121" s="4"/>
      <c r="IXN121" s="4"/>
      <c r="IXO121" s="4"/>
      <c r="IXP121" s="4"/>
      <c r="IXQ121" s="4"/>
      <c r="IXR121" s="4"/>
      <c r="IXS121" s="4"/>
      <c r="IXT121" s="4"/>
      <c r="IXU121" s="4"/>
      <c r="IXV121" s="4"/>
      <c r="IXW121" s="4"/>
      <c r="IXX121" s="4"/>
      <c r="IXY121" s="4"/>
      <c r="IXZ121" s="4"/>
      <c r="IYA121" s="4"/>
      <c r="IYB121" s="4"/>
      <c r="IYC121" s="4"/>
      <c r="IYD121" s="4"/>
      <c r="IYE121" s="4"/>
      <c r="IYF121" s="4"/>
      <c r="IYG121" s="4"/>
      <c r="IYH121" s="4"/>
      <c r="IYI121" s="4"/>
      <c r="IYJ121" s="4"/>
      <c r="IYK121" s="4"/>
      <c r="IYL121" s="4"/>
      <c r="IYM121" s="4"/>
      <c r="IYN121" s="4"/>
      <c r="IYO121" s="4"/>
      <c r="IYP121" s="4"/>
      <c r="IYQ121" s="4"/>
      <c r="IYR121" s="4"/>
      <c r="IYS121" s="4"/>
      <c r="IYT121" s="4"/>
      <c r="IYU121" s="4"/>
      <c r="IYV121" s="4"/>
      <c r="IYW121" s="4"/>
      <c r="IYX121" s="4"/>
      <c r="IYY121" s="4"/>
      <c r="IYZ121" s="4"/>
      <c r="IZA121" s="4"/>
      <c r="IZB121" s="4"/>
      <c r="IZC121" s="4"/>
      <c r="IZD121" s="4"/>
      <c r="IZE121" s="4"/>
      <c r="IZF121" s="4"/>
      <c r="IZG121" s="4"/>
      <c r="IZH121" s="4"/>
      <c r="IZI121" s="4"/>
      <c r="IZJ121" s="4"/>
      <c r="IZK121" s="4"/>
      <c r="IZL121" s="4"/>
      <c r="IZM121" s="4"/>
      <c r="IZN121" s="4"/>
      <c r="IZO121" s="4"/>
      <c r="IZP121" s="4"/>
      <c r="IZQ121" s="4"/>
      <c r="IZR121" s="4"/>
      <c r="IZS121" s="4"/>
      <c r="IZT121" s="4"/>
      <c r="IZU121" s="4"/>
      <c r="IZV121" s="4"/>
      <c r="IZW121" s="4"/>
      <c r="IZX121" s="4"/>
      <c r="IZY121" s="4"/>
      <c r="IZZ121" s="4"/>
      <c r="JAA121" s="4"/>
      <c r="JAB121" s="4"/>
      <c r="JAC121" s="4"/>
      <c r="JAD121" s="4"/>
      <c r="JAE121" s="4"/>
      <c r="JAF121" s="4"/>
      <c r="JAG121" s="4"/>
      <c r="JAH121" s="4"/>
      <c r="JAI121" s="4"/>
      <c r="JAJ121" s="4"/>
      <c r="JAK121" s="4"/>
      <c r="JAL121" s="4"/>
      <c r="JAM121" s="4"/>
      <c r="JAN121" s="4"/>
      <c r="JAO121" s="4"/>
      <c r="JAP121" s="4"/>
      <c r="JAQ121" s="4"/>
      <c r="JAR121" s="4"/>
      <c r="JAS121" s="4"/>
      <c r="JAT121" s="4"/>
      <c r="JAU121" s="4"/>
      <c r="JAV121" s="4"/>
      <c r="JAW121" s="4"/>
      <c r="JAX121" s="4"/>
      <c r="JAY121" s="4"/>
      <c r="JAZ121" s="4"/>
      <c r="JBA121" s="4"/>
      <c r="JBB121" s="4"/>
      <c r="JBC121" s="4"/>
      <c r="JBD121" s="4"/>
      <c r="JBE121" s="4"/>
      <c r="JBF121" s="4"/>
      <c r="JBG121" s="4"/>
      <c r="JBH121" s="4"/>
      <c r="JBI121" s="4"/>
      <c r="JBJ121" s="4"/>
      <c r="JBK121" s="4"/>
      <c r="JBL121" s="4"/>
      <c r="JBM121" s="4"/>
      <c r="JBN121" s="4"/>
      <c r="JBO121" s="4"/>
      <c r="JBP121" s="4"/>
      <c r="JBQ121" s="4"/>
      <c r="JBR121" s="4"/>
      <c r="JBS121" s="4"/>
      <c r="JBT121" s="4"/>
      <c r="JBU121" s="4"/>
      <c r="JBV121" s="4"/>
      <c r="JBW121" s="4"/>
      <c r="JBX121" s="4"/>
      <c r="JBY121" s="4"/>
      <c r="JBZ121" s="4"/>
      <c r="JCA121" s="4"/>
      <c r="JCB121" s="4"/>
      <c r="JCC121" s="4"/>
      <c r="JCD121" s="4"/>
      <c r="JCE121" s="4"/>
      <c r="JCF121" s="4"/>
      <c r="JCG121" s="4"/>
      <c r="JCH121" s="4"/>
      <c r="JCI121" s="4"/>
      <c r="JCJ121" s="4"/>
      <c r="JCK121" s="4"/>
      <c r="JCL121" s="4"/>
      <c r="JCM121" s="4"/>
      <c r="JCN121" s="4"/>
      <c r="JCO121" s="4"/>
      <c r="JCP121" s="4"/>
      <c r="JCQ121" s="4"/>
      <c r="JCR121" s="4"/>
      <c r="JCS121" s="4"/>
      <c r="JCT121" s="4"/>
      <c r="JCU121" s="4"/>
      <c r="JCV121" s="4"/>
      <c r="JCW121" s="4"/>
      <c r="JCX121" s="4"/>
      <c r="JCY121" s="4"/>
      <c r="JCZ121" s="4"/>
      <c r="JDA121" s="4"/>
      <c r="JDB121" s="4"/>
      <c r="JDC121" s="4"/>
      <c r="JDD121" s="4"/>
      <c r="JDE121" s="4"/>
      <c r="JDF121" s="4"/>
      <c r="JDG121" s="4"/>
      <c r="JDH121" s="4"/>
      <c r="JDI121" s="4"/>
      <c r="JDJ121" s="4"/>
      <c r="JDK121" s="4"/>
      <c r="JDL121" s="4"/>
      <c r="JDM121" s="4"/>
      <c r="JDN121" s="4"/>
      <c r="JDO121" s="4"/>
      <c r="JDP121" s="4"/>
      <c r="JDQ121" s="4"/>
      <c r="JDR121" s="4"/>
      <c r="JDS121" s="4"/>
      <c r="JDT121" s="4"/>
      <c r="JDU121" s="4"/>
      <c r="JDV121" s="4"/>
      <c r="JDW121" s="4"/>
      <c r="JDX121" s="4"/>
      <c r="JDY121" s="4"/>
      <c r="JDZ121" s="4"/>
      <c r="JEA121" s="4"/>
      <c r="JEB121" s="4"/>
      <c r="JEC121" s="4"/>
      <c r="JED121" s="4"/>
      <c r="JEE121" s="4"/>
      <c r="JEF121" s="4"/>
      <c r="JEG121" s="4"/>
      <c r="JEH121" s="4"/>
      <c r="JEI121" s="4"/>
      <c r="JEJ121" s="4"/>
      <c r="JEK121" s="4"/>
      <c r="JEL121" s="4"/>
      <c r="JEM121" s="4"/>
      <c r="JEN121" s="4"/>
      <c r="JEO121" s="4"/>
      <c r="JEP121" s="4"/>
      <c r="JEQ121" s="4"/>
      <c r="JER121" s="4"/>
      <c r="JES121" s="4"/>
      <c r="JET121" s="4"/>
      <c r="JEU121" s="4"/>
      <c r="JEV121" s="4"/>
      <c r="JEW121" s="4"/>
      <c r="JEX121" s="4"/>
      <c r="JEY121" s="4"/>
      <c r="JEZ121" s="4"/>
      <c r="JFA121" s="4"/>
      <c r="JFB121" s="4"/>
      <c r="JFC121" s="4"/>
      <c r="JFD121" s="4"/>
      <c r="JFE121" s="4"/>
      <c r="JFF121" s="4"/>
      <c r="JFG121" s="4"/>
      <c r="JFH121" s="4"/>
      <c r="JFI121" s="4"/>
      <c r="JFJ121" s="4"/>
      <c r="JFK121" s="4"/>
      <c r="JFL121" s="4"/>
      <c r="JFM121" s="4"/>
      <c r="JFN121" s="4"/>
      <c r="JFO121" s="4"/>
      <c r="JFP121" s="4"/>
      <c r="JFQ121" s="4"/>
      <c r="JFR121" s="4"/>
      <c r="JFS121" s="4"/>
      <c r="JFT121" s="4"/>
      <c r="JFU121" s="4"/>
      <c r="JFV121" s="4"/>
      <c r="JFW121" s="4"/>
      <c r="JFX121" s="4"/>
      <c r="JFY121" s="4"/>
      <c r="JFZ121" s="4"/>
      <c r="JGA121" s="4"/>
      <c r="JGB121" s="4"/>
      <c r="JGC121" s="4"/>
      <c r="JGD121" s="4"/>
      <c r="JGE121" s="4"/>
      <c r="JGF121" s="4"/>
      <c r="JGG121" s="4"/>
      <c r="JGH121" s="4"/>
      <c r="JGI121" s="4"/>
      <c r="JGJ121" s="4"/>
      <c r="JGK121" s="4"/>
      <c r="JGL121" s="4"/>
      <c r="JGM121" s="4"/>
      <c r="JGN121" s="4"/>
      <c r="JGO121" s="4"/>
      <c r="JGP121" s="4"/>
      <c r="JGQ121" s="4"/>
      <c r="JGR121" s="4"/>
      <c r="JGS121" s="4"/>
      <c r="JGT121" s="4"/>
      <c r="JGU121" s="4"/>
      <c r="JGV121" s="4"/>
      <c r="JGW121" s="4"/>
      <c r="JGX121" s="4"/>
      <c r="JGY121" s="4"/>
      <c r="JGZ121" s="4"/>
      <c r="JHA121" s="4"/>
      <c r="JHB121" s="4"/>
      <c r="JHC121" s="4"/>
      <c r="JHD121" s="4"/>
      <c r="JHE121" s="4"/>
      <c r="JHF121" s="4"/>
      <c r="JHG121" s="4"/>
      <c r="JHH121" s="4"/>
      <c r="JHI121" s="4"/>
      <c r="JHJ121" s="4"/>
      <c r="JHK121" s="4"/>
      <c r="JHL121" s="4"/>
      <c r="JHM121" s="4"/>
      <c r="JHN121" s="4"/>
      <c r="JHO121" s="4"/>
      <c r="JHP121" s="4"/>
      <c r="JHQ121" s="4"/>
      <c r="JHR121" s="4"/>
      <c r="JHS121" s="4"/>
      <c r="JHT121" s="4"/>
      <c r="JHU121" s="4"/>
      <c r="JHV121" s="4"/>
      <c r="JHW121" s="4"/>
      <c r="JHX121" s="4"/>
      <c r="JHY121" s="4"/>
      <c r="JHZ121" s="4"/>
      <c r="JIA121" s="4"/>
      <c r="JIB121" s="4"/>
      <c r="JIC121" s="4"/>
      <c r="JID121" s="4"/>
      <c r="JIE121" s="4"/>
      <c r="JIF121" s="4"/>
      <c r="JIG121" s="4"/>
      <c r="JIH121" s="4"/>
      <c r="JII121" s="4"/>
      <c r="JIJ121" s="4"/>
      <c r="JIK121" s="4"/>
      <c r="JIL121" s="4"/>
      <c r="JIM121" s="4"/>
      <c r="JIN121" s="4"/>
      <c r="JIO121" s="4"/>
      <c r="JIP121" s="4"/>
      <c r="JIQ121" s="4"/>
      <c r="JIR121" s="4"/>
      <c r="JIS121" s="4"/>
      <c r="JIT121" s="4"/>
      <c r="JIU121" s="4"/>
      <c r="JIV121" s="4"/>
      <c r="JIW121" s="4"/>
      <c r="JIX121" s="4"/>
      <c r="JIY121" s="4"/>
      <c r="JIZ121" s="4"/>
      <c r="JJA121" s="4"/>
      <c r="JJB121" s="4"/>
      <c r="JJC121" s="4"/>
      <c r="JJD121" s="4"/>
      <c r="JJE121" s="4"/>
      <c r="JJF121" s="4"/>
      <c r="JJG121" s="4"/>
      <c r="JJH121" s="4"/>
      <c r="JJI121" s="4"/>
      <c r="JJJ121" s="4"/>
      <c r="JJK121" s="4"/>
      <c r="JJL121" s="4"/>
      <c r="JJM121" s="4"/>
      <c r="JJN121" s="4"/>
      <c r="JJO121" s="4"/>
      <c r="JJP121" s="4"/>
      <c r="JJQ121" s="4"/>
      <c r="JJR121" s="4"/>
      <c r="JJS121" s="4"/>
      <c r="JJT121" s="4"/>
      <c r="JJU121" s="4"/>
      <c r="JJV121" s="4"/>
      <c r="JJW121" s="4"/>
      <c r="JJX121" s="4"/>
      <c r="JJY121" s="4"/>
      <c r="JJZ121" s="4"/>
      <c r="JKA121" s="4"/>
      <c r="JKB121" s="4"/>
      <c r="JKC121" s="4"/>
      <c r="JKD121" s="4"/>
      <c r="JKE121" s="4"/>
      <c r="JKF121" s="4"/>
      <c r="JKG121" s="4"/>
      <c r="JKH121" s="4"/>
      <c r="JKI121" s="4"/>
      <c r="JKJ121" s="4"/>
      <c r="JKK121" s="4"/>
      <c r="JKL121" s="4"/>
      <c r="JKM121" s="4"/>
      <c r="JKN121" s="4"/>
      <c r="JKO121" s="4"/>
      <c r="JKP121" s="4"/>
      <c r="JKQ121" s="4"/>
      <c r="JKR121" s="4"/>
      <c r="JKS121" s="4"/>
      <c r="JKT121" s="4"/>
      <c r="JKU121" s="4"/>
      <c r="JKV121" s="4"/>
      <c r="JKW121" s="4"/>
      <c r="JKX121" s="4"/>
      <c r="JKY121" s="4"/>
      <c r="JKZ121" s="4"/>
      <c r="JLA121" s="4"/>
      <c r="JLB121" s="4"/>
      <c r="JLC121" s="4"/>
      <c r="JLD121" s="4"/>
      <c r="JLE121" s="4"/>
      <c r="JLF121" s="4"/>
      <c r="JLG121" s="4"/>
      <c r="JLH121" s="4"/>
      <c r="JLI121" s="4"/>
      <c r="JLJ121" s="4"/>
      <c r="JLK121" s="4"/>
      <c r="JLL121" s="4"/>
      <c r="JLM121" s="4"/>
      <c r="JLN121" s="4"/>
      <c r="JLO121" s="4"/>
      <c r="JLP121" s="4"/>
      <c r="JLQ121" s="4"/>
      <c r="JLR121" s="4"/>
      <c r="JLS121" s="4"/>
      <c r="JLT121" s="4"/>
      <c r="JLU121" s="4"/>
      <c r="JLV121" s="4"/>
      <c r="JLW121" s="4"/>
      <c r="JLX121" s="4"/>
      <c r="JLY121" s="4"/>
      <c r="JLZ121" s="4"/>
      <c r="JMA121" s="4"/>
      <c r="JMB121" s="4"/>
      <c r="JMC121" s="4"/>
      <c r="JMD121" s="4"/>
      <c r="JME121" s="4"/>
      <c r="JMF121" s="4"/>
      <c r="JMG121" s="4"/>
      <c r="JMH121" s="4"/>
      <c r="JMI121" s="4"/>
      <c r="JMJ121" s="4"/>
      <c r="JMK121" s="4"/>
      <c r="JML121" s="4"/>
      <c r="JMM121" s="4"/>
      <c r="JMN121" s="4"/>
      <c r="JMO121" s="4"/>
      <c r="JMP121" s="4"/>
      <c r="JMQ121" s="4"/>
      <c r="JMR121" s="4"/>
      <c r="JMS121" s="4"/>
      <c r="JMT121" s="4"/>
      <c r="JMU121" s="4"/>
      <c r="JMV121" s="4"/>
      <c r="JMW121" s="4"/>
      <c r="JMX121" s="4"/>
      <c r="JMY121" s="4"/>
      <c r="JMZ121" s="4"/>
      <c r="JNA121" s="4"/>
      <c r="JNB121" s="4"/>
      <c r="JNC121" s="4"/>
      <c r="JND121" s="4"/>
      <c r="JNE121" s="4"/>
      <c r="JNF121" s="4"/>
      <c r="JNG121" s="4"/>
      <c r="JNH121" s="4"/>
      <c r="JNI121" s="4"/>
      <c r="JNJ121" s="4"/>
      <c r="JNK121" s="4"/>
      <c r="JNL121" s="4"/>
      <c r="JNM121" s="4"/>
      <c r="JNN121" s="4"/>
      <c r="JNO121" s="4"/>
      <c r="JNP121" s="4"/>
      <c r="JNQ121" s="4"/>
      <c r="JNR121" s="4"/>
      <c r="JNS121" s="4"/>
      <c r="JNT121" s="4"/>
      <c r="JNU121" s="4"/>
      <c r="JNV121" s="4"/>
      <c r="JNW121" s="4"/>
      <c r="JNX121" s="4"/>
      <c r="JNY121" s="4"/>
      <c r="JNZ121" s="4"/>
      <c r="JOA121" s="4"/>
      <c r="JOB121" s="4"/>
      <c r="JOC121" s="4"/>
      <c r="JOD121" s="4"/>
      <c r="JOE121" s="4"/>
      <c r="JOF121" s="4"/>
      <c r="JOG121" s="4"/>
      <c r="JOH121" s="4"/>
      <c r="JOI121" s="4"/>
      <c r="JOJ121" s="4"/>
      <c r="JOK121" s="4"/>
      <c r="JOL121" s="4"/>
      <c r="JOM121" s="4"/>
      <c r="JON121" s="4"/>
      <c r="JOO121" s="4"/>
      <c r="JOP121" s="4"/>
      <c r="JOQ121" s="4"/>
      <c r="JOR121" s="4"/>
      <c r="JOS121" s="4"/>
      <c r="JOT121" s="4"/>
      <c r="JOU121" s="4"/>
      <c r="JOV121" s="4"/>
      <c r="JOW121" s="4"/>
      <c r="JOX121" s="4"/>
      <c r="JOY121" s="4"/>
      <c r="JOZ121" s="4"/>
      <c r="JPA121" s="4"/>
      <c r="JPB121" s="4"/>
      <c r="JPC121" s="4"/>
      <c r="JPD121" s="4"/>
      <c r="JPE121" s="4"/>
      <c r="JPF121" s="4"/>
      <c r="JPG121" s="4"/>
      <c r="JPH121" s="4"/>
      <c r="JPI121" s="4"/>
      <c r="JPJ121" s="4"/>
      <c r="JPK121" s="4"/>
      <c r="JPL121" s="4"/>
      <c r="JPM121" s="4"/>
      <c r="JPN121" s="4"/>
      <c r="JPO121" s="4"/>
      <c r="JPP121" s="4"/>
      <c r="JPQ121" s="4"/>
      <c r="JPR121" s="4"/>
      <c r="JPS121" s="4"/>
      <c r="JPT121" s="4"/>
      <c r="JPU121" s="4"/>
      <c r="JPV121" s="4"/>
      <c r="JPW121" s="4"/>
      <c r="JPX121" s="4"/>
      <c r="JPY121" s="4"/>
      <c r="JPZ121" s="4"/>
      <c r="JQA121" s="4"/>
      <c r="JQB121" s="4"/>
      <c r="JQC121" s="4"/>
      <c r="JQD121" s="4"/>
      <c r="JQE121" s="4"/>
      <c r="JQF121" s="4"/>
      <c r="JQG121" s="4"/>
      <c r="JQH121" s="4"/>
      <c r="JQI121" s="4"/>
      <c r="JQJ121" s="4"/>
      <c r="JQK121" s="4"/>
      <c r="JQL121" s="4"/>
      <c r="JQM121" s="4"/>
      <c r="JQN121" s="4"/>
      <c r="JQO121" s="4"/>
      <c r="JQP121" s="4"/>
      <c r="JQQ121" s="4"/>
      <c r="JQR121" s="4"/>
      <c r="JQS121" s="4"/>
      <c r="JQT121" s="4"/>
      <c r="JQU121" s="4"/>
      <c r="JQV121" s="4"/>
      <c r="JQW121" s="4"/>
      <c r="JQX121" s="4"/>
      <c r="JQY121" s="4"/>
      <c r="JQZ121" s="4"/>
      <c r="JRA121" s="4"/>
      <c r="JRB121" s="4"/>
      <c r="JRC121" s="4"/>
      <c r="JRD121" s="4"/>
      <c r="JRE121" s="4"/>
      <c r="JRF121" s="4"/>
      <c r="JRG121" s="4"/>
      <c r="JRH121" s="4"/>
      <c r="JRI121" s="4"/>
      <c r="JRJ121" s="4"/>
      <c r="JRK121" s="4"/>
      <c r="JRL121" s="4"/>
      <c r="JRM121" s="4"/>
      <c r="JRN121" s="4"/>
      <c r="JRO121" s="4"/>
      <c r="JRP121" s="4"/>
      <c r="JRQ121" s="4"/>
      <c r="JRR121" s="4"/>
      <c r="JRS121" s="4"/>
      <c r="JRT121" s="4"/>
      <c r="JRU121" s="4"/>
      <c r="JRV121" s="4"/>
      <c r="JRW121" s="4"/>
      <c r="JRX121" s="4"/>
      <c r="JRY121" s="4"/>
      <c r="JRZ121" s="4"/>
      <c r="JSA121" s="4"/>
      <c r="JSB121" s="4"/>
      <c r="JSC121" s="4"/>
      <c r="JSD121" s="4"/>
      <c r="JSE121" s="4"/>
      <c r="JSF121" s="4"/>
      <c r="JSG121" s="4"/>
      <c r="JSH121" s="4"/>
      <c r="JSI121" s="4"/>
      <c r="JSJ121" s="4"/>
      <c r="JSK121" s="4"/>
      <c r="JSL121" s="4"/>
      <c r="JSM121" s="4"/>
      <c r="JSN121" s="4"/>
      <c r="JSO121" s="4"/>
      <c r="JSP121" s="4"/>
      <c r="JSQ121" s="4"/>
      <c r="JSR121" s="4"/>
      <c r="JSS121" s="4"/>
      <c r="JST121" s="4"/>
      <c r="JSU121" s="4"/>
      <c r="JSV121" s="4"/>
      <c r="JSW121" s="4"/>
      <c r="JSX121" s="4"/>
      <c r="JSY121" s="4"/>
      <c r="JSZ121" s="4"/>
      <c r="JTA121" s="4"/>
      <c r="JTB121" s="4"/>
      <c r="JTC121" s="4"/>
      <c r="JTD121" s="4"/>
      <c r="JTE121" s="4"/>
      <c r="JTF121" s="4"/>
      <c r="JTG121" s="4"/>
      <c r="JTH121" s="4"/>
      <c r="JTI121" s="4"/>
      <c r="JTJ121" s="4"/>
      <c r="JTK121" s="4"/>
      <c r="JTL121" s="4"/>
      <c r="JTM121" s="4"/>
      <c r="JTN121" s="4"/>
      <c r="JTO121" s="4"/>
      <c r="JTP121" s="4"/>
      <c r="JTQ121" s="4"/>
      <c r="JTR121" s="4"/>
      <c r="JTS121" s="4"/>
      <c r="JTT121" s="4"/>
      <c r="JTU121" s="4"/>
      <c r="JTV121" s="4"/>
      <c r="JTW121" s="4"/>
      <c r="JTX121" s="4"/>
      <c r="JTY121" s="4"/>
      <c r="JTZ121" s="4"/>
      <c r="JUA121" s="4"/>
      <c r="JUB121" s="4"/>
      <c r="JUC121" s="4"/>
      <c r="JUD121" s="4"/>
      <c r="JUE121" s="4"/>
      <c r="JUF121" s="4"/>
      <c r="JUG121" s="4"/>
      <c r="JUH121" s="4"/>
      <c r="JUI121" s="4"/>
      <c r="JUJ121" s="4"/>
      <c r="JUK121" s="4"/>
      <c r="JUL121" s="4"/>
      <c r="JUM121" s="4"/>
      <c r="JUN121" s="4"/>
      <c r="JUO121" s="4"/>
      <c r="JUP121" s="4"/>
      <c r="JUQ121" s="4"/>
      <c r="JUR121" s="4"/>
      <c r="JUS121" s="4"/>
      <c r="JUT121" s="4"/>
      <c r="JUU121" s="4"/>
      <c r="JUV121" s="4"/>
      <c r="JUW121" s="4"/>
      <c r="JUX121" s="4"/>
      <c r="JUY121" s="4"/>
      <c r="JUZ121" s="4"/>
      <c r="JVA121" s="4"/>
      <c r="JVB121" s="4"/>
      <c r="JVC121" s="4"/>
      <c r="JVD121" s="4"/>
      <c r="JVE121" s="4"/>
      <c r="JVF121" s="4"/>
      <c r="JVG121" s="4"/>
      <c r="JVH121" s="4"/>
      <c r="JVI121" s="4"/>
      <c r="JVJ121" s="4"/>
      <c r="JVK121" s="4"/>
      <c r="JVL121" s="4"/>
      <c r="JVM121" s="4"/>
      <c r="JVN121" s="4"/>
      <c r="JVO121" s="4"/>
      <c r="JVP121" s="4"/>
      <c r="JVQ121" s="4"/>
      <c r="JVR121" s="4"/>
      <c r="JVS121" s="4"/>
      <c r="JVT121" s="4"/>
      <c r="JVU121" s="4"/>
      <c r="JVV121" s="4"/>
      <c r="JVW121" s="4"/>
      <c r="JVX121" s="4"/>
      <c r="JVY121" s="4"/>
      <c r="JVZ121" s="4"/>
      <c r="JWA121" s="4"/>
      <c r="JWB121" s="4"/>
      <c r="JWC121" s="4"/>
      <c r="JWD121" s="4"/>
      <c r="JWE121" s="4"/>
      <c r="JWF121" s="4"/>
      <c r="JWG121" s="4"/>
      <c r="JWH121" s="4"/>
      <c r="JWI121" s="4"/>
      <c r="JWJ121" s="4"/>
      <c r="JWK121" s="4"/>
      <c r="JWL121" s="4"/>
      <c r="JWM121" s="4"/>
      <c r="JWN121" s="4"/>
      <c r="JWO121" s="4"/>
      <c r="JWP121" s="4"/>
      <c r="JWQ121" s="4"/>
      <c r="JWR121" s="4"/>
      <c r="JWS121" s="4"/>
      <c r="JWT121" s="4"/>
      <c r="JWU121" s="4"/>
      <c r="JWV121" s="4"/>
      <c r="JWW121" s="4"/>
      <c r="JWX121" s="4"/>
      <c r="JWY121" s="4"/>
      <c r="JWZ121" s="4"/>
      <c r="JXA121" s="4"/>
      <c r="JXB121" s="4"/>
      <c r="JXC121" s="4"/>
      <c r="JXD121" s="4"/>
      <c r="JXE121" s="4"/>
      <c r="JXF121" s="4"/>
      <c r="JXG121" s="4"/>
      <c r="JXH121" s="4"/>
      <c r="JXI121" s="4"/>
      <c r="JXJ121" s="4"/>
      <c r="JXK121" s="4"/>
      <c r="JXL121" s="4"/>
      <c r="JXM121" s="4"/>
      <c r="JXN121" s="4"/>
      <c r="JXO121" s="4"/>
      <c r="JXP121" s="4"/>
      <c r="JXQ121" s="4"/>
      <c r="JXR121" s="4"/>
      <c r="JXS121" s="4"/>
      <c r="JXT121" s="4"/>
      <c r="JXU121" s="4"/>
      <c r="JXV121" s="4"/>
      <c r="JXW121" s="4"/>
      <c r="JXX121" s="4"/>
      <c r="JXY121" s="4"/>
      <c r="JXZ121" s="4"/>
      <c r="JYA121" s="4"/>
      <c r="JYB121" s="4"/>
      <c r="JYC121" s="4"/>
      <c r="JYD121" s="4"/>
      <c r="JYE121" s="4"/>
      <c r="JYF121" s="4"/>
      <c r="JYG121" s="4"/>
      <c r="JYH121" s="4"/>
      <c r="JYI121" s="4"/>
      <c r="JYJ121" s="4"/>
      <c r="JYK121" s="4"/>
      <c r="JYL121" s="4"/>
      <c r="JYM121" s="4"/>
      <c r="JYN121" s="4"/>
      <c r="JYO121" s="4"/>
      <c r="JYP121" s="4"/>
      <c r="JYQ121" s="4"/>
      <c r="JYR121" s="4"/>
      <c r="JYS121" s="4"/>
      <c r="JYT121" s="4"/>
      <c r="JYU121" s="4"/>
      <c r="JYV121" s="4"/>
      <c r="JYW121" s="4"/>
      <c r="JYX121" s="4"/>
      <c r="JYY121" s="4"/>
      <c r="JYZ121" s="4"/>
      <c r="JZA121" s="4"/>
      <c r="JZB121" s="4"/>
      <c r="JZC121" s="4"/>
      <c r="JZD121" s="4"/>
      <c r="JZE121" s="4"/>
      <c r="JZF121" s="4"/>
      <c r="JZG121" s="4"/>
      <c r="JZH121" s="4"/>
      <c r="JZI121" s="4"/>
      <c r="JZJ121" s="4"/>
      <c r="JZK121" s="4"/>
      <c r="JZL121" s="4"/>
      <c r="JZM121" s="4"/>
      <c r="JZN121" s="4"/>
      <c r="JZO121" s="4"/>
      <c r="JZP121" s="4"/>
      <c r="JZQ121" s="4"/>
      <c r="JZR121" s="4"/>
      <c r="JZS121" s="4"/>
      <c r="JZT121" s="4"/>
      <c r="JZU121" s="4"/>
      <c r="JZV121" s="4"/>
      <c r="JZW121" s="4"/>
      <c r="JZX121" s="4"/>
      <c r="JZY121" s="4"/>
      <c r="JZZ121" s="4"/>
      <c r="KAA121" s="4"/>
      <c r="KAB121" s="4"/>
      <c r="KAC121" s="4"/>
      <c r="KAD121" s="4"/>
      <c r="KAE121" s="4"/>
      <c r="KAF121" s="4"/>
      <c r="KAG121" s="4"/>
      <c r="KAH121" s="4"/>
      <c r="KAI121" s="4"/>
      <c r="KAJ121" s="4"/>
      <c r="KAK121" s="4"/>
      <c r="KAL121" s="4"/>
      <c r="KAM121" s="4"/>
      <c r="KAN121" s="4"/>
      <c r="KAO121" s="4"/>
      <c r="KAP121" s="4"/>
      <c r="KAQ121" s="4"/>
      <c r="KAR121" s="4"/>
      <c r="KAS121" s="4"/>
      <c r="KAT121" s="4"/>
      <c r="KAU121" s="4"/>
      <c r="KAV121" s="4"/>
      <c r="KAW121" s="4"/>
      <c r="KAX121" s="4"/>
      <c r="KAY121" s="4"/>
      <c r="KAZ121" s="4"/>
      <c r="KBA121" s="4"/>
      <c r="KBB121" s="4"/>
      <c r="KBC121" s="4"/>
      <c r="KBD121" s="4"/>
      <c r="KBE121" s="4"/>
      <c r="KBF121" s="4"/>
      <c r="KBG121" s="4"/>
      <c r="KBH121" s="4"/>
      <c r="KBI121" s="4"/>
      <c r="KBJ121" s="4"/>
      <c r="KBK121" s="4"/>
      <c r="KBL121" s="4"/>
      <c r="KBM121" s="4"/>
      <c r="KBN121" s="4"/>
      <c r="KBO121" s="4"/>
      <c r="KBP121" s="4"/>
      <c r="KBQ121" s="4"/>
      <c r="KBR121" s="4"/>
      <c r="KBS121" s="4"/>
      <c r="KBT121" s="4"/>
      <c r="KBU121" s="4"/>
      <c r="KBV121" s="4"/>
      <c r="KBW121" s="4"/>
      <c r="KBX121" s="4"/>
      <c r="KBY121" s="4"/>
      <c r="KBZ121" s="4"/>
      <c r="KCA121" s="4"/>
      <c r="KCB121" s="4"/>
      <c r="KCC121" s="4"/>
      <c r="KCD121" s="4"/>
      <c r="KCE121" s="4"/>
      <c r="KCF121" s="4"/>
      <c r="KCG121" s="4"/>
      <c r="KCH121" s="4"/>
      <c r="KCI121" s="4"/>
      <c r="KCJ121" s="4"/>
      <c r="KCK121" s="4"/>
      <c r="KCL121" s="4"/>
      <c r="KCM121" s="4"/>
      <c r="KCN121" s="4"/>
      <c r="KCO121" s="4"/>
      <c r="KCP121" s="4"/>
      <c r="KCQ121" s="4"/>
      <c r="KCR121" s="4"/>
      <c r="KCS121" s="4"/>
      <c r="KCT121" s="4"/>
      <c r="KCU121" s="4"/>
      <c r="KCV121" s="4"/>
      <c r="KCW121" s="4"/>
      <c r="KCX121" s="4"/>
      <c r="KCY121" s="4"/>
      <c r="KCZ121" s="4"/>
      <c r="KDA121" s="4"/>
      <c r="KDB121" s="4"/>
      <c r="KDC121" s="4"/>
      <c r="KDD121" s="4"/>
      <c r="KDE121" s="4"/>
      <c r="KDF121" s="4"/>
      <c r="KDG121" s="4"/>
      <c r="KDH121" s="4"/>
      <c r="KDI121" s="4"/>
      <c r="KDJ121" s="4"/>
      <c r="KDK121" s="4"/>
      <c r="KDL121" s="4"/>
      <c r="KDM121" s="4"/>
      <c r="KDN121" s="4"/>
      <c r="KDO121" s="4"/>
      <c r="KDP121" s="4"/>
      <c r="KDQ121" s="4"/>
      <c r="KDR121" s="4"/>
      <c r="KDS121" s="4"/>
      <c r="KDT121" s="4"/>
      <c r="KDU121" s="4"/>
      <c r="KDV121" s="4"/>
      <c r="KDW121" s="4"/>
      <c r="KDX121" s="4"/>
      <c r="KDY121" s="4"/>
      <c r="KDZ121" s="4"/>
      <c r="KEA121" s="4"/>
      <c r="KEB121" s="4"/>
      <c r="KEC121" s="4"/>
      <c r="KED121" s="4"/>
      <c r="KEE121" s="4"/>
      <c r="KEF121" s="4"/>
      <c r="KEG121" s="4"/>
      <c r="KEH121" s="4"/>
      <c r="KEI121" s="4"/>
      <c r="KEJ121" s="4"/>
      <c r="KEK121" s="4"/>
      <c r="KEL121" s="4"/>
      <c r="KEM121" s="4"/>
      <c r="KEN121" s="4"/>
      <c r="KEO121" s="4"/>
      <c r="KEP121" s="4"/>
      <c r="KEQ121" s="4"/>
      <c r="KER121" s="4"/>
      <c r="KES121" s="4"/>
      <c r="KET121" s="4"/>
      <c r="KEU121" s="4"/>
      <c r="KEV121" s="4"/>
      <c r="KEW121" s="4"/>
      <c r="KEX121" s="4"/>
      <c r="KEY121" s="4"/>
      <c r="KEZ121" s="4"/>
      <c r="KFA121" s="4"/>
      <c r="KFB121" s="4"/>
      <c r="KFC121" s="4"/>
      <c r="KFD121" s="4"/>
      <c r="KFE121" s="4"/>
      <c r="KFF121" s="4"/>
      <c r="KFG121" s="4"/>
      <c r="KFH121" s="4"/>
      <c r="KFI121" s="4"/>
      <c r="KFJ121" s="4"/>
      <c r="KFK121" s="4"/>
      <c r="KFL121" s="4"/>
      <c r="KFM121" s="4"/>
      <c r="KFN121" s="4"/>
      <c r="KFO121" s="4"/>
      <c r="KFP121" s="4"/>
      <c r="KFQ121" s="4"/>
      <c r="KFR121" s="4"/>
      <c r="KFS121" s="4"/>
      <c r="KFT121" s="4"/>
      <c r="KFU121" s="4"/>
      <c r="KFV121" s="4"/>
      <c r="KFW121" s="4"/>
      <c r="KFX121" s="4"/>
      <c r="KFY121" s="4"/>
      <c r="KFZ121" s="4"/>
      <c r="KGA121" s="4"/>
      <c r="KGB121" s="4"/>
      <c r="KGC121" s="4"/>
      <c r="KGD121" s="4"/>
      <c r="KGE121" s="4"/>
      <c r="KGF121" s="4"/>
      <c r="KGG121" s="4"/>
      <c r="KGH121" s="4"/>
      <c r="KGI121" s="4"/>
      <c r="KGJ121" s="4"/>
      <c r="KGK121" s="4"/>
      <c r="KGL121" s="4"/>
      <c r="KGM121" s="4"/>
      <c r="KGN121" s="4"/>
      <c r="KGO121" s="4"/>
      <c r="KGP121" s="4"/>
      <c r="KGQ121" s="4"/>
      <c r="KGR121" s="4"/>
      <c r="KGS121" s="4"/>
      <c r="KGT121" s="4"/>
      <c r="KGU121" s="4"/>
      <c r="KGV121" s="4"/>
      <c r="KGW121" s="4"/>
      <c r="KGX121" s="4"/>
      <c r="KGY121" s="4"/>
      <c r="KGZ121" s="4"/>
      <c r="KHA121" s="4"/>
      <c r="KHB121" s="4"/>
      <c r="KHC121" s="4"/>
      <c r="KHD121" s="4"/>
      <c r="KHE121" s="4"/>
      <c r="KHF121" s="4"/>
      <c r="KHG121" s="4"/>
      <c r="KHH121" s="4"/>
      <c r="KHI121" s="4"/>
      <c r="KHJ121" s="4"/>
      <c r="KHK121" s="4"/>
      <c r="KHL121" s="4"/>
      <c r="KHM121" s="4"/>
      <c r="KHN121" s="4"/>
      <c r="KHO121" s="4"/>
      <c r="KHP121" s="4"/>
      <c r="KHQ121" s="4"/>
      <c r="KHR121" s="4"/>
      <c r="KHS121" s="4"/>
      <c r="KHT121" s="4"/>
      <c r="KHU121" s="4"/>
      <c r="KHV121" s="4"/>
      <c r="KHW121" s="4"/>
      <c r="KHX121" s="4"/>
      <c r="KHY121" s="4"/>
      <c r="KHZ121" s="4"/>
      <c r="KIA121" s="4"/>
      <c r="KIB121" s="4"/>
      <c r="KIC121" s="4"/>
      <c r="KID121" s="4"/>
      <c r="KIE121" s="4"/>
      <c r="KIF121" s="4"/>
      <c r="KIG121" s="4"/>
      <c r="KIH121" s="4"/>
      <c r="KII121" s="4"/>
      <c r="KIJ121" s="4"/>
      <c r="KIK121" s="4"/>
      <c r="KIL121" s="4"/>
      <c r="KIM121" s="4"/>
      <c r="KIN121" s="4"/>
      <c r="KIO121" s="4"/>
      <c r="KIP121" s="4"/>
      <c r="KIQ121" s="4"/>
      <c r="KIR121" s="4"/>
      <c r="KIS121" s="4"/>
      <c r="KIT121" s="4"/>
      <c r="KIU121" s="4"/>
      <c r="KIV121" s="4"/>
      <c r="KIW121" s="4"/>
      <c r="KIX121" s="4"/>
      <c r="KIY121" s="4"/>
      <c r="KIZ121" s="4"/>
      <c r="KJA121" s="4"/>
      <c r="KJB121" s="4"/>
      <c r="KJC121" s="4"/>
      <c r="KJD121" s="4"/>
      <c r="KJE121" s="4"/>
      <c r="KJF121" s="4"/>
      <c r="KJG121" s="4"/>
      <c r="KJH121" s="4"/>
      <c r="KJI121" s="4"/>
      <c r="KJJ121" s="4"/>
      <c r="KJK121" s="4"/>
      <c r="KJL121" s="4"/>
      <c r="KJM121" s="4"/>
      <c r="KJN121" s="4"/>
      <c r="KJO121" s="4"/>
      <c r="KJP121" s="4"/>
      <c r="KJQ121" s="4"/>
      <c r="KJR121" s="4"/>
      <c r="KJS121" s="4"/>
      <c r="KJT121" s="4"/>
      <c r="KJU121" s="4"/>
      <c r="KJV121" s="4"/>
      <c r="KJW121" s="4"/>
      <c r="KJX121" s="4"/>
      <c r="KJY121" s="4"/>
      <c r="KJZ121" s="4"/>
      <c r="KKA121" s="4"/>
      <c r="KKB121" s="4"/>
      <c r="KKC121" s="4"/>
      <c r="KKD121" s="4"/>
      <c r="KKE121" s="4"/>
      <c r="KKF121" s="4"/>
      <c r="KKG121" s="4"/>
      <c r="KKH121" s="4"/>
      <c r="KKI121" s="4"/>
      <c r="KKJ121" s="4"/>
      <c r="KKK121" s="4"/>
      <c r="KKL121" s="4"/>
      <c r="KKM121" s="4"/>
      <c r="KKN121" s="4"/>
      <c r="KKO121" s="4"/>
      <c r="KKP121" s="4"/>
      <c r="KKQ121" s="4"/>
      <c r="KKR121" s="4"/>
      <c r="KKS121" s="4"/>
      <c r="KKT121" s="4"/>
      <c r="KKU121" s="4"/>
      <c r="KKV121" s="4"/>
      <c r="KKW121" s="4"/>
      <c r="KKX121" s="4"/>
      <c r="KKY121" s="4"/>
      <c r="KKZ121" s="4"/>
      <c r="KLA121" s="4"/>
      <c r="KLB121" s="4"/>
      <c r="KLC121" s="4"/>
      <c r="KLD121" s="4"/>
      <c r="KLE121" s="4"/>
      <c r="KLF121" s="4"/>
      <c r="KLG121" s="4"/>
      <c r="KLH121" s="4"/>
      <c r="KLI121" s="4"/>
      <c r="KLJ121" s="4"/>
      <c r="KLK121" s="4"/>
      <c r="KLL121" s="4"/>
      <c r="KLM121" s="4"/>
      <c r="KLN121" s="4"/>
      <c r="KLO121" s="4"/>
      <c r="KLP121" s="4"/>
      <c r="KLQ121" s="4"/>
      <c r="KLR121" s="4"/>
      <c r="KLS121" s="4"/>
      <c r="KLT121" s="4"/>
      <c r="KLU121" s="4"/>
      <c r="KLV121" s="4"/>
      <c r="KLW121" s="4"/>
      <c r="KLX121" s="4"/>
      <c r="KLY121" s="4"/>
      <c r="KLZ121" s="4"/>
      <c r="KMA121" s="4"/>
      <c r="KMB121" s="4"/>
      <c r="KMC121" s="4"/>
      <c r="KMD121" s="4"/>
      <c r="KME121" s="4"/>
      <c r="KMF121" s="4"/>
      <c r="KMG121" s="4"/>
      <c r="KMH121" s="4"/>
      <c r="KMI121" s="4"/>
      <c r="KMJ121" s="4"/>
      <c r="KMK121" s="4"/>
      <c r="KML121" s="4"/>
      <c r="KMM121" s="4"/>
      <c r="KMN121" s="4"/>
      <c r="KMO121" s="4"/>
      <c r="KMP121" s="4"/>
      <c r="KMQ121" s="4"/>
      <c r="KMR121" s="4"/>
      <c r="KMS121" s="4"/>
      <c r="KMT121" s="4"/>
      <c r="KMU121" s="4"/>
      <c r="KMV121" s="4"/>
      <c r="KMW121" s="4"/>
      <c r="KMX121" s="4"/>
      <c r="KMY121" s="4"/>
      <c r="KMZ121" s="4"/>
      <c r="KNA121" s="4"/>
      <c r="KNB121" s="4"/>
      <c r="KNC121" s="4"/>
      <c r="KND121" s="4"/>
      <c r="KNE121" s="4"/>
      <c r="KNF121" s="4"/>
      <c r="KNG121" s="4"/>
      <c r="KNH121" s="4"/>
      <c r="KNI121" s="4"/>
      <c r="KNJ121" s="4"/>
      <c r="KNK121" s="4"/>
      <c r="KNL121" s="4"/>
      <c r="KNM121" s="4"/>
      <c r="KNN121" s="4"/>
      <c r="KNO121" s="4"/>
      <c r="KNP121" s="4"/>
      <c r="KNQ121" s="4"/>
      <c r="KNR121" s="4"/>
      <c r="KNS121" s="4"/>
      <c r="KNT121" s="4"/>
      <c r="KNU121" s="4"/>
      <c r="KNV121" s="4"/>
      <c r="KNW121" s="4"/>
      <c r="KNX121" s="4"/>
      <c r="KNY121" s="4"/>
      <c r="KNZ121" s="4"/>
      <c r="KOA121" s="4"/>
      <c r="KOB121" s="4"/>
      <c r="KOC121" s="4"/>
      <c r="KOD121" s="4"/>
      <c r="KOE121" s="4"/>
      <c r="KOF121" s="4"/>
      <c r="KOG121" s="4"/>
      <c r="KOH121" s="4"/>
      <c r="KOI121" s="4"/>
      <c r="KOJ121" s="4"/>
      <c r="KOK121" s="4"/>
      <c r="KOL121" s="4"/>
      <c r="KOM121" s="4"/>
      <c r="KON121" s="4"/>
      <c r="KOO121" s="4"/>
      <c r="KOP121" s="4"/>
      <c r="KOQ121" s="4"/>
      <c r="KOR121" s="4"/>
      <c r="KOS121" s="4"/>
      <c r="KOT121" s="4"/>
      <c r="KOU121" s="4"/>
      <c r="KOV121" s="4"/>
      <c r="KOW121" s="4"/>
      <c r="KOX121" s="4"/>
      <c r="KOY121" s="4"/>
      <c r="KOZ121" s="4"/>
      <c r="KPA121" s="4"/>
      <c r="KPB121" s="4"/>
      <c r="KPC121" s="4"/>
      <c r="KPD121" s="4"/>
      <c r="KPE121" s="4"/>
      <c r="KPF121" s="4"/>
      <c r="KPG121" s="4"/>
      <c r="KPH121" s="4"/>
      <c r="KPI121" s="4"/>
      <c r="KPJ121" s="4"/>
      <c r="KPK121" s="4"/>
      <c r="KPL121" s="4"/>
      <c r="KPM121" s="4"/>
      <c r="KPN121" s="4"/>
      <c r="KPO121" s="4"/>
      <c r="KPP121" s="4"/>
      <c r="KPQ121" s="4"/>
      <c r="KPR121" s="4"/>
      <c r="KPS121" s="4"/>
      <c r="KPT121" s="4"/>
      <c r="KPU121" s="4"/>
      <c r="KPV121" s="4"/>
      <c r="KPW121" s="4"/>
      <c r="KPX121" s="4"/>
      <c r="KPY121" s="4"/>
      <c r="KPZ121" s="4"/>
      <c r="KQA121" s="4"/>
      <c r="KQB121" s="4"/>
      <c r="KQC121" s="4"/>
      <c r="KQD121" s="4"/>
      <c r="KQE121" s="4"/>
      <c r="KQF121" s="4"/>
      <c r="KQG121" s="4"/>
      <c r="KQH121" s="4"/>
      <c r="KQI121" s="4"/>
      <c r="KQJ121" s="4"/>
      <c r="KQK121" s="4"/>
      <c r="KQL121" s="4"/>
      <c r="KQM121" s="4"/>
      <c r="KQN121" s="4"/>
      <c r="KQO121" s="4"/>
      <c r="KQP121" s="4"/>
      <c r="KQQ121" s="4"/>
      <c r="KQR121" s="4"/>
      <c r="KQS121" s="4"/>
      <c r="KQT121" s="4"/>
      <c r="KQU121" s="4"/>
      <c r="KQV121" s="4"/>
      <c r="KQW121" s="4"/>
      <c r="KQX121" s="4"/>
      <c r="KQY121" s="4"/>
      <c r="KQZ121" s="4"/>
      <c r="KRA121" s="4"/>
      <c r="KRB121" s="4"/>
      <c r="KRC121" s="4"/>
      <c r="KRD121" s="4"/>
      <c r="KRE121" s="4"/>
      <c r="KRF121" s="4"/>
      <c r="KRG121" s="4"/>
      <c r="KRH121" s="4"/>
      <c r="KRI121" s="4"/>
      <c r="KRJ121" s="4"/>
      <c r="KRK121" s="4"/>
      <c r="KRL121" s="4"/>
      <c r="KRM121" s="4"/>
      <c r="KRN121" s="4"/>
      <c r="KRO121" s="4"/>
      <c r="KRP121" s="4"/>
      <c r="KRQ121" s="4"/>
      <c r="KRR121" s="4"/>
      <c r="KRS121" s="4"/>
      <c r="KRT121" s="4"/>
      <c r="KRU121" s="4"/>
      <c r="KRV121" s="4"/>
      <c r="KRW121" s="4"/>
      <c r="KRX121" s="4"/>
      <c r="KRY121" s="4"/>
      <c r="KRZ121" s="4"/>
      <c r="KSA121" s="4"/>
      <c r="KSB121" s="4"/>
      <c r="KSC121" s="4"/>
      <c r="KSD121" s="4"/>
      <c r="KSE121" s="4"/>
      <c r="KSF121" s="4"/>
      <c r="KSG121" s="4"/>
      <c r="KSH121" s="4"/>
      <c r="KSI121" s="4"/>
      <c r="KSJ121" s="4"/>
      <c r="KSK121" s="4"/>
      <c r="KSL121" s="4"/>
      <c r="KSM121" s="4"/>
      <c r="KSN121" s="4"/>
      <c r="KSO121" s="4"/>
      <c r="KSP121" s="4"/>
      <c r="KSQ121" s="4"/>
      <c r="KSR121" s="4"/>
      <c r="KSS121" s="4"/>
      <c r="KST121" s="4"/>
      <c r="KSU121" s="4"/>
      <c r="KSV121" s="4"/>
      <c r="KSW121" s="4"/>
      <c r="KSX121" s="4"/>
      <c r="KSY121" s="4"/>
      <c r="KSZ121" s="4"/>
      <c r="KTA121" s="4"/>
      <c r="KTB121" s="4"/>
      <c r="KTC121" s="4"/>
      <c r="KTD121" s="4"/>
      <c r="KTE121" s="4"/>
      <c r="KTF121" s="4"/>
      <c r="KTG121" s="4"/>
      <c r="KTH121" s="4"/>
      <c r="KTI121" s="4"/>
      <c r="KTJ121" s="4"/>
      <c r="KTK121" s="4"/>
      <c r="KTL121" s="4"/>
      <c r="KTM121" s="4"/>
      <c r="KTN121" s="4"/>
      <c r="KTO121" s="4"/>
      <c r="KTP121" s="4"/>
      <c r="KTQ121" s="4"/>
      <c r="KTR121" s="4"/>
      <c r="KTS121" s="4"/>
      <c r="KTT121" s="4"/>
      <c r="KTU121" s="4"/>
      <c r="KTV121" s="4"/>
      <c r="KTW121" s="4"/>
      <c r="KTX121" s="4"/>
      <c r="KTY121" s="4"/>
      <c r="KTZ121" s="4"/>
      <c r="KUA121" s="4"/>
      <c r="KUB121" s="4"/>
      <c r="KUC121" s="4"/>
      <c r="KUD121" s="4"/>
      <c r="KUE121" s="4"/>
      <c r="KUF121" s="4"/>
      <c r="KUG121" s="4"/>
      <c r="KUH121" s="4"/>
      <c r="KUI121" s="4"/>
      <c r="KUJ121" s="4"/>
      <c r="KUK121" s="4"/>
      <c r="KUL121" s="4"/>
      <c r="KUM121" s="4"/>
      <c r="KUN121" s="4"/>
      <c r="KUO121" s="4"/>
      <c r="KUP121" s="4"/>
      <c r="KUQ121" s="4"/>
      <c r="KUR121" s="4"/>
      <c r="KUS121" s="4"/>
      <c r="KUT121" s="4"/>
      <c r="KUU121" s="4"/>
      <c r="KUV121" s="4"/>
      <c r="KUW121" s="4"/>
      <c r="KUX121" s="4"/>
      <c r="KUY121" s="4"/>
      <c r="KUZ121" s="4"/>
      <c r="KVA121" s="4"/>
      <c r="KVB121" s="4"/>
      <c r="KVC121" s="4"/>
      <c r="KVD121" s="4"/>
      <c r="KVE121" s="4"/>
      <c r="KVF121" s="4"/>
      <c r="KVG121" s="4"/>
      <c r="KVH121" s="4"/>
      <c r="KVI121" s="4"/>
      <c r="KVJ121" s="4"/>
      <c r="KVK121" s="4"/>
      <c r="KVL121" s="4"/>
      <c r="KVM121" s="4"/>
      <c r="KVN121" s="4"/>
      <c r="KVO121" s="4"/>
      <c r="KVP121" s="4"/>
      <c r="KVQ121" s="4"/>
      <c r="KVR121" s="4"/>
      <c r="KVS121" s="4"/>
      <c r="KVT121" s="4"/>
      <c r="KVU121" s="4"/>
      <c r="KVV121" s="4"/>
      <c r="KVW121" s="4"/>
      <c r="KVX121" s="4"/>
      <c r="KVY121" s="4"/>
      <c r="KVZ121" s="4"/>
      <c r="KWA121" s="4"/>
      <c r="KWB121" s="4"/>
      <c r="KWC121" s="4"/>
      <c r="KWD121" s="4"/>
      <c r="KWE121" s="4"/>
      <c r="KWF121" s="4"/>
      <c r="KWG121" s="4"/>
      <c r="KWH121" s="4"/>
      <c r="KWI121" s="4"/>
      <c r="KWJ121" s="4"/>
      <c r="KWK121" s="4"/>
      <c r="KWL121" s="4"/>
      <c r="KWM121" s="4"/>
      <c r="KWN121" s="4"/>
      <c r="KWO121" s="4"/>
      <c r="KWP121" s="4"/>
      <c r="KWQ121" s="4"/>
      <c r="KWR121" s="4"/>
      <c r="KWS121" s="4"/>
      <c r="KWT121" s="4"/>
      <c r="KWU121" s="4"/>
      <c r="KWV121" s="4"/>
      <c r="KWW121" s="4"/>
      <c r="KWX121" s="4"/>
      <c r="KWY121" s="4"/>
      <c r="KWZ121" s="4"/>
      <c r="KXA121" s="4"/>
      <c r="KXB121" s="4"/>
      <c r="KXC121" s="4"/>
      <c r="KXD121" s="4"/>
      <c r="KXE121" s="4"/>
      <c r="KXF121" s="4"/>
      <c r="KXG121" s="4"/>
      <c r="KXH121" s="4"/>
      <c r="KXI121" s="4"/>
      <c r="KXJ121" s="4"/>
      <c r="KXK121" s="4"/>
      <c r="KXL121" s="4"/>
      <c r="KXM121" s="4"/>
      <c r="KXN121" s="4"/>
      <c r="KXO121" s="4"/>
      <c r="KXP121" s="4"/>
      <c r="KXQ121" s="4"/>
      <c r="KXR121" s="4"/>
      <c r="KXS121" s="4"/>
      <c r="KXT121" s="4"/>
      <c r="KXU121" s="4"/>
      <c r="KXV121" s="4"/>
      <c r="KXW121" s="4"/>
      <c r="KXX121" s="4"/>
      <c r="KXY121" s="4"/>
      <c r="KXZ121" s="4"/>
      <c r="KYA121" s="4"/>
      <c r="KYB121" s="4"/>
      <c r="KYC121" s="4"/>
      <c r="KYD121" s="4"/>
      <c r="KYE121" s="4"/>
      <c r="KYF121" s="4"/>
      <c r="KYG121" s="4"/>
      <c r="KYH121" s="4"/>
      <c r="KYI121" s="4"/>
      <c r="KYJ121" s="4"/>
      <c r="KYK121" s="4"/>
      <c r="KYL121" s="4"/>
      <c r="KYM121" s="4"/>
      <c r="KYN121" s="4"/>
      <c r="KYO121" s="4"/>
      <c r="KYP121" s="4"/>
      <c r="KYQ121" s="4"/>
      <c r="KYR121" s="4"/>
      <c r="KYS121" s="4"/>
      <c r="KYT121" s="4"/>
      <c r="KYU121" s="4"/>
      <c r="KYV121" s="4"/>
      <c r="KYW121" s="4"/>
      <c r="KYX121" s="4"/>
      <c r="KYY121" s="4"/>
      <c r="KYZ121" s="4"/>
      <c r="KZA121" s="4"/>
      <c r="KZB121" s="4"/>
      <c r="KZC121" s="4"/>
      <c r="KZD121" s="4"/>
      <c r="KZE121" s="4"/>
      <c r="KZF121" s="4"/>
      <c r="KZG121" s="4"/>
      <c r="KZH121" s="4"/>
      <c r="KZI121" s="4"/>
      <c r="KZJ121" s="4"/>
      <c r="KZK121" s="4"/>
      <c r="KZL121" s="4"/>
      <c r="KZM121" s="4"/>
      <c r="KZN121" s="4"/>
      <c r="KZO121" s="4"/>
      <c r="KZP121" s="4"/>
      <c r="KZQ121" s="4"/>
      <c r="KZR121" s="4"/>
      <c r="KZS121" s="4"/>
      <c r="KZT121" s="4"/>
      <c r="KZU121" s="4"/>
      <c r="KZV121" s="4"/>
      <c r="KZW121" s="4"/>
      <c r="KZX121" s="4"/>
      <c r="KZY121" s="4"/>
      <c r="KZZ121" s="4"/>
      <c r="LAA121" s="4"/>
      <c r="LAB121" s="4"/>
      <c r="LAC121" s="4"/>
      <c r="LAD121" s="4"/>
      <c r="LAE121" s="4"/>
      <c r="LAF121" s="4"/>
      <c r="LAG121" s="4"/>
      <c r="LAH121" s="4"/>
      <c r="LAI121" s="4"/>
      <c r="LAJ121" s="4"/>
      <c r="LAK121" s="4"/>
      <c r="LAL121" s="4"/>
      <c r="LAM121" s="4"/>
      <c r="LAN121" s="4"/>
      <c r="LAO121" s="4"/>
      <c r="LAP121" s="4"/>
      <c r="LAQ121" s="4"/>
      <c r="LAR121" s="4"/>
      <c r="LAS121" s="4"/>
      <c r="LAT121" s="4"/>
      <c r="LAU121" s="4"/>
      <c r="LAV121" s="4"/>
      <c r="LAW121" s="4"/>
      <c r="LAX121" s="4"/>
      <c r="LAY121" s="4"/>
      <c r="LAZ121" s="4"/>
      <c r="LBA121" s="4"/>
      <c r="LBB121" s="4"/>
      <c r="LBC121" s="4"/>
      <c r="LBD121" s="4"/>
      <c r="LBE121" s="4"/>
      <c r="LBF121" s="4"/>
      <c r="LBG121" s="4"/>
      <c r="LBH121" s="4"/>
      <c r="LBI121" s="4"/>
      <c r="LBJ121" s="4"/>
      <c r="LBK121" s="4"/>
      <c r="LBL121" s="4"/>
      <c r="LBM121" s="4"/>
      <c r="LBN121" s="4"/>
      <c r="LBO121" s="4"/>
      <c r="LBP121" s="4"/>
      <c r="LBQ121" s="4"/>
      <c r="LBR121" s="4"/>
      <c r="LBS121" s="4"/>
      <c r="LBT121" s="4"/>
      <c r="LBU121" s="4"/>
      <c r="LBV121" s="4"/>
      <c r="LBW121" s="4"/>
      <c r="LBX121" s="4"/>
      <c r="LBY121" s="4"/>
      <c r="LBZ121" s="4"/>
      <c r="LCA121" s="4"/>
      <c r="LCB121" s="4"/>
      <c r="LCC121" s="4"/>
      <c r="LCD121" s="4"/>
      <c r="LCE121" s="4"/>
      <c r="LCF121" s="4"/>
      <c r="LCG121" s="4"/>
      <c r="LCH121" s="4"/>
      <c r="LCI121" s="4"/>
      <c r="LCJ121" s="4"/>
      <c r="LCK121" s="4"/>
      <c r="LCL121" s="4"/>
      <c r="LCM121" s="4"/>
      <c r="LCN121" s="4"/>
      <c r="LCO121" s="4"/>
      <c r="LCP121" s="4"/>
      <c r="LCQ121" s="4"/>
      <c r="LCR121" s="4"/>
      <c r="LCS121" s="4"/>
      <c r="LCT121" s="4"/>
      <c r="LCU121" s="4"/>
      <c r="LCV121" s="4"/>
      <c r="LCW121" s="4"/>
      <c r="LCX121" s="4"/>
      <c r="LCY121" s="4"/>
      <c r="LCZ121" s="4"/>
      <c r="LDA121" s="4"/>
      <c r="LDB121" s="4"/>
      <c r="LDC121" s="4"/>
      <c r="LDD121" s="4"/>
      <c r="LDE121" s="4"/>
      <c r="LDF121" s="4"/>
      <c r="LDG121" s="4"/>
      <c r="LDH121" s="4"/>
      <c r="LDI121" s="4"/>
      <c r="LDJ121" s="4"/>
      <c r="LDK121" s="4"/>
      <c r="LDL121" s="4"/>
      <c r="LDM121" s="4"/>
      <c r="LDN121" s="4"/>
      <c r="LDO121" s="4"/>
      <c r="LDP121" s="4"/>
      <c r="LDQ121" s="4"/>
      <c r="LDR121" s="4"/>
      <c r="LDS121" s="4"/>
      <c r="LDT121" s="4"/>
      <c r="LDU121" s="4"/>
      <c r="LDV121" s="4"/>
      <c r="LDW121" s="4"/>
      <c r="LDX121" s="4"/>
      <c r="LDY121" s="4"/>
      <c r="LDZ121" s="4"/>
      <c r="LEA121" s="4"/>
      <c r="LEB121" s="4"/>
      <c r="LEC121" s="4"/>
      <c r="LED121" s="4"/>
      <c r="LEE121" s="4"/>
      <c r="LEF121" s="4"/>
      <c r="LEG121" s="4"/>
      <c r="LEH121" s="4"/>
      <c r="LEI121" s="4"/>
      <c r="LEJ121" s="4"/>
      <c r="LEK121" s="4"/>
      <c r="LEL121" s="4"/>
      <c r="LEM121" s="4"/>
      <c r="LEN121" s="4"/>
      <c r="LEO121" s="4"/>
      <c r="LEP121" s="4"/>
      <c r="LEQ121" s="4"/>
      <c r="LER121" s="4"/>
      <c r="LES121" s="4"/>
      <c r="LET121" s="4"/>
      <c r="LEU121" s="4"/>
      <c r="LEV121" s="4"/>
      <c r="LEW121" s="4"/>
      <c r="LEX121" s="4"/>
      <c r="LEY121" s="4"/>
      <c r="LEZ121" s="4"/>
      <c r="LFA121" s="4"/>
      <c r="LFB121" s="4"/>
      <c r="LFC121" s="4"/>
      <c r="LFD121" s="4"/>
      <c r="LFE121" s="4"/>
      <c r="LFF121" s="4"/>
      <c r="LFG121" s="4"/>
      <c r="LFH121" s="4"/>
      <c r="LFI121" s="4"/>
      <c r="LFJ121" s="4"/>
      <c r="LFK121" s="4"/>
      <c r="LFL121" s="4"/>
      <c r="LFM121" s="4"/>
      <c r="LFN121" s="4"/>
      <c r="LFO121" s="4"/>
      <c r="LFP121" s="4"/>
      <c r="LFQ121" s="4"/>
      <c r="LFR121" s="4"/>
      <c r="LFS121" s="4"/>
      <c r="LFT121" s="4"/>
      <c r="LFU121" s="4"/>
      <c r="LFV121" s="4"/>
      <c r="LFW121" s="4"/>
      <c r="LFX121" s="4"/>
      <c r="LFY121" s="4"/>
      <c r="LFZ121" s="4"/>
      <c r="LGA121" s="4"/>
      <c r="LGB121" s="4"/>
      <c r="LGC121" s="4"/>
      <c r="LGD121" s="4"/>
      <c r="LGE121" s="4"/>
      <c r="LGF121" s="4"/>
      <c r="LGG121" s="4"/>
      <c r="LGH121" s="4"/>
      <c r="LGI121" s="4"/>
      <c r="LGJ121" s="4"/>
      <c r="LGK121" s="4"/>
      <c r="LGL121" s="4"/>
      <c r="LGM121" s="4"/>
      <c r="LGN121" s="4"/>
      <c r="LGO121" s="4"/>
      <c r="LGP121" s="4"/>
      <c r="LGQ121" s="4"/>
      <c r="LGR121" s="4"/>
      <c r="LGS121" s="4"/>
      <c r="LGT121" s="4"/>
      <c r="LGU121" s="4"/>
      <c r="LGV121" s="4"/>
      <c r="LGW121" s="4"/>
      <c r="LGX121" s="4"/>
      <c r="LGY121" s="4"/>
      <c r="LGZ121" s="4"/>
      <c r="LHA121" s="4"/>
      <c r="LHB121" s="4"/>
      <c r="LHC121" s="4"/>
      <c r="LHD121" s="4"/>
      <c r="LHE121" s="4"/>
      <c r="LHF121" s="4"/>
      <c r="LHG121" s="4"/>
      <c r="LHH121" s="4"/>
      <c r="LHI121" s="4"/>
      <c r="LHJ121" s="4"/>
      <c r="LHK121" s="4"/>
      <c r="LHL121" s="4"/>
      <c r="LHM121" s="4"/>
      <c r="LHN121" s="4"/>
      <c r="LHO121" s="4"/>
      <c r="LHP121" s="4"/>
      <c r="LHQ121" s="4"/>
      <c r="LHR121" s="4"/>
      <c r="LHS121" s="4"/>
      <c r="LHT121" s="4"/>
      <c r="LHU121" s="4"/>
      <c r="LHV121" s="4"/>
      <c r="LHW121" s="4"/>
      <c r="LHX121" s="4"/>
      <c r="LHY121" s="4"/>
      <c r="LHZ121" s="4"/>
      <c r="LIA121" s="4"/>
      <c r="LIB121" s="4"/>
      <c r="LIC121" s="4"/>
      <c r="LID121" s="4"/>
      <c r="LIE121" s="4"/>
      <c r="LIF121" s="4"/>
      <c r="LIG121" s="4"/>
      <c r="LIH121" s="4"/>
      <c r="LII121" s="4"/>
      <c r="LIJ121" s="4"/>
      <c r="LIK121" s="4"/>
      <c r="LIL121" s="4"/>
      <c r="LIM121" s="4"/>
      <c r="LIN121" s="4"/>
      <c r="LIO121" s="4"/>
      <c r="LIP121" s="4"/>
      <c r="LIQ121" s="4"/>
      <c r="LIR121" s="4"/>
      <c r="LIS121" s="4"/>
      <c r="LIT121" s="4"/>
      <c r="LIU121" s="4"/>
      <c r="LIV121" s="4"/>
      <c r="LIW121" s="4"/>
      <c r="LIX121" s="4"/>
      <c r="LIY121" s="4"/>
      <c r="LIZ121" s="4"/>
      <c r="LJA121" s="4"/>
      <c r="LJB121" s="4"/>
      <c r="LJC121" s="4"/>
      <c r="LJD121" s="4"/>
      <c r="LJE121" s="4"/>
      <c r="LJF121" s="4"/>
      <c r="LJG121" s="4"/>
      <c r="LJH121" s="4"/>
      <c r="LJI121" s="4"/>
      <c r="LJJ121" s="4"/>
      <c r="LJK121" s="4"/>
      <c r="LJL121" s="4"/>
      <c r="LJM121" s="4"/>
      <c r="LJN121" s="4"/>
      <c r="LJO121" s="4"/>
      <c r="LJP121" s="4"/>
      <c r="LJQ121" s="4"/>
      <c r="LJR121" s="4"/>
      <c r="LJS121" s="4"/>
      <c r="LJT121" s="4"/>
      <c r="LJU121" s="4"/>
      <c r="LJV121" s="4"/>
      <c r="LJW121" s="4"/>
      <c r="LJX121" s="4"/>
      <c r="LJY121" s="4"/>
      <c r="LJZ121" s="4"/>
      <c r="LKA121" s="4"/>
      <c r="LKB121" s="4"/>
      <c r="LKC121" s="4"/>
      <c r="LKD121" s="4"/>
      <c r="LKE121" s="4"/>
      <c r="LKF121" s="4"/>
      <c r="LKG121" s="4"/>
      <c r="LKH121" s="4"/>
      <c r="LKI121" s="4"/>
      <c r="LKJ121" s="4"/>
      <c r="LKK121" s="4"/>
      <c r="LKL121" s="4"/>
      <c r="LKM121" s="4"/>
      <c r="LKN121" s="4"/>
      <c r="LKO121" s="4"/>
      <c r="LKP121" s="4"/>
      <c r="LKQ121" s="4"/>
      <c r="LKR121" s="4"/>
      <c r="LKS121" s="4"/>
      <c r="LKT121" s="4"/>
      <c r="LKU121" s="4"/>
      <c r="LKV121" s="4"/>
      <c r="LKW121" s="4"/>
      <c r="LKX121" s="4"/>
      <c r="LKY121" s="4"/>
      <c r="LKZ121" s="4"/>
      <c r="LLA121" s="4"/>
      <c r="LLB121" s="4"/>
      <c r="LLC121" s="4"/>
      <c r="LLD121" s="4"/>
      <c r="LLE121" s="4"/>
      <c r="LLF121" s="4"/>
      <c r="LLG121" s="4"/>
      <c r="LLH121" s="4"/>
      <c r="LLI121" s="4"/>
      <c r="LLJ121" s="4"/>
      <c r="LLK121" s="4"/>
      <c r="LLL121" s="4"/>
      <c r="LLM121" s="4"/>
      <c r="LLN121" s="4"/>
      <c r="LLO121" s="4"/>
      <c r="LLP121" s="4"/>
      <c r="LLQ121" s="4"/>
      <c r="LLR121" s="4"/>
      <c r="LLS121" s="4"/>
      <c r="LLT121" s="4"/>
      <c r="LLU121" s="4"/>
      <c r="LLV121" s="4"/>
      <c r="LLW121" s="4"/>
      <c r="LLX121" s="4"/>
      <c r="LLY121" s="4"/>
      <c r="LLZ121" s="4"/>
      <c r="LMA121" s="4"/>
      <c r="LMB121" s="4"/>
      <c r="LMC121" s="4"/>
      <c r="LMD121" s="4"/>
      <c r="LME121" s="4"/>
      <c r="LMF121" s="4"/>
      <c r="LMG121" s="4"/>
      <c r="LMH121" s="4"/>
      <c r="LMI121" s="4"/>
      <c r="LMJ121" s="4"/>
      <c r="LMK121" s="4"/>
      <c r="LML121" s="4"/>
      <c r="LMM121" s="4"/>
      <c r="LMN121" s="4"/>
      <c r="LMO121" s="4"/>
      <c r="LMP121" s="4"/>
      <c r="LMQ121" s="4"/>
      <c r="LMR121" s="4"/>
      <c r="LMS121" s="4"/>
      <c r="LMT121" s="4"/>
      <c r="LMU121" s="4"/>
      <c r="LMV121" s="4"/>
      <c r="LMW121" s="4"/>
      <c r="LMX121" s="4"/>
      <c r="LMY121" s="4"/>
      <c r="LMZ121" s="4"/>
      <c r="LNA121" s="4"/>
      <c r="LNB121" s="4"/>
      <c r="LNC121" s="4"/>
      <c r="LND121" s="4"/>
      <c r="LNE121" s="4"/>
      <c r="LNF121" s="4"/>
      <c r="LNG121" s="4"/>
      <c r="LNH121" s="4"/>
      <c r="LNI121" s="4"/>
      <c r="LNJ121" s="4"/>
      <c r="LNK121" s="4"/>
      <c r="LNL121" s="4"/>
      <c r="LNM121" s="4"/>
      <c r="LNN121" s="4"/>
      <c r="LNO121" s="4"/>
      <c r="LNP121" s="4"/>
      <c r="LNQ121" s="4"/>
      <c r="LNR121" s="4"/>
      <c r="LNS121" s="4"/>
      <c r="LNT121" s="4"/>
      <c r="LNU121" s="4"/>
      <c r="LNV121" s="4"/>
      <c r="LNW121" s="4"/>
      <c r="LNX121" s="4"/>
      <c r="LNY121" s="4"/>
      <c r="LNZ121" s="4"/>
      <c r="LOA121" s="4"/>
      <c r="LOB121" s="4"/>
      <c r="LOC121" s="4"/>
      <c r="LOD121" s="4"/>
      <c r="LOE121" s="4"/>
      <c r="LOF121" s="4"/>
      <c r="LOG121" s="4"/>
      <c r="LOH121" s="4"/>
      <c r="LOI121" s="4"/>
      <c r="LOJ121" s="4"/>
      <c r="LOK121" s="4"/>
      <c r="LOL121" s="4"/>
      <c r="LOM121" s="4"/>
      <c r="LON121" s="4"/>
      <c r="LOO121" s="4"/>
      <c r="LOP121" s="4"/>
      <c r="LOQ121" s="4"/>
      <c r="LOR121" s="4"/>
      <c r="LOS121" s="4"/>
      <c r="LOT121" s="4"/>
      <c r="LOU121" s="4"/>
      <c r="LOV121" s="4"/>
      <c r="LOW121" s="4"/>
      <c r="LOX121" s="4"/>
      <c r="LOY121" s="4"/>
      <c r="LOZ121" s="4"/>
      <c r="LPA121" s="4"/>
      <c r="LPB121" s="4"/>
      <c r="LPC121" s="4"/>
      <c r="LPD121" s="4"/>
      <c r="LPE121" s="4"/>
      <c r="LPF121" s="4"/>
      <c r="LPG121" s="4"/>
      <c r="LPH121" s="4"/>
      <c r="LPI121" s="4"/>
      <c r="LPJ121" s="4"/>
      <c r="LPK121" s="4"/>
      <c r="LPL121" s="4"/>
      <c r="LPM121" s="4"/>
      <c r="LPN121" s="4"/>
      <c r="LPO121" s="4"/>
      <c r="LPP121" s="4"/>
      <c r="LPQ121" s="4"/>
      <c r="LPR121" s="4"/>
      <c r="LPS121" s="4"/>
      <c r="LPT121" s="4"/>
      <c r="LPU121" s="4"/>
      <c r="LPV121" s="4"/>
      <c r="LPW121" s="4"/>
      <c r="LPX121" s="4"/>
      <c r="LPY121" s="4"/>
      <c r="LPZ121" s="4"/>
      <c r="LQA121" s="4"/>
      <c r="LQB121" s="4"/>
      <c r="LQC121" s="4"/>
      <c r="LQD121" s="4"/>
      <c r="LQE121" s="4"/>
      <c r="LQF121" s="4"/>
      <c r="LQG121" s="4"/>
      <c r="LQH121" s="4"/>
      <c r="LQI121" s="4"/>
      <c r="LQJ121" s="4"/>
      <c r="LQK121" s="4"/>
      <c r="LQL121" s="4"/>
      <c r="LQM121" s="4"/>
      <c r="LQN121" s="4"/>
      <c r="LQO121" s="4"/>
      <c r="LQP121" s="4"/>
      <c r="LQQ121" s="4"/>
      <c r="LQR121" s="4"/>
      <c r="LQS121" s="4"/>
      <c r="LQT121" s="4"/>
      <c r="LQU121" s="4"/>
      <c r="LQV121" s="4"/>
      <c r="LQW121" s="4"/>
      <c r="LQX121" s="4"/>
      <c r="LQY121" s="4"/>
      <c r="LQZ121" s="4"/>
      <c r="LRA121" s="4"/>
      <c r="LRB121" s="4"/>
      <c r="LRC121" s="4"/>
      <c r="LRD121" s="4"/>
      <c r="LRE121" s="4"/>
      <c r="LRF121" s="4"/>
      <c r="LRG121" s="4"/>
      <c r="LRH121" s="4"/>
      <c r="LRI121" s="4"/>
      <c r="LRJ121" s="4"/>
      <c r="LRK121" s="4"/>
      <c r="LRL121" s="4"/>
      <c r="LRM121" s="4"/>
      <c r="LRN121" s="4"/>
      <c r="LRO121" s="4"/>
      <c r="LRP121" s="4"/>
      <c r="LRQ121" s="4"/>
      <c r="LRR121" s="4"/>
      <c r="LRS121" s="4"/>
      <c r="LRT121" s="4"/>
      <c r="LRU121" s="4"/>
      <c r="LRV121" s="4"/>
      <c r="LRW121" s="4"/>
      <c r="LRX121" s="4"/>
      <c r="LRY121" s="4"/>
      <c r="LRZ121" s="4"/>
      <c r="LSA121" s="4"/>
      <c r="LSB121" s="4"/>
      <c r="LSC121" s="4"/>
      <c r="LSD121" s="4"/>
      <c r="LSE121" s="4"/>
      <c r="LSF121" s="4"/>
      <c r="LSG121" s="4"/>
      <c r="LSH121" s="4"/>
      <c r="LSI121" s="4"/>
      <c r="LSJ121" s="4"/>
      <c r="LSK121" s="4"/>
      <c r="LSL121" s="4"/>
      <c r="LSM121" s="4"/>
      <c r="LSN121" s="4"/>
      <c r="LSO121" s="4"/>
      <c r="LSP121" s="4"/>
      <c r="LSQ121" s="4"/>
      <c r="LSR121" s="4"/>
      <c r="LSS121" s="4"/>
      <c r="LST121" s="4"/>
      <c r="LSU121" s="4"/>
      <c r="LSV121" s="4"/>
      <c r="LSW121" s="4"/>
      <c r="LSX121" s="4"/>
      <c r="LSY121" s="4"/>
      <c r="LSZ121" s="4"/>
      <c r="LTA121" s="4"/>
      <c r="LTB121" s="4"/>
      <c r="LTC121" s="4"/>
      <c r="LTD121" s="4"/>
      <c r="LTE121" s="4"/>
      <c r="LTF121" s="4"/>
      <c r="LTG121" s="4"/>
      <c r="LTH121" s="4"/>
      <c r="LTI121" s="4"/>
      <c r="LTJ121" s="4"/>
      <c r="LTK121" s="4"/>
      <c r="LTL121" s="4"/>
      <c r="LTM121" s="4"/>
      <c r="LTN121" s="4"/>
      <c r="LTO121" s="4"/>
      <c r="LTP121" s="4"/>
      <c r="LTQ121" s="4"/>
      <c r="LTR121" s="4"/>
      <c r="LTS121" s="4"/>
      <c r="LTT121" s="4"/>
      <c r="LTU121" s="4"/>
      <c r="LTV121" s="4"/>
      <c r="LTW121" s="4"/>
      <c r="LTX121" s="4"/>
      <c r="LTY121" s="4"/>
      <c r="LTZ121" s="4"/>
      <c r="LUA121" s="4"/>
      <c r="LUB121" s="4"/>
      <c r="LUC121" s="4"/>
      <c r="LUD121" s="4"/>
      <c r="LUE121" s="4"/>
      <c r="LUF121" s="4"/>
      <c r="LUG121" s="4"/>
      <c r="LUH121" s="4"/>
      <c r="LUI121" s="4"/>
      <c r="LUJ121" s="4"/>
      <c r="LUK121" s="4"/>
      <c r="LUL121" s="4"/>
      <c r="LUM121" s="4"/>
      <c r="LUN121" s="4"/>
      <c r="LUO121" s="4"/>
      <c r="LUP121" s="4"/>
      <c r="LUQ121" s="4"/>
      <c r="LUR121" s="4"/>
      <c r="LUS121" s="4"/>
      <c r="LUT121" s="4"/>
      <c r="LUU121" s="4"/>
      <c r="LUV121" s="4"/>
      <c r="LUW121" s="4"/>
      <c r="LUX121" s="4"/>
      <c r="LUY121" s="4"/>
      <c r="LUZ121" s="4"/>
      <c r="LVA121" s="4"/>
      <c r="LVB121" s="4"/>
      <c r="LVC121" s="4"/>
      <c r="LVD121" s="4"/>
      <c r="LVE121" s="4"/>
      <c r="LVF121" s="4"/>
      <c r="LVG121" s="4"/>
      <c r="LVH121" s="4"/>
      <c r="LVI121" s="4"/>
      <c r="LVJ121" s="4"/>
      <c r="LVK121" s="4"/>
      <c r="LVL121" s="4"/>
      <c r="LVM121" s="4"/>
      <c r="LVN121" s="4"/>
      <c r="LVO121" s="4"/>
      <c r="LVP121" s="4"/>
      <c r="LVQ121" s="4"/>
      <c r="LVR121" s="4"/>
      <c r="LVS121" s="4"/>
      <c r="LVT121" s="4"/>
      <c r="LVU121" s="4"/>
      <c r="LVV121" s="4"/>
      <c r="LVW121" s="4"/>
      <c r="LVX121" s="4"/>
      <c r="LVY121" s="4"/>
      <c r="LVZ121" s="4"/>
      <c r="LWA121" s="4"/>
      <c r="LWB121" s="4"/>
      <c r="LWC121" s="4"/>
      <c r="LWD121" s="4"/>
      <c r="LWE121" s="4"/>
      <c r="LWF121" s="4"/>
      <c r="LWG121" s="4"/>
      <c r="LWH121" s="4"/>
      <c r="LWI121" s="4"/>
      <c r="LWJ121" s="4"/>
      <c r="LWK121" s="4"/>
      <c r="LWL121" s="4"/>
      <c r="LWM121" s="4"/>
      <c r="LWN121" s="4"/>
      <c r="LWO121" s="4"/>
      <c r="LWP121" s="4"/>
      <c r="LWQ121" s="4"/>
      <c r="LWR121" s="4"/>
      <c r="LWS121" s="4"/>
      <c r="LWT121" s="4"/>
      <c r="LWU121" s="4"/>
      <c r="LWV121" s="4"/>
      <c r="LWW121" s="4"/>
      <c r="LWX121" s="4"/>
      <c r="LWY121" s="4"/>
      <c r="LWZ121" s="4"/>
      <c r="LXA121" s="4"/>
      <c r="LXB121" s="4"/>
      <c r="LXC121" s="4"/>
      <c r="LXD121" s="4"/>
      <c r="LXE121" s="4"/>
      <c r="LXF121" s="4"/>
      <c r="LXG121" s="4"/>
      <c r="LXH121" s="4"/>
      <c r="LXI121" s="4"/>
      <c r="LXJ121" s="4"/>
      <c r="LXK121" s="4"/>
      <c r="LXL121" s="4"/>
      <c r="LXM121" s="4"/>
      <c r="LXN121" s="4"/>
      <c r="LXO121" s="4"/>
      <c r="LXP121" s="4"/>
      <c r="LXQ121" s="4"/>
      <c r="LXR121" s="4"/>
      <c r="LXS121" s="4"/>
      <c r="LXT121" s="4"/>
      <c r="LXU121" s="4"/>
      <c r="LXV121" s="4"/>
      <c r="LXW121" s="4"/>
      <c r="LXX121" s="4"/>
      <c r="LXY121" s="4"/>
      <c r="LXZ121" s="4"/>
      <c r="LYA121" s="4"/>
      <c r="LYB121" s="4"/>
      <c r="LYC121" s="4"/>
      <c r="LYD121" s="4"/>
      <c r="LYE121" s="4"/>
      <c r="LYF121" s="4"/>
      <c r="LYG121" s="4"/>
      <c r="LYH121" s="4"/>
      <c r="LYI121" s="4"/>
      <c r="LYJ121" s="4"/>
      <c r="LYK121" s="4"/>
      <c r="LYL121" s="4"/>
      <c r="LYM121" s="4"/>
      <c r="LYN121" s="4"/>
      <c r="LYO121" s="4"/>
      <c r="LYP121" s="4"/>
      <c r="LYQ121" s="4"/>
      <c r="LYR121" s="4"/>
      <c r="LYS121" s="4"/>
      <c r="LYT121" s="4"/>
      <c r="LYU121" s="4"/>
      <c r="LYV121" s="4"/>
      <c r="LYW121" s="4"/>
      <c r="LYX121" s="4"/>
      <c r="LYY121" s="4"/>
      <c r="LYZ121" s="4"/>
      <c r="LZA121" s="4"/>
      <c r="LZB121" s="4"/>
      <c r="LZC121" s="4"/>
      <c r="LZD121" s="4"/>
      <c r="LZE121" s="4"/>
      <c r="LZF121" s="4"/>
      <c r="LZG121" s="4"/>
      <c r="LZH121" s="4"/>
      <c r="LZI121" s="4"/>
      <c r="LZJ121" s="4"/>
      <c r="LZK121" s="4"/>
      <c r="LZL121" s="4"/>
      <c r="LZM121" s="4"/>
      <c r="LZN121" s="4"/>
      <c r="LZO121" s="4"/>
      <c r="LZP121" s="4"/>
      <c r="LZQ121" s="4"/>
      <c r="LZR121" s="4"/>
      <c r="LZS121" s="4"/>
      <c r="LZT121" s="4"/>
      <c r="LZU121" s="4"/>
      <c r="LZV121" s="4"/>
      <c r="LZW121" s="4"/>
      <c r="LZX121" s="4"/>
      <c r="LZY121" s="4"/>
      <c r="LZZ121" s="4"/>
      <c r="MAA121" s="4"/>
      <c r="MAB121" s="4"/>
      <c r="MAC121" s="4"/>
      <c r="MAD121" s="4"/>
      <c r="MAE121" s="4"/>
      <c r="MAF121" s="4"/>
      <c r="MAG121" s="4"/>
      <c r="MAH121" s="4"/>
      <c r="MAI121" s="4"/>
      <c r="MAJ121" s="4"/>
      <c r="MAK121" s="4"/>
      <c r="MAL121" s="4"/>
      <c r="MAM121" s="4"/>
      <c r="MAN121" s="4"/>
      <c r="MAO121" s="4"/>
      <c r="MAP121" s="4"/>
      <c r="MAQ121" s="4"/>
      <c r="MAR121" s="4"/>
      <c r="MAS121" s="4"/>
      <c r="MAT121" s="4"/>
      <c r="MAU121" s="4"/>
      <c r="MAV121" s="4"/>
      <c r="MAW121" s="4"/>
      <c r="MAX121" s="4"/>
      <c r="MAY121" s="4"/>
      <c r="MAZ121" s="4"/>
      <c r="MBA121" s="4"/>
      <c r="MBB121" s="4"/>
      <c r="MBC121" s="4"/>
      <c r="MBD121" s="4"/>
      <c r="MBE121" s="4"/>
      <c r="MBF121" s="4"/>
      <c r="MBG121" s="4"/>
      <c r="MBH121" s="4"/>
      <c r="MBI121" s="4"/>
      <c r="MBJ121" s="4"/>
      <c r="MBK121" s="4"/>
      <c r="MBL121" s="4"/>
      <c r="MBM121" s="4"/>
      <c r="MBN121" s="4"/>
      <c r="MBO121" s="4"/>
      <c r="MBP121" s="4"/>
      <c r="MBQ121" s="4"/>
      <c r="MBR121" s="4"/>
      <c r="MBS121" s="4"/>
      <c r="MBT121" s="4"/>
      <c r="MBU121" s="4"/>
      <c r="MBV121" s="4"/>
      <c r="MBW121" s="4"/>
      <c r="MBX121" s="4"/>
      <c r="MBY121" s="4"/>
      <c r="MBZ121" s="4"/>
      <c r="MCA121" s="4"/>
      <c r="MCB121" s="4"/>
      <c r="MCC121" s="4"/>
      <c r="MCD121" s="4"/>
      <c r="MCE121" s="4"/>
      <c r="MCF121" s="4"/>
      <c r="MCG121" s="4"/>
      <c r="MCH121" s="4"/>
      <c r="MCI121" s="4"/>
      <c r="MCJ121" s="4"/>
      <c r="MCK121" s="4"/>
      <c r="MCL121" s="4"/>
      <c r="MCM121" s="4"/>
      <c r="MCN121" s="4"/>
      <c r="MCO121" s="4"/>
      <c r="MCP121" s="4"/>
      <c r="MCQ121" s="4"/>
      <c r="MCR121" s="4"/>
      <c r="MCS121" s="4"/>
      <c r="MCT121" s="4"/>
      <c r="MCU121" s="4"/>
      <c r="MCV121" s="4"/>
      <c r="MCW121" s="4"/>
      <c r="MCX121" s="4"/>
      <c r="MCY121" s="4"/>
      <c r="MCZ121" s="4"/>
      <c r="MDA121" s="4"/>
      <c r="MDB121" s="4"/>
      <c r="MDC121" s="4"/>
      <c r="MDD121" s="4"/>
      <c r="MDE121" s="4"/>
      <c r="MDF121" s="4"/>
      <c r="MDG121" s="4"/>
      <c r="MDH121" s="4"/>
      <c r="MDI121" s="4"/>
      <c r="MDJ121" s="4"/>
      <c r="MDK121" s="4"/>
      <c r="MDL121" s="4"/>
      <c r="MDM121" s="4"/>
      <c r="MDN121" s="4"/>
      <c r="MDO121" s="4"/>
      <c r="MDP121" s="4"/>
      <c r="MDQ121" s="4"/>
      <c r="MDR121" s="4"/>
      <c r="MDS121" s="4"/>
      <c r="MDT121" s="4"/>
      <c r="MDU121" s="4"/>
      <c r="MDV121" s="4"/>
      <c r="MDW121" s="4"/>
      <c r="MDX121" s="4"/>
      <c r="MDY121" s="4"/>
      <c r="MDZ121" s="4"/>
      <c r="MEA121" s="4"/>
      <c r="MEB121" s="4"/>
      <c r="MEC121" s="4"/>
      <c r="MED121" s="4"/>
      <c r="MEE121" s="4"/>
      <c r="MEF121" s="4"/>
      <c r="MEG121" s="4"/>
      <c r="MEH121" s="4"/>
      <c r="MEI121" s="4"/>
      <c r="MEJ121" s="4"/>
      <c r="MEK121" s="4"/>
      <c r="MEL121" s="4"/>
      <c r="MEM121" s="4"/>
      <c r="MEN121" s="4"/>
      <c r="MEO121" s="4"/>
      <c r="MEP121" s="4"/>
      <c r="MEQ121" s="4"/>
      <c r="MER121" s="4"/>
      <c r="MES121" s="4"/>
      <c r="MET121" s="4"/>
      <c r="MEU121" s="4"/>
      <c r="MEV121" s="4"/>
      <c r="MEW121" s="4"/>
      <c r="MEX121" s="4"/>
      <c r="MEY121" s="4"/>
      <c r="MEZ121" s="4"/>
      <c r="MFA121" s="4"/>
      <c r="MFB121" s="4"/>
      <c r="MFC121" s="4"/>
      <c r="MFD121" s="4"/>
      <c r="MFE121" s="4"/>
      <c r="MFF121" s="4"/>
      <c r="MFG121" s="4"/>
      <c r="MFH121" s="4"/>
      <c r="MFI121" s="4"/>
      <c r="MFJ121" s="4"/>
      <c r="MFK121" s="4"/>
      <c r="MFL121" s="4"/>
      <c r="MFM121" s="4"/>
      <c r="MFN121" s="4"/>
      <c r="MFO121" s="4"/>
      <c r="MFP121" s="4"/>
      <c r="MFQ121" s="4"/>
      <c r="MFR121" s="4"/>
      <c r="MFS121" s="4"/>
      <c r="MFT121" s="4"/>
      <c r="MFU121" s="4"/>
      <c r="MFV121" s="4"/>
      <c r="MFW121" s="4"/>
      <c r="MFX121" s="4"/>
      <c r="MFY121" s="4"/>
      <c r="MFZ121" s="4"/>
      <c r="MGA121" s="4"/>
      <c r="MGB121" s="4"/>
      <c r="MGC121" s="4"/>
      <c r="MGD121" s="4"/>
      <c r="MGE121" s="4"/>
      <c r="MGF121" s="4"/>
      <c r="MGG121" s="4"/>
      <c r="MGH121" s="4"/>
      <c r="MGI121" s="4"/>
      <c r="MGJ121" s="4"/>
      <c r="MGK121" s="4"/>
      <c r="MGL121" s="4"/>
      <c r="MGM121" s="4"/>
      <c r="MGN121" s="4"/>
      <c r="MGO121" s="4"/>
      <c r="MGP121" s="4"/>
      <c r="MGQ121" s="4"/>
      <c r="MGR121" s="4"/>
      <c r="MGS121" s="4"/>
      <c r="MGT121" s="4"/>
      <c r="MGU121" s="4"/>
      <c r="MGV121" s="4"/>
      <c r="MGW121" s="4"/>
      <c r="MGX121" s="4"/>
      <c r="MGY121" s="4"/>
      <c r="MGZ121" s="4"/>
      <c r="MHA121" s="4"/>
      <c r="MHB121" s="4"/>
      <c r="MHC121" s="4"/>
      <c r="MHD121" s="4"/>
      <c r="MHE121" s="4"/>
      <c r="MHF121" s="4"/>
      <c r="MHG121" s="4"/>
      <c r="MHH121" s="4"/>
      <c r="MHI121" s="4"/>
      <c r="MHJ121" s="4"/>
      <c r="MHK121" s="4"/>
      <c r="MHL121" s="4"/>
      <c r="MHM121" s="4"/>
      <c r="MHN121" s="4"/>
      <c r="MHO121" s="4"/>
      <c r="MHP121" s="4"/>
      <c r="MHQ121" s="4"/>
      <c r="MHR121" s="4"/>
      <c r="MHS121" s="4"/>
      <c r="MHT121" s="4"/>
      <c r="MHU121" s="4"/>
      <c r="MHV121" s="4"/>
      <c r="MHW121" s="4"/>
      <c r="MHX121" s="4"/>
      <c r="MHY121" s="4"/>
      <c r="MHZ121" s="4"/>
      <c r="MIA121" s="4"/>
      <c r="MIB121" s="4"/>
      <c r="MIC121" s="4"/>
      <c r="MID121" s="4"/>
      <c r="MIE121" s="4"/>
      <c r="MIF121" s="4"/>
      <c r="MIG121" s="4"/>
      <c r="MIH121" s="4"/>
      <c r="MII121" s="4"/>
      <c r="MIJ121" s="4"/>
      <c r="MIK121" s="4"/>
      <c r="MIL121" s="4"/>
      <c r="MIM121" s="4"/>
      <c r="MIN121" s="4"/>
      <c r="MIO121" s="4"/>
      <c r="MIP121" s="4"/>
      <c r="MIQ121" s="4"/>
      <c r="MIR121" s="4"/>
      <c r="MIS121" s="4"/>
      <c r="MIT121" s="4"/>
      <c r="MIU121" s="4"/>
      <c r="MIV121" s="4"/>
      <c r="MIW121" s="4"/>
      <c r="MIX121" s="4"/>
      <c r="MIY121" s="4"/>
      <c r="MIZ121" s="4"/>
      <c r="MJA121" s="4"/>
      <c r="MJB121" s="4"/>
      <c r="MJC121" s="4"/>
      <c r="MJD121" s="4"/>
      <c r="MJE121" s="4"/>
      <c r="MJF121" s="4"/>
      <c r="MJG121" s="4"/>
      <c r="MJH121" s="4"/>
      <c r="MJI121" s="4"/>
      <c r="MJJ121" s="4"/>
      <c r="MJK121" s="4"/>
      <c r="MJL121" s="4"/>
      <c r="MJM121" s="4"/>
      <c r="MJN121" s="4"/>
      <c r="MJO121" s="4"/>
      <c r="MJP121" s="4"/>
      <c r="MJQ121" s="4"/>
      <c r="MJR121" s="4"/>
      <c r="MJS121" s="4"/>
      <c r="MJT121" s="4"/>
      <c r="MJU121" s="4"/>
      <c r="MJV121" s="4"/>
      <c r="MJW121" s="4"/>
      <c r="MJX121" s="4"/>
      <c r="MJY121" s="4"/>
      <c r="MJZ121" s="4"/>
      <c r="MKA121" s="4"/>
      <c r="MKB121" s="4"/>
      <c r="MKC121" s="4"/>
      <c r="MKD121" s="4"/>
      <c r="MKE121" s="4"/>
      <c r="MKF121" s="4"/>
      <c r="MKG121" s="4"/>
      <c r="MKH121" s="4"/>
      <c r="MKI121" s="4"/>
      <c r="MKJ121" s="4"/>
      <c r="MKK121" s="4"/>
      <c r="MKL121" s="4"/>
      <c r="MKM121" s="4"/>
      <c r="MKN121" s="4"/>
      <c r="MKO121" s="4"/>
      <c r="MKP121" s="4"/>
      <c r="MKQ121" s="4"/>
      <c r="MKR121" s="4"/>
      <c r="MKS121" s="4"/>
      <c r="MKT121" s="4"/>
      <c r="MKU121" s="4"/>
      <c r="MKV121" s="4"/>
      <c r="MKW121" s="4"/>
      <c r="MKX121" s="4"/>
      <c r="MKY121" s="4"/>
      <c r="MKZ121" s="4"/>
      <c r="MLA121" s="4"/>
      <c r="MLB121" s="4"/>
      <c r="MLC121" s="4"/>
      <c r="MLD121" s="4"/>
      <c r="MLE121" s="4"/>
      <c r="MLF121" s="4"/>
      <c r="MLG121" s="4"/>
      <c r="MLH121" s="4"/>
      <c r="MLI121" s="4"/>
      <c r="MLJ121" s="4"/>
      <c r="MLK121" s="4"/>
      <c r="MLL121" s="4"/>
      <c r="MLM121" s="4"/>
      <c r="MLN121" s="4"/>
      <c r="MLO121" s="4"/>
      <c r="MLP121" s="4"/>
      <c r="MLQ121" s="4"/>
      <c r="MLR121" s="4"/>
      <c r="MLS121" s="4"/>
      <c r="MLT121" s="4"/>
      <c r="MLU121" s="4"/>
      <c r="MLV121" s="4"/>
      <c r="MLW121" s="4"/>
      <c r="MLX121" s="4"/>
      <c r="MLY121" s="4"/>
      <c r="MLZ121" s="4"/>
      <c r="MMA121" s="4"/>
      <c r="MMB121" s="4"/>
      <c r="MMC121" s="4"/>
      <c r="MMD121" s="4"/>
      <c r="MME121" s="4"/>
      <c r="MMF121" s="4"/>
      <c r="MMG121" s="4"/>
      <c r="MMH121" s="4"/>
      <c r="MMI121" s="4"/>
      <c r="MMJ121" s="4"/>
      <c r="MMK121" s="4"/>
      <c r="MML121" s="4"/>
      <c r="MMM121" s="4"/>
      <c r="MMN121" s="4"/>
      <c r="MMO121" s="4"/>
      <c r="MMP121" s="4"/>
      <c r="MMQ121" s="4"/>
      <c r="MMR121" s="4"/>
      <c r="MMS121" s="4"/>
      <c r="MMT121" s="4"/>
      <c r="MMU121" s="4"/>
      <c r="MMV121" s="4"/>
      <c r="MMW121" s="4"/>
      <c r="MMX121" s="4"/>
      <c r="MMY121" s="4"/>
      <c r="MMZ121" s="4"/>
      <c r="MNA121" s="4"/>
      <c r="MNB121" s="4"/>
      <c r="MNC121" s="4"/>
      <c r="MND121" s="4"/>
      <c r="MNE121" s="4"/>
      <c r="MNF121" s="4"/>
      <c r="MNG121" s="4"/>
      <c r="MNH121" s="4"/>
      <c r="MNI121" s="4"/>
      <c r="MNJ121" s="4"/>
      <c r="MNK121" s="4"/>
      <c r="MNL121" s="4"/>
      <c r="MNM121" s="4"/>
      <c r="MNN121" s="4"/>
      <c r="MNO121" s="4"/>
      <c r="MNP121" s="4"/>
      <c r="MNQ121" s="4"/>
      <c r="MNR121" s="4"/>
      <c r="MNS121" s="4"/>
      <c r="MNT121" s="4"/>
      <c r="MNU121" s="4"/>
      <c r="MNV121" s="4"/>
      <c r="MNW121" s="4"/>
      <c r="MNX121" s="4"/>
      <c r="MNY121" s="4"/>
      <c r="MNZ121" s="4"/>
      <c r="MOA121" s="4"/>
      <c r="MOB121" s="4"/>
      <c r="MOC121" s="4"/>
      <c r="MOD121" s="4"/>
      <c r="MOE121" s="4"/>
      <c r="MOF121" s="4"/>
      <c r="MOG121" s="4"/>
      <c r="MOH121" s="4"/>
      <c r="MOI121" s="4"/>
      <c r="MOJ121" s="4"/>
      <c r="MOK121" s="4"/>
      <c r="MOL121" s="4"/>
      <c r="MOM121" s="4"/>
      <c r="MON121" s="4"/>
      <c r="MOO121" s="4"/>
      <c r="MOP121" s="4"/>
      <c r="MOQ121" s="4"/>
      <c r="MOR121" s="4"/>
      <c r="MOS121" s="4"/>
      <c r="MOT121" s="4"/>
      <c r="MOU121" s="4"/>
      <c r="MOV121" s="4"/>
      <c r="MOW121" s="4"/>
      <c r="MOX121" s="4"/>
      <c r="MOY121" s="4"/>
      <c r="MOZ121" s="4"/>
      <c r="MPA121" s="4"/>
      <c r="MPB121" s="4"/>
      <c r="MPC121" s="4"/>
      <c r="MPD121" s="4"/>
      <c r="MPE121" s="4"/>
      <c r="MPF121" s="4"/>
      <c r="MPG121" s="4"/>
      <c r="MPH121" s="4"/>
      <c r="MPI121" s="4"/>
      <c r="MPJ121" s="4"/>
      <c r="MPK121" s="4"/>
      <c r="MPL121" s="4"/>
      <c r="MPM121" s="4"/>
      <c r="MPN121" s="4"/>
      <c r="MPO121" s="4"/>
      <c r="MPP121" s="4"/>
      <c r="MPQ121" s="4"/>
      <c r="MPR121" s="4"/>
      <c r="MPS121" s="4"/>
      <c r="MPT121" s="4"/>
      <c r="MPU121" s="4"/>
      <c r="MPV121" s="4"/>
      <c r="MPW121" s="4"/>
      <c r="MPX121" s="4"/>
      <c r="MPY121" s="4"/>
      <c r="MPZ121" s="4"/>
      <c r="MQA121" s="4"/>
      <c r="MQB121" s="4"/>
      <c r="MQC121" s="4"/>
      <c r="MQD121" s="4"/>
      <c r="MQE121" s="4"/>
      <c r="MQF121" s="4"/>
      <c r="MQG121" s="4"/>
      <c r="MQH121" s="4"/>
      <c r="MQI121" s="4"/>
      <c r="MQJ121" s="4"/>
      <c r="MQK121" s="4"/>
      <c r="MQL121" s="4"/>
      <c r="MQM121" s="4"/>
      <c r="MQN121" s="4"/>
      <c r="MQO121" s="4"/>
      <c r="MQP121" s="4"/>
      <c r="MQQ121" s="4"/>
      <c r="MQR121" s="4"/>
      <c r="MQS121" s="4"/>
      <c r="MQT121" s="4"/>
      <c r="MQU121" s="4"/>
      <c r="MQV121" s="4"/>
      <c r="MQW121" s="4"/>
      <c r="MQX121" s="4"/>
      <c r="MQY121" s="4"/>
      <c r="MQZ121" s="4"/>
      <c r="MRA121" s="4"/>
      <c r="MRB121" s="4"/>
      <c r="MRC121" s="4"/>
      <c r="MRD121" s="4"/>
      <c r="MRE121" s="4"/>
      <c r="MRF121" s="4"/>
      <c r="MRG121" s="4"/>
      <c r="MRH121" s="4"/>
      <c r="MRI121" s="4"/>
      <c r="MRJ121" s="4"/>
      <c r="MRK121" s="4"/>
      <c r="MRL121" s="4"/>
      <c r="MRM121" s="4"/>
      <c r="MRN121" s="4"/>
      <c r="MRO121" s="4"/>
      <c r="MRP121" s="4"/>
      <c r="MRQ121" s="4"/>
      <c r="MRR121" s="4"/>
      <c r="MRS121" s="4"/>
      <c r="MRT121" s="4"/>
      <c r="MRU121" s="4"/>
      <c r="MRV121" s="4"/>
      <c r="MRW121" s="4"/>
      <c r="MRX121" s="4"/>
      <c r="MRY121" s="4"/>
      <c r="MRZ121" s="4"/>
      <c r="MSA121" s="4"/>
      <c r="MSB121" s="4"/>
      <c r="MSC121" s="4"/>
      <c r="MSD121" s="4"/>
      <c r="MSE121" s="4"/>
      <c r="MSF121" s="4"/>
      <c r="MSG121" s="4"/>
      <c r="MSH121" s="4"/>
      <c r="MSI121" s="4"/>
      <c r="MSJ121" s="4"/>
      <c r="MSK121" s="4"/>
      <c r="MSL121" s="4"/>
      <c r="MSM121" s="4"/>
      <c r="MSN121" s="4"/>
      <c r="MSO121" s="4"/>
      <c r="MSP121" s="4"/>
      <c r="MSQ121" s="4"/>
      <c r="MSR121" s="4"/>
      <c r="MSS121" s="4"/>
      <c r="MST121" s="4"/>
      <c r="MSU121" s="4"/>
      <c r="MSV121" s="4"/>
      <c r="MSW121" s="4"/>
      <c r="MSX121" s="4"/>
      <c r="MSY121" s="4"/>
      <c r="MSZ121" s="4"/>
      <c r="MTA121" s="4"/>
      <c r="MTB121" s="4"/>
      <c r="MTC121" s="4"/>
      <c r="MTD121" s="4"/>
      <c r="MTE121" s="4"/>
      <c r="MTF121" s="4"/>
      <c r="MTG121" s="4"/>
      <c r="MTH121" s="4"/>
      <c r="MTI121" s="4"/>
      <c r="MTJ121" s="4"/>
      <c r="MTK121" s="4"/>
      <c r="MTL121" s="4"/>
      <c r="MTM121" s="4"/>
      <c r="MTN121" s="4"/>
      <c r="MTO121" s="4"/>
      <c r="MTP121" s="4"/>
      <c r="MTQ121" s="4"/>
      <c r="MTR121" s="4"/>
      <c r="MTS121" s="4"/>
      <c r="MTT121" s="4"/>
      <c r="MTU121" s="4"/>
      <c r="MTV121" s="4"/>
      <c r="MTW121" s="4"/>
      <c r="MTX121" s="4"/>
      <c r="MTY121" s="4"/>
      <c r="MTZ121" s="4"/>
      <c r="MUA121" s="4"/>
      <c r="MUB121" s="4"/>
      <c r="MUC121" s="4"/>
      <c r="MUD121" s="4"/>
      <c r="MUE121" s="4"/>
      <c r="MUF121" s="4"/>
      <c r="MUG121" s="4"/>
      <c r="MUH121" s="4"/>
      <c r="MUI121" s="4"/>
      <c r="MUJ121" s="4"/>
      <c r="MUK121" s="4"/>
      <c r="MUL121" s="4"/>
      <c r="MUM121" s="4"/>
      <c r="MUN121" s="4"/>
      <c r="MUO121" s="4"/>
      <c r="MUP121" s="4"/>
      <c r="MUQ121" s="4"/>
      <c r="MUR121" s="4"/>
      <c r="MUS121" s="4"/>
      <c r="MUT121" s="4"/>
      <c r="MUU121" s="4"/>
      <c r="MUV121" s="4"/>
      <c r="MUW121" s="4"/>
      <c r="MUX121" s="4"/>
      <c r="MUY121" s="4"/>
      <c r="MUZ121" s="4"/>
      <c r="MVA121" s="4"/>
      <c r="MVB121" s="4"/>
      <c r="MVC121" s="4"/>
      <c r="MVD121" s="4"/>
      <c r="MVE121" s="4"/>
      <c r="MVF121" s="4"/>
      <c r="MVG121" s="4"/>
      <c r="MVH121" s="4"/>
      <c r="MVI121" s="4"/>
      <c r="MVJ121" s="4"/>
      <c r="MVK121" s="4"/>
      <c r="MVL121" s="4"/>
      <c r="MVM121" s="4"/>
      <c r="MVN121" s="4"/>
      <c r="MVO121" s="4"/>
      <c r="MVP121" s="4"/>
      <c r="MVQ121" s="4"/>
      <c r="MVR121" s="4"/>
      <c r="MVS121" s="4"/>
      <c r="MVT121" s="4"/>
      <c r="MVU121" s="4"/>
      <c r="MVV121" s="4"/>
      <c r="MVW121" s="4"/>
      <c r="MVX121" s="4"/>
      <c r="MVY121" s="4"/>
      <c r="MVZ121" s="4"/>
      <c r="MWA121" s="4"/>
      <c r="MWB121" s="4"/>
      <c r="MWC121" s="4"/>
      <c r="MWD121" s="4"/>
      <c r="MWE121" s="4"/>
      <c r="MWF121" s="4"/>
      <c r="MWG121" s="4"/>
      <c r="MWH121" s="4"/>
      <c r="MWI121" s="4"/>
      <c r="MWJ121" s="4"/>
      <c r="MWK121" s="4"/>
      <c r="MWL121" s="4"/>
      <c r="MWM121" s="4"/>
      <c r="MWN121" s="4"/>
      <c r="MWO121" s="4"/>
      <c r="MWP121" s="4"/>
      <c r="MWQ121" s="4"/>
      <c r="MWR121" s="4"/>
      <c r="MWS121" s="4"/>
      <c r="MWT121" s="4"/>
      <c r="MWU121" s="4"/>
      <c r="MWV121" s="4"/>
      <c r="MWW121" s="4"/>
      <c r="MWX121" s="4"/>
      <c r="MWY121" s="4"/>
      <c r="MWZ121" s="4"/>
      <c r="MXA121" s="4"/>
      <c r="MXB121" s="4"/>
      <c r="MXC121" s="4"/>
      <c r="MXD121" s="4"/>
      <c r="MXE121" s="4"/>
      <c r="MXF121" s="4"/>
      <c r="MXG121" s="4"/>
      <c r="MXH121" s="4"/>
      <c r="MXI121" s="4"/>
      <c r="MXJ121" s="4"/>
      <c r="MXK121" s="4"/>
      <c r="MXL121" s="4"/>
      <c r="MXM121" s="4"/>
      <c r="MXN121" s="4"/>
      <c r="MXO121" s="4"/>
      <c r="MXP121" s="4"/>
      <c r="MXQ121" s="4"/>
      <c r="MXR121" s="4"/>
      <c r="MXS121" s="4"/>
      <c r="MXT121" s="4"/>
      <c r="MXU121" s="4"/>
      <c r="MXV121" s="4"/>
      <c r="MXW121" s="4"/>
      <c r="MXX121" s="4"/>
      <c r="MXY121" s="4"/>
      <c r="MXZ121" s="4"/>
      <c r="MYA121" s="4"/>
      <c r="MYB121" s="4"/>
      <c r="MYC121" s="4"/>
      <c r="MYD121" s="4"/>
      <c r="MYE121" s="4"/>
      <c r="MYF121" s="4"/>
      <c r="MYG121" s="4"/>
      <c r="MYH121" s="4"/>
      <c r="MYI121" s="4"/>
      <c r="MYJ121" s="4"/>
      <c r="MYK121" s="4"/>
      <c r="MYL121" s="4"/>
      <c r="MYM121" s="4"/>
      <c r="MYN121" s="4"/>
      <c r="MYO121" s="4"/>
      <c r="MYP121" s="4"/>
      <c r="MYQ121" s="4"/>
      <c r="MYR121" s="4"/>
      <c r="MYS121" s="4"/>
      <c r="MYT121" s="4"/>
      <c r="MYU121" s="4"/>
      <c r="MYV121" s="4"/>
      <c r="MYW121" s="4"/>
      <c r="MYX121" s="4"/>
      <c r="MYY121" s="4"/>
      <c r="MYZ121" s="4"/>
      <c r="MZA121" s="4"/>
      <c r="MZB121" s="4"/>
      <c r="MZC121" s="4"/>
      <c r="MZD121" s="4"/>
      <c r="MZE121" s="4"/>
      <c r="MZF121" s="4"/>
      <c r="MZG121" s="4"/>
      <c r="MZH121" s="4"/>
      <c r="MZI121" s="4"/>
      <c r="MZJ121" s="4"/>
      <c r="MZK121" s="4"/>
      <c r="MZL121" s="4"/>
      <c r="MZM121" s="4"/>
      <c r="MZN121" s="4"/>
      <c r="MZO121" s="4"/>
      <c r="MZP121" s="4"/>
      <c r="MZQ121" s="4"/>
      <c r="MZR121" s="4"/>
      <c r="MZS121" s="4"/>
      <c r="MZT121" s="4"/>
      <c r="MZU121" s="4"/>
      <c r="MZV121" s="4"/>
      <c r="MZW121" s="4"/>
      <c r="MZX121" s="4"/>
      <c r="MZY121" s="4"/>
      <c r="MZZ121" s="4"/>
      <c r="NAA121" s="4"/>
      <c r="NAB121" s="4"/>
      <c r="NAC121" s="4"/>
      <c r="NAD121" s="4"/>
      <c r="NAE121" s="4"/>
      <c r="NAF121" s="4"/>
      <c r="NAG121" s="4"/>
      <c r="NAH121" s="4"/>
      <c r="NAI121" s="4"/>
      <c r="NAJ121" s="4"/>
      <c r="NAK121" s="4"/>
      <c r="NAL121" s="4"/>
      <c r="NAM121" s="4"/>
      <c r="NAN121" s="4"/>
      <c r="NAO121" s="4"/>
      <c r="NAP121" s="4"/>
      <c r="NAQ121" s="4"/>
      <c r="NAR121" s="4"/>
      <c r="NAS121" s="4"/>
      <c r="NAT121" s="4"/>
      <c r="NAU121" s="4"/>
      <c r="NAV121" s="4"/>
      <c r="NAW121" s="4"/>
      <c r="NAX121" s="4"/>
      <c r="NAY121" s="4"/>
      <c r="NAZ121" s="4"/>
      <c r="NBA121" s="4"/>
      <c r="NBB121" s="4"/>
      <c r="NBC121" s="4"/>
      <c r="NBD121" s="4"/>
      <c r="NBE121" s="4"/>
      <c r="NBF121" s="4"/>
      <c r="NBG121" s="4"/>
      <c r="NBH121" s="4"/>
      <c r="NBI121" s="4"/>
      <c r="NBJ121" s="4"/>
      <c r="NBK121" s="4"/>
      <c r="NBL121" s="4"/>
      <c r="NBM121" s="4"/>
      <c r="NBN121" s="4"/>
      <c r="NBO121" s="4"/>
      <c r="NBP121" s="4"/>
      <c r="NBQ121" s="4"/>
      <c r="NBR121" s="4"/>
      <c r="NBS121" s="4"/>
      <c r="NBT121" s="4"/>
      <c r="NBU121" s="4"/>
      <c r="NBV121" s="4"/>
      <c r="NBW121" s="4"/>
      <c r="NBX121" s="4"/>
      <c r="NBY121" s="4"/>
      <c r="NBZ121" s="4"/>
      <c r="NCA121" s="4"/>
      <c r="NCB121" s="4"/>
      <c r="NCC121" s="4"/>
      <c r="NCD121" s="4"/>
      <c r="NCE121" s="4"/>
      <c r="NCF121" s="4"/>
      <c r="NCG121" s="4"/>
      <c r="NCH121" s="4"/>
      <c r="NCI121" s="4"/>
      <c r="NCJ121" s="4"/>
      <c r="NCK121" s="4"/>
      <c r="NCL121" s="4"/>
      <c r="NCM121" s="4"/>
      <c r="NCN121" s="4"/>
      <c r="NCO121" s="4"/>
      <c r="NCP121" s="4"/>
      <c r="NCQ121" s="4"/>
      <c r="NCR121" s="4"/>
      <c r="NCS121" s="4"/>
      <c r="NCT121" s="4"/>
      <c r="NCU121" s="4"/>
      <c r="NCV121" s="4"/>
      <c r="NCW121" s="4"/>
      <c r="NCX121" s="4"/>
      <c r="NCY121" s="4"/>
      <c r="NCZ121" s="4"/>
      <c r="NDA121" s="4"/>
      <c r="NDB121" s="4"/>
      <c r="NDC121" s="4"/>
      <c r="NDD121" s="4"/>
      <c r="NDE121" s="4"/>
      <c r="NDF121" s="4"/>
      <c r="NDG121" s="4"/>
      <c r="NDH121" s="4"/>
      <c r="NDI121" s="4"/>
      <c r="NDJ121" s="4"/>
      <c r="NDK121" s="4"/>
      <c r="NDL121" s="4"/>
      <c r="NDM121" s="4"/>
      <c r="NDN121" s="4"/>
      <c r="NDO121" s="4"/>
      <c r="NDP121" s="4"/>
      <c r="NDQ121" s="4"/>
      <c r="NDR121" s="4"/>
      <c r="NDS121" s="4"/>
      <c r="NDT121" s="4"/>
      <c r="NDU121" s="4"/>
      <c r="NDV121" s="4"/>
      <c r="NDW121" s="4"/>
      <c r="NDX121" s="4"/>
      <c r="NDY121" s="4"/>
      <c r="NDZ121" s="4"/>
      <c r="NEA121" s="4"/>
      <c r="NEB121" s="4"/>
      <c r="NEC121" s="4"/>
      <c r="NED121" s="4"/>
      <c r="NEE121" s="4"/>
      <c r="NEF121" s="4"/>
      <c r="NEG121" s="4"/>
      <c r="NEH121" s="4"/>
      <c r="NEI121" s="4"/>
      <c r="NEJ121" s="4"/>
      <c r="NEK121" s="4"/>
      <c r="NEL121" s="4"/>
      <c r="NEM121" s="4"/>
      <c r="NEN121" s="4"/>
      <c r="NEO121" s="4"/>
      <c r="NEP121" s="4"/>
      <c r="NEQ121" s="4"/>
      <c r="NER121" s="4"/>
      <c r="NES121" s="4"/>
      <c r="NET121" s="4"/>
      <c r="NEU121" s="4"/>
      <c r="NEV121" s="4"/>
      <c r="NEW121" s="4"/>
      <c r="NEX121" s="4"/>
      <c r="NEY121" s="4"/>
      <c r="NEZ121" s="4"/>
      <c r="NFA121" s="4"/>
      <c r="NFB121" s="4"/>
      <c r="NFC121" s="4"/>
      <c r="NFD121" s="4"/>
      <c r="NFE121" s="4"/>
      <c r="NFF121" s="4"/>
      <c r="NFG121" s="4"/>
      <c r="NFH121" s="4"/>
      <c r="NFI121" s="4"/>
      <c r="NFJ121" s="4"/>
      <c r="NFK121" s="4"/>
      <c r="NFL121" s="4"/>
      <c r="NFM121" s="4"/>
      <c r="NFN121" s="4"/>
      <c r="NFO121" s="4"/>
      <c r="NFP121" s="4"/>
      <c r="NFQ121" s="4"/>
      <c r="NFR121" s="4"/>
      <c r="NFS121" s="4"/>
      <c r="NFT121" s="4"/>
      <c r="NFU121" s="4"/>
      <c r="NFV121" s="4"/>
      <c r="NFW121" s="4"/>
      <c r="NFX121" s="4"/>
      <c r="NFY121" s="4"/>
      <c r="NFZ121" s="4"/>
      <c r="NGA121" s="4"/>
      <c r="NGB121" s="4"/>
      <c r="NGC121" s="4"/>
      <c r="NGD121" s="4"/>
      <c r="NGE121" s="4"/>
      <c r="NGF121" s="4"/>
      <c r="NGG121" s="4"/>
      <c r="NGH121" s="4"/>
      <c r="NGI121" s="4"/>
      <c r="NGJ121" s="4"/>
      <c r="NGK121" s="4"/>
      <c r="NGL121" s="4"/>
      <c r="NGM121" s="4"/>
      <c r="NGN121" s="4"/>
      <c r="NGO121" s="4"/>
      <c r="NGP121" s="4"/>
      <c r="NGQ121" s="4"/>
      <c r="NGR121" s="4"/>
      <c r="NGS121" s="4"/>
      <c r="NGT121" s="4"/>
      <c r="NGU121" s="4"/>
      <c r="NGV121" s="4"/>
      <c r="NGW121" s="4"/>
      <c r="NGX121" s="4"/>
      <c r="NGY121" s="4"/>
      <c r="NGZ121" s="4"/>
      <c r="NHA121" s="4"/>
      <c r="NHB121" s="4"/>
      <c r="NHC121" s="4"/>
      <c r="NHD121" s="4"/>
      <c r="NHE121" s="4"/>
      <c r="NHF121" s="4"/>
      <c r="NHG121" s="4"/>
      <c r="NHH121" s="4"/>
      <c r="NHI121" s="4"/>
      <c r="NHJ121" s="4"/>
      <c r="NHK121" s="4"/>
      <c r="NHL121" s="4"/>
      <c r="NHM121" s="4"/>
      <c r="NHN121" s="4"/>
      <c r="NHO121" s="4"/>
      <c r="NHP121" s="4"/>
      <c r="NHQ121" s="4"/>
      <c r="NHR121" s="4"/>
      <c r="NHS121" s="4"/>
      <c r="NHT121" s="4"/>
      <c r="NHU121" s="4"/>
      <c r="NHV121" s="4"/>
      <c r="NHW121" s="4"/>
      <c r="NHX121" s="4"/>
      <c r="NHY121" s="4"/>
      <c r="NHZ121" s="4"/>
      <c r="NIA121" s="4"/>
      <c r="NIB121" s="4"/>
      <c r="NIC121" s="4"/>
      <c r="NID121" s="4"/>
      <c r="NIE121" s="4"/>
      <c r="NIF121" s="4"/>
      <c r="NIG121" s="4"/>
      <c r="NIH121" s="4"/>
      <c r="NII121" s="4"/>
      <c r="NIJ121" s="4"/>
      <c r="NIK121" s="4"/>
      <c r="NIL121" s="4"/>
      <c r="NIM121" s="4"/>
      <c r="NIN121" s="4"/>
      <c r="NIO121" s="4"/>
      <c r="NIP121" s="4"/>
      <c r="NIQ121" s="4"/>
      <c r="NIR121" s="4"/>
      <c r="NIS121" s="4"/>
      <c r="NIT121" s="4"/>
      <c r="NIU121" s="4"/>
      <c r="NIV121" s="4"/>
      <c r="NIW121" s="4"/>
      <c r="NIX121" s="4"/>
      <c r="NIY121" s="4"/>
      <c r="NIZ121" s="4"/>
      <c r="NJA121" s="4"/>
      <c r="NJB121" s="4"/>
      <c r="NJC121" s="4"/>
      <c r="NJD121" s="4"/>
      <c r="NJE121" s="4"/>
      <c r="NJF121" s="4"/>
      <c r="NJG121" s="4"/>
      <c r="NJH121" s="4"/>
      <c r="NJI121" s="4"/>
      <c r="NJJ121" s="4"/>
      <c r="NJK121" s="4"/>
      <c r="NJL121" s="4"/>
      <c r="NJM121" s="4"/>
      <c r="NJN121" s="4"/>
      <c r="NJO121" s="4"/>
      <c r="NJP121" s="4"/>
      <c r="NJQ121" s="4"/>
      <c r="NJR121" s="4"/>
      <c r="NJS121" s="4"/>
      <c r="NJT121" s="4"/>
      <c r="NJU121" s="4"/>
      <c r="NJV121" s="4"/>
      <c r="NJW121" s="4"/>
      <c r="NJX121" s="4"/>
      <c r="NJY121" s="4"/>
      <c r="NJZ121" s="4"/>
      <c r="NKA121" s="4"/>
      <c r="NKB121" s="4"/>
      <c r="NKC121" s="4"/>
      <c r="NKD121" s="4"/>
      <c r="NKE121" s="4"/>
      <c r="NKF121" s="4"/>
      <c r="NKG121" s="4"/>
      <c r="NKH121" s="4"/>
      <c r="NKI121" s="4"/>
      <c r="NKJ121" s="4"/>
      <c r="NKK121" s="4"/>
      <c r="NKL121" s="4"/>
      <c r="NKM121" s="4"/>
      <c r="NKN121" s="4"/>
      <c r="NKO121" s="4"/>
      <c r="NKP121" s="4"/>
      <c r="NKQ121" s="4"/>
      <c r="NKR121" s="4"/>
      <c r="NKS121" s="4"/>
      <c r="NKT121" s="4"/>
      <c r="NKU121" s="4"/>
      <c r="NKV121" s="4"/>
      <c r="NKW121" s="4"/>
      <c r="NKX121" s="4"/>
      <c r="NKY121" s="4"/>
      <c r="NKZ121" s="4"/>
      <c r="NLA121" s="4"/>
      <c r="NLB121" s="4"/>
      <c r="NLC121" s="4"/>
      <c r="NLD121" s="4"/>
      <c r="NLE121" s="4"/>
      <c r="NLF121" s="4"/>
      <c r="NLG121" s="4"/>
      <c r="NLH121" s="4"/>
      <c r="NLI121" s="4"/>
      <c r="NLJ121" s="4"/>
      <c r="NLK121" s="4"/>
      <c r="NLL121" s="4"/>
      <c r="NLM121" s="4"/>
      <c r="NLN121" s="4"/>
      <c r="NLO121" s="4"/>
      <c r="NLP121" s="4"/>
      <c r="NLQ121" s="4"/>
      <c r="NLR121" s="4"/>
      <c r="NLS121" s="4"/>
      <c r="NLT121" s="4"/>
      <c r="NLU121" s="4"/>
      <c r="NLV121" s="4"/>
      <c r="NLW121" s="4"/>
      <c r="NLX121" s="4"/>
      <c r="NLY121" s="4"/>
      <c r="NLZ121" s="4"/>
      <c r="NMA121" s="4"/>
      <c r="NMB121" s="4"/>
      <c r="NMC121" s="4"/>
      <c r="NMD121" s="4"/>
      <c r="NME121" s="4"/>
      <c r="NMF121" s="4"/>
      <c r="NMG121" s="4"/>
      <c r="NMH121" s="4"/>
      <c r="NMI121" s="4"/>
      <c r="NMJ121" s="4"/>
      <c r="NMK121" s="4"/>
      <c r="NML121" s="4"/>
      <c r="NMM121" s="4"/>
      <c r="NMN121" s="4"/>
      <c r="NMO121" s="4"/>
      <c r="NMP121" s="4"/>
      <c r="NMQ121" s="4"/>
      <c r="NMR121" s="4"/>
      <c r="NMS121" s="4"/>
      <c r="NMT121" s="4"/>
      <c r="NMU121" s="4"/>
      <c r="NMV121" s="4"/>
      <c r="NMW121" s="4"/>
      <c r="NMX121" s="4"/>
      <c r="NMY121" s="4"/>
      <c r="NMZ121" s="4"/>
      <c r="NNA121" s="4"/>
      <c r="NNB121" s="4"/>
      <c r="NNC121" s="4"/>
      <c r="NND121" s="4"/>
      <c r="NNE121" s="4"/>
      <c r="NNF121" s="4"/>
      <c r="NNG121" s="4"/>
      <c r="NNH121" s="4"/>
      <c r="NNI121" s="4"/>
      <c r="NNJ121" s="4"/>
      <c r="NNK121" s="4"/>
      <c r="NNL121" s="4"/>
      <c r="NNM121" s="4"/>
      <c r="NNN121" s="4"/>
      <c r="NNO121" s="4"/>
      <c r="NNP121" s="4"/>
      <c r="NNQ121" s="4"/>
      <c r="NNR121" s="4"/>
      <c r="NNS121" s="4"/>
      <c r="NNT121" s="4"/>
      <c r="NNU121" s="4"/>
      <c r="NNV121" s="4"/>
      <c r="NNW121" s="4"/>
      <c r="NNX121" s="4"/>
      <c r="NNY121" s="4"/>
      <c r="NNZ121" s="4"/>
      <c r="NOA121" s="4"/>
      <c r="NOB121" s="4"/>
      <c r="NOC121" s="4"/>
      <c r="NOD121" s="4"/>
      <c r="NOE121" s="4"/>
      <c r="NOF121" s="4"/>
      <c r="NOG121" s="4"/>
      <c r="NOH121" s="4"/>
      <c r="NOI121" s="4"/>
      <c r="NOJ121" s="4"/>
      <c r="NOK121" s="4"/>
      <c r="NOL121" s="4"/>
      <c r="NOM121" s="4"/>
      <c r="NON121" s="4"/>
      <c r="NOO121" s="4"/>
      <c r="NOP121" s="4"/>
      <c r="NOQ121" s="4"/>
      <c r="NOR121" s="4"/>
      <c r="NOS121" s="4"/>
      <c r="NOT121" s="4"/>
      <c r="NOU121" s="4"/>
      <c r="NOV121" s="4"/>
      <c r="NOW121" s="4"/>
      <c r="NOX121" s="4"/>
      <c r="NOY121" s="4"/>
      <c r="NOZ121" s="4"/>
      <c r="NPA121" s="4"/>
      <c r="NPB121" s="4"/>
      <c r="NPC121" s="4"/>
      <c r="NPD121" s="4"/>
      <c r="NPE121" s="4"/>
      <c r="NPF121" s="4"/>
      <c r="NPG121" s="4"/>
      <c r="NPH121" s="4"/>
      <c r="NPI121" s="4"/>
      <c r="NPJ121" s="4"/>
      <c r="NPK121" s="4"/>
      <c r="NPL121" s="4"/>
      <c r="NPM121" s="4"/>
      <c r="NPN121" s="4"/>
      <c r="NPO121" s="4"/>
      <c r="NPP121" s="4"/>
      <c r="NPQ121" s="4"/>
      <c r="NPR121" s="4"/>
      <c r="NPS121" s="4"/>
      <c r="NPT121" s="4"/>
      <c r="NPU121" s="4"/>
      <c r="NPV121" s="4"/>
      <c r="NPW121" s="4"/>
      <c r="NPX121" s="4"/>
      <c r="NPY121" s="4"/>
      <c r="NPZ121" s="4"/>
      <c r="NQA121" s="4"/>
      <c r="NQB121" s="4"/>
      <c r="NQC121" s="4"/>
      <c r="NQD121" s="4"/>
      <c r="NQE121" s="4"/>
      <c r="NQF121" s="4"/>
      <c r="NQG121" s="4"/>
      <c r="NQH121" s="4"/>
      <c r="NQI121" s="4"/>
      <c r="NQJ121" s="4"/>
      <c r="NQK121" s="4"/>
      <c r="NQL121" s="4"/>
      <c r="NQM121" s="4"/>
      <c r="NQN121" s="4"/>
      <c r="NQO121" s="4"/>
      <c r="NQP121" s="4"/>
      <c r="NQQ121" s="4"/>
      <c r="NQR121" s="4"/>
      <c r="NQS121" s="4"/>
      <c r="NQT121" s="4"/>
      <c r="NQU121" s="4"/>
      <c r="NQV121" s="4"/>
      <c r="NQW121" s="4"/>
      <c r="NQX121" s="4"/>
      <c r="NQY121" s="4"/>
      <c r="NQZ121" s="4"/>
      <c r="NRA121" s="4"/>
      <c r="NRB121" s="4"/>
      <c r="NRC121" s="4"/>
      <c r="NRD121" s="4"/>
      <c r="NRE121" s="4"/>
      <c r="NRF121" s="4"/>
      <c r="NRG121" s="4"/>
      <c r="NRH121" s="4"/>
      <c r="NRI121" s="4"/>
      <c r="NRJ121" s="4"/>
      <c r="NRK121" s="4"/>
      <c r="NRL121" s="4"/>
      <c r="NRM121" s="4"/>
      <c r="NRN121" s="4"/>
      <c r="NRO121" s="4"/>
      <c r="NRP121" s="4"/>
      <c r="NRQ121" s="4"/>
      <c r="NRR121" s="4"/>
      <c r="NRS121" s="4"/>
      <c r="NRT121" s="4"/>
      <c r="NRU121" s="4"/>
      <c r="NRV121" s="4"/>
      <c r="NRW121" s="4"/>
      <c r="NRX121" s="4"/>
      <c r="NRY121" s="4"/>
      <c r="NRZ121" s="4"/>
      <c r="NSA121" s="4"/>
      <c r="NSB121" s="4"/>
      <c r="NSC121" s="4"/>
      <c r="NSD121" s="4"/>
      <c r="NSE121" s="4"/>
      <c r="NSF121" s="4"/>
      <c r="NSG121" s="4"/>
      <c r="NSH121" s="4"/>
      <c r="NSI121" s="4"/>
      <c r="NSJ121" s="4"/>
      <c r="NSK121" s="4"/>
      <c r="NSL121" s="4"/>
      <c r="NSM121" s="4"/>
      <c r="NSN121" s="4"/>
      <c r="NSO121" s="4"/>
      <c r="NSP121" s="4"/>
      <c r="NSQ121" s="4"/>
      <c r="NSR121" s="4"/>
      <c r="NSS121" s="4"/>
      <c r="NST121" s="4"/>
      <c r="NSU121" s="4"/>
      <c r="NSV121" s="4"/>
      <c r="NSW121" s="4"/>
      <c r="NSX121" s="4"/>
      <c r="NSY121" s="4"/>
      <c r="NSZ121" s="4"/>
      <c r="NTA121" s="4"/>
      <c r="NTB121" s="4"/>
      <c r="NTC121" s="4"/>
      <c r="NTD121" s="4"/>
      <c r="NTE121" s="4"/>
      <c r="NTF121" s="4"/>
      <c r="NTG121" s="4"/>
      <c r="NTH121" s="4"/>
      <c r="NTI121" s="4"/>
      <c r="NTJ121" s="4"/>
      <c r="NTK121" s="4"/>
      <c r="NTL121" s="4"/>
      <c r="NTM121" s="4"/>
      <c r="NTN121" s="4"/>
      <c r="NTO121" s="4"/>
      <c r="NTP121" s="4"/>
      <c r="NTQ121" s="4"/>
      <c r="NTR121" s="4"/>
      <c r="NTS121" s="4"/>
      <c r="NTT121" s="4"/>
      <c r="NTU121" s="4"/>
      <c r="NTV121" s="4"/>
      <c r="NTW121" s="4"/>
      <c r="NTX121" s="4"/>
      <c r="NTY121" s="4"/>
      <c r="NTZ121" s="4"/>
      <c r="NUA121" s="4"/>
      <c r="NUB121" s="4"/>
      <c r="NUC121" s="4"/>
      <c r="NUD121" s="4"/>
      <c r="NUE121" s="4"/>
      <c r="NUF121" s="4"/>
      <c r="NUG121" s="4"/>
      <c r="NUH121" s="4"/>
      <c r="NUI121" s="4"/>
      <c r="NUJ121" s="4"/>
      <c r="NUK121" s="4"/>
      <c r="NUL121" s="4"/>
      <c r="NUM121" s="4"/>
      <c r="NUN121" s="4"/>
      <c r="NUO121" s="4"/>
      <c r="NUP121" s="4"/>
      <c r="NUQ121" s="4"/>
      <c r="NUR121" s="4"/>
      <c r="NUS121" s="4"/>
      <c r="NUT121" s="4"/>
      <c r="NUU121" s="4"/>
      <c r="NUV121" s="4"/>
      <c r="NUW121" s="4"/>
      <c r="NUX121" s="4"/>
      <c r="NUY121" s="4"/>
      <c r="NUZ121" s="4"/>
      <c r="NVA121" s="4"/>
      <c r="NVB121" s="4"/>
      <c r="NVC121" s="4"/>
      <c r="NVD121" s="4"/>
      <c r="NVE121" s="4"/>
      <c r="NVF121" s="4"/>
      <c r="NVG121" s="4"/>
      <c r="NVH121" s="4"/>
      <c r="NVI121" s="4"/>
      <c r="NVJ121" s="4"/>
      <c r="NVK121" s="4"/>
      <c r="NVL121" s="4"/>
      <c r="NVM121" s="4"/>
      <c r="NVN121" s="4"/>
      <c r="NVO121" s="4"/>
      <c r="NVP121" s="4"/>
      <c r="NVQ121" s="4"/>
      <c r="NVR121" s="4"/>
      <c r="NVS121" s="4"/>
      <c r="NVT121" s="4"/>
      <c r="NVU121" s="4"/>
      <c r="NVV121" s="4"/>
      <c r="NVW121" s="4"/>
      <c r="NVX121" s="4"/>
      <c r="NVY121" s="4"/>
      <c r="NVZ121" s="4"/>
      <c r="NWA121" s="4"/>
      <c r="NWB121" s="4"/>
      <c r="NWC121" s="4"/>
      <c r="NWD121" s="4"/>
      <c r="NWE121" s="4"/>
      <c r="NWF121" s="4"/>
      <c r="NWG121" s="4"/>
      <c r="NWH121" s="4"/>
      <c r="NWI121" s="4"/>
      <c r="NWJ121" s="4"/>
      <c r="NWK121" s="4"/>
      <c r="NWL121" s="4"/>
      <c r="NWM121" s="4"/>
      <c r="NWN121" s="4"/>
      <c r="NWO121" s="4"/>
      <c r="NWP121" s="4"/>
      <c r="NWQ121" s="4"/>
      <c r="NWR121" s="4"/>
      <c r="NWS121" s="4"/>
      <c r="NWT121" s="4"/>
      <c r="NWU121" s="4"/>
      <c r="NWV121" s="4"/>
      <c r="NWW121" s="4"/>
      <c r="NWX121" s="4"/>
      <c r="NWY121" s="4"/>
      <c r="NWZ121" s="4"/>
      <c r="NXA121" s="4"/>
      <c r="NXB121" s="4"/>
      <c r="NXC121" s="4"/>
      <c r="NXD121" s="4"/>
      <c r="NXE121" s="4"/>
      <c r="NXF121" s="4"/>
      <c r="NXG121" s="4"/>
      <c r="NXH121" s="4"/>
      <c r="NXI121" s="4"/>
      <c r="NXJ121" s="4"/>
      <c r="NXK121" s="4"/>
      <c r="NXL121" s="4"/>
      <c r="NXM121" s="4"/>
      <c r="NXN121" s="4"/>
      <c r="NXO121" s="4"/>
      <c r="NXP121" s="4"/>
      <c r="NXQ121" s="4"/>
      <c r="NXR121" s="4"/>
      <c r="NXS121" s="4"/>
      <c r="NXT121" s="4"/>
      <c r="NXU121" s="4"/>
      <c r="NXV121" s="4"/>
      <c r="NXW121" s="4"/>
      <c r="NXX121" s="4"/>
      <c r="NXY121" s="4"/>
      <c r="NXZ121" s="4"/>
      <c r="NYA121" s="4"/>
      <c r="NYB121" s="4"/>
      <c r="NYC121" s="4"/>
      <c r="NYD121" s="4"/>
      <c r="NYE121" s="4"/>
      <c r="NYF121" s="4"/>
      <c r="NYG121" s="4"/>
      <c r="NYH121" s="4"/>
      <c r="NYI121" s="4"/>
      <c r="NYJ121" s="4"/>
      <c r="NYK121" s="4"/>
      <c r="NYL121" s="4"/>
      <c r="NYM121" s="4"/>
      <c r="NYN121" s="4"/>
      <c r="NYO121" s="4"/>
      <c r="NYP121" s="4"/>
      <c r="NYQ121" s="4"/>
      <c r="NYR121" s="4"/>
      <c r="NYS121" s="4"/>
      <c r="NYT121" s="4"/>
      <c r="NYU121" s="4"/>
      <c r="NYV121" s="4"/>
      <c r="NYW121" s="4"/>
      <c r="NYX121" s="4"/>
      <c r="NYY121" s="4"/>
      <c r="NYZ121" s="4"/>
      <c r="NZA121" s="4"/>
      <c r="NZB121" s="4"/>
      <c r="NZC121" s="4"/>
      <c r="NZD121" s="4"/>
      <c r="NZE121" s="4"/>
      <c r="NZF121" s="4"/>
      <c r="NZG121" s="4"/>
      <c r="NZH121" s="4"/>
      <c r="NZI121" s="4"/>
      <c r="NZJ121" s="4"/>
      <c r="NZK121" s="4"/>
      <c r="NZL121" s="4"/>
      <c r="NZM121" s="4"/>
      <c r="NZN121" s="4"/>
      <c r="NZO121" s="4"/>
      <c r="NZP121" s="4"/>
      <c r="NZQ121" s="4"/>
      <c r="NZR121" s="4"/>
      <c r="NZS121" s="4"/>
      <c r="NZT121" s="4"/>
      <c r="NZU121" s="4"/>
      <c r="NZV121" s="4"/>
      <c r="NZW121" s="4"/>
      <c r="NZX121" s="4"/>
      <c r="NZY121" s="4"/>
      <c r="NZZ121" s="4"/>
      <c r="OAA121" s="4"/>
      <c r="OAB121" s="4"/>
      <c r="OAC121" s="4"/>
      <c r="OAD121" s="4"/>
      <c r="OAE121" s="4"/>
      <c r="OAF121" s="4"/>
      <c r="OAG121" s="4"/>
      <c r="OAH121" s="4"/>
      <c r="OAI121" s="4"/>
      <c r="OAJ121" s="4"/>
      <c r="OAK121" s="4"/>
      <c r="OAL121" s="4"/>
      <c r="OAM121" s="4"/>
      <c r="OAN121" s="4"/>
      <c r="OAO121" s="4"/>
      <c r="OAP121" s="4"/>
      <c r="OAQ121" s="4"/>
      <c r="OAR121" s="4"/>
      <c r="OAS121" s="4"/>
      <c r="OAT121" s="4"/>
      <c r="OAU121" s="4"/>
      <c r="OAV121" s="4"/>
      <c r="OAW121" s="4"/>
      <c r="OAX121" s="4"/>
      <c r="OAY121" s="4"/>
      <c r="OAZ121" s="4"/>
      <c r="OBA121" s="4"/>
      <c r="OBB121" s="4"/>
      <c r="OBC121" s="4"/>
      <c r="OBD121" s="4"/>
      <c r="OBE121" s="4"/>
      <c r="OBF121" s="4"/>
      <c r="OBG121" s="4"/>
      <c r="OBH121" s="4"/>
      <c r="OBI121" s="4"/>
      <c r="OBJ121" s="4"/>
      <c r="OBK121" s="4"/>
      <c r="OBL121" s="4"/>
      <c r="OBM121" s="4"/>
      <c r="OBN121" s="4"/>
      <c r="OBO121" s="4"/>
      <c r="OBP121" s="4"/>
      <c r="OBQ121" s="4"/>
      <c r="OBR121" s="4"/>
      <c r="OBS121" s="4"/>
      <c r="OBT121" s="4"/>
      <c r="OBU121" s="4"/>
      <c r="OBV121" s="4"/>
      <c r="OBW121" s="4"/>
      <c r="OBX121" s="4"/>
      <c r="OBY121" s="4"/>
      <c r="OBZ121" s="4"/>
      <c r="OCA121" s="4"/>
      <c r="OCB121" s="4"/>
      <c r="OCC121" s="4"/>
      <c r="OCD121" s="4"/>
      <c r="OCE121" s="4"/>
      <c r="OCF121" s="4"/>
      <c r="OCG121" s="4"/>
      <c r="OCH121" s="4"/>
      <c r="OCI121" s="4"/>
      <c r="OCJ121" s="4"/>
      <c r="OCK121" s="4"/>
      <c r="OCL121" s="4"/>
      <c r="OCM121" s="4"/>
      <c r="OCN121" s="4"/>
      <c r="OCO121" s="4"/>
      <c r="OCP121" s="4"/>
      <c r="OCQ121" s="4"/>
      <c r="OCR121" s="4"/>
      <c r="OCS121" s="4"/>
      <c r="OCT121" s="4"/>
      <c r="OCU121" s="4"/>
      <c r="OCV121" s="4"/>
      <c r="OCW121" s="4"/>
      <c r="OCX121" s="4"/>
      <c r="OCY121" s="4"/>
      <c r="OCZ121" s="4"/>
      <c r="ODA121" s="4"/>
      <c r="ODB121" s="4"/>
      <c r="ODC121" s="4"/>
      <c r="ODD121" s="4"/>
      <c r="ODE121" s="4"/>
      <c r="ODF121" s="4"/>
      <c r="ODG121" s="4"/>
      <c r="ODH121" s="4"/>
      <c r="ODI121" s="4"/>
      <c r="ODJ121" s="4"/>
      <c r="ODK121" s="4"/>
      <c r="ODL121" s="4"/>
      <c r="ODM121" s="4"/>
      <c r="ODN121" s="4"/>
      <c r="ODO121" s="4"/>
      <c r="ODP121" s="4"/>
      <c r="ODQ121" s="4"/>
      <c r="ODR121" s="4"/>
      <c r="ODS121" s="4"/>
      <c r="ODT121" s="4"/>
      <c r="ODU121" s="4"/>
      <c r="ODV121" s="4"/>
      <c r="ODW121" s="4"/>
      <c r="ODX121" s="4"/>
      <c r="ODY121" s="4"/>
      <c r="ODZ121" s="4"/>
      <c r="OEA121" s="4"/>
      <c r="OEB121" s="4"/>
      <c r="OEC121" s="4"/>
      <c r="OED121" s="4"/>
      <c r="OEE121" s="4"/>
      <c r="OEF121" s="4"/>
      <c r="OEG121" s="4"/>
      <c r="OEH121" s="4"/>
      <c r="OEI121" s="4"/>
      <c r="OEJ121" s="4"/>
      <c r="OEK121" s="4"/>
      <c r="OEL121" s="4"/>
      <c r="OEM121" s="4"/>
      <c r="OEN121" s="4"/>
      <c r="OEO121" s="4"/>
      <c r="OEP121" s="4"/>
      <c r="OEQ121" s="4"/>
      <c r="OER121" s="4"/>
      <c r="OES121" s="4"/>
      <c r="OET121" s="4"/>
      <c r="OEU121" s="4"/>
      <c r="OEV121" s="4"/>
      <c r="OEW121" s="4"/>
      <c r="OEX121" s="4"/>
      <c r="OEY121" s="4"/>
      <c r="OEZ121" s="4"/>
      <c r="OFA121" s="4"/>
      <c r="OFB121" s="4"/>
      <c r="OFC121" s="4"/>
      <c r="OFD121" s="4"/>
      <c r="OFE121" s="4"/>
      <c r="OFF121" s="4"/>
      <c r="OFG121" s="4"/>
      <c r="OFH121" s="4"/>
      <c r="OFI121" s="4"/>
      <c r="OFJ121" s="4"/>
      <c r="OFK121" s="4"/>
      <c r="OFL121" s="4"/>
      <c r="OFM121" s="4"/>
      <c r="OFN121" s="4"/>
      <c r="OFO121" s="4"/>
      <c r="OFP121" s="4"/>
      <c r="OFQ121" s="4"/>
      <c r="OFR121" s="4"/>
      <c r="OFS121" s="4"/>
      <c r="OFT121" s="4"/>
      <c r="OFU121" s="4"/>
      <c r="OFV121" s="4"/>
      <c r="OFW121" s="4"/>
      <c r="OFX121" s="4"/>
      <c r="OFY121" s="4"/>
      <c r="OFZ121" s="4"/>
      <c r="OGA121" s="4"/>
      <c r="OGB121" s="4"/>
      <c r="OGC121" s="4"/>
      <c r="OGD121" s="4"/>
      <c r="OGE121" s="4"/>
      <c r="OGF121" s="4"/>
      <c r="OGG121" s="4"/>
      <c r="OGH121" s="4"/>
      <c r="OGI121" s="4"/>
      <c r="OGJ121" s="4"/>
      <c r="OGK121" s="4"/>
      <c r="OGL121" s="4"/>
      <c r="OGM121" s="4"/>
      <c r="OGN121" s="4"/>
      <c r="OGO121" s="4"/>
      <c r="OGP121" s="4"/>
      <c r="OGQ121" s="4"/>
      <c r="OGR121" s="4"/>
      <c r="OGS121" s="4"/>
      <c r="OGT121" s="4"/>
      <c r="OGU121" s="4"/>
      <c r="OGV121" s="4"/>
      <c r="OGW121" s="4"/>
      <c r="OGX121" s="4"/>
      <c r="OGY121" s="4"/>
      <c r="OGZ121" s="4"/>
      <c r="OHA121" s="4"/>
      <c r="OHB121" s="4"/>
      <c r="OHC121" s="4"/>
      <c r="OHD121" s="4"/>
      <c r="OHE121" s="4"/>
      <c r="OHF121" s="4"/>
      <c r="OHG121" s="4"/>
      <c r="OHH121" s="4"/>
      <c r="OHI121" s="4"/>
      <c r="OHJ121" s="4"/>
      <c r="OHK121" s="4"/>
      <c r="OHL121" s="4"/>
      <c r="OHM121" s="4"/>
      <c r="OHN121" s="4"/>
      <c r="OHO121" s="4"/>
      <c r="OHP121" s="4"/>
      <c r="OHQ121" s="4"/>
      <c r="OHR121" s="4"/>
      <c r="OHS121" s="4"/>
      <c r="OHT121" s="4"/>
      <c r="OHU121" s="4"/>
      <c r="OHV121" s="4"/>
      <c r="OHW121" s="4"/>
      <c r="OHX121" s="4"/>
      <c r="OHY121" s="4"/>
      <c r="OHZ121" s="4"/>
      <c r="OIA121" s="4"/>
      <c r="OIB121" s="4"/>
      <c r="OIC121" s="4"/>
      <c r="OID121" s="4"/>
      <c r="OIE121" s="4"/>
      <c r="OIF121" s="4"/>
      <c r="OIG121" s="4"/>
      <c r="OIH121" s="4"/>
      <c r="OII121" s="4"/>
      <c r="OIJ121" s="4"/>
      <c r="OIK121" s="4"/>
      <c r="OIL121" s="4"/>
      <c r="OIM121" s="4"/>
      <c r="OIN121" s="4"/>
      <c r="OIO121" s="4"/>
      <c r="OIP121" s="4"/>
      <c r="OIQ121" s="4"/>
      <c r="OIR121" s="4"/>
      <c r="OIS121" s="4"/>
      <c r="OIT121" s="4"/>
      <c r="OIU121" s="4"/>
      <c r="OIV121" s="4"/>
      <c r="OIW121" s="4"/>
      <c r="OIX121" s="4"/>
      <c r="OIY121" s="4"/>
      <c r="OIZ121" s="4"/>
      <c r="OJA121" s="4"/>
      <c r="OJB121" s="4"/>
      <c r="OJC121" s="4"/>
      <c r="OJD121" s="4"/>
      <c r="OJE121" s="4"/>
      <c r="OJF121" s="4"/>
      <c r="OJG121" s="4"/>
      <c r="OJH121" s="4"/>
      <c r="OJI121" s="4"/>
      <c r="OJJ121" s="4"/>
      <c r="OJK121" s="4"/>
      <c r="OJL121" s="4"/>
      <c r="OJM121" s="4"/>
      <c r="OJN121" s="4"/>
      <c r="OJO121" s="4"/>
      <c r="OJP121" s="4"/>
      <c r="OJQ121" s="4"/>
      <c r="OJR121" s="4"/>
      <c r="OJS121" s="4"/>
      <c r="OJT121" s="4"/>
      <c r="OJU121" s="4"/>
      <c r="OJV121" s="4"/>
      <c r="OJW121" s="4"/>
      <c r="OJX121" s="4"/>
      <c r="OJY121" s="4"/>
      <c r="OJZ121" s="4"/>
      <c r="OKA121" s="4"/>
      <c r="OKB121" s="4"/>
      <c r="OKC121" s="4"/>
      <c r="OKD121" s="4"/>
      <c r="OKE121" s="4"/>
      <c r="OKF121" s="4"/>
      <c r="OKG121" s="4"/>
      <c r="OKH121" s="4"/>
      <c r="OKI121" s="4"/>
      <c r="OKJ121" s="4"/>
      <c r="OKK121" s="4"/>
      <c r="OKL121" s="4"/>
      <c r="OKM121" s="4"/>
      <c r="OKN121" s="4"/>
      <c r="OKO121" s="4"/>
      <c r="OKP121" s="4"/>
      <c r="OKQ121" s="4"/>
      <c r="OKR121" s="4"/>
      <c r="OKS121" s="4"/>
      <c r="OKT121" s="4"/>
      <c r="OKU121" s="4"/>
      <c r="OKV121" s="4"/>
      <c r="OKW121" s="4"/>
      <c r="OKX121" s="4"/>
      <c r="OKY121" s="4"/>
      <c r="OKZ121" s="4"/>
      <c r="OLA121" s="4"/>
      <c r="OLB121" s="4"/>
      <c r="OLC121" s="4"/>
      <c r="OLD121" s="4"/>
      <c r="OLE121" s="4"/>
      <c r="OLF121" s="4"/>
      <c r="OLG121" s="4"/>
      <c r="OLH121" s="4"/>
      <c r="OLI121" s="4"/>
      <c r="OLJ121" s="4"/>
      <c r="OLK121" s="4"/>
      <c r="OLL121" s="4"/>
      <c r="OLM121" s="4"/>
      <c r="OLN121" s="4"/>
      <c r="OLO121" s="4"/>
      <c r="OLP121" s="4"/>
      <c r="OLQ121" s="4"/>
      <c r="OLR121" s="4"/>
      <c r="OLS121" s="4"/>
      <c r="OLT121" s="4"/>
      <c r="OLU121" s="4"/>
      <c r="OLV121" s="4"/>
      <c r="OLW121" s="4"/>
      <c r="OLX121" s="4"/>
      <c r="OLY121" s="4"/>
      <c r="OLZ121" s="4"/>
      <c r="OMA121" s="4"/>
      <c r="OMB121" s="4"/>
      <c r="OMC121" s="4"/>
      <c r="OMD121" s="4"/>
      <c r="OME121" s="4"/>
      <c r="OMF121" s="4"/>
      <c r="OMG121" s="4"/>
      <c r="OMH121" s="4"/>
      <c r="OMI121" s="4"/>
      <c r="OMJ121" s="4"/>
      <c r="OMK121" s="4"/>
      <c r="OML121" s="4"/>
      <c r="OMM121" s="4"/>
      <c r="OMN121" s="4"/>
      <c r="OMO121" s="4"/>
      <c r="OMP121" s="4"/>
      <c r="OMQ121" s="4"/>
      <c r="OMR121" s="4"/>
      <c r="OMS121" s="4"/>
      <c r="OMT121" s="4"/>
      <c r="OMU121" s="4"/>
      <c r="OMV121" s="4"/>
      <c r="OMW121" s="4"/>
      <c r="OMX121" s="4"/>
      <c r="OMY121" s="4"/>
      <c r="OMZ121" s="4"/>
      <c r="ONA121" s="4"/>
      <c r="ONB121" s="4"/>
      <c r="ONC121" s="4"/>
      <c r="OND121" s="4"/>
      <c r="ONE121" s="4"/>
      <c r="ONF121" s="4"/>
      <c r="ONG121" s="4"/>
      <c r="ONH121" s="4"/>
      <c r="ONI121" s="4"/>
      <c r="ONJ121" s="4"/>
      <c r="ONK121" s="4"/>
      <c r="ONL121" s="4"/>
      <c r="ONM121" s="4"/>
      <c r="ONN121" s="4"/>
      <c r="ONO121" s="4"/>
      <c r="ONP121" s="4"/>
      <c r="ONQ121" s="4"/>
      <c r="ONR121" s="4"/>
      <c r="ONS121" s="4"/>
      <c r="ONT121" s="4"/>
      <c r="ONU121" s="4"/>
      <c r="ONV121" s="4"/>
      <c r="ONW121" s="4"/>
      <c r="ONX121" s="4"/>
      <c r="ONY121" s="4"/>
      <c r="ONZ121" s="4"/>
      <c r="OOA121" s="4"/>
      <c r="OOB121" s="4"/>
      <c r="OOC121" s="4"/>
      <c r="OOD121" s="4"/>
      <c r="OOE121" s="4"/>
      <c r="OOF121" s="4"/>
      <c r="OOG121" s="4"/>
      <c r="OOH121" s="4"/>
      <c r="OOI121" s="4"/>
      <c r="OOJ121" s="4"/>
      <c r="OOK121" s="4"/>
      <c r="OOL121" s="4"/>
      <c r="OOM121" s="4"/>
      <c r="OON121" s="4"/>
      <c r="OOO121" s="4"/>
      <c r="OOP121" s="4"/>
      <c r="OOQ121" s="4"/>
      <c r="OOR121" s="4"/>
      <c r="OOS121" s="4"/>
      <c r="OOT121" s="4"/>
      <c r="OOU121" s="4"/>
      <c r="OOV121" s="4"/>
      <c r="OOW121" s="4"/>
      <c r="OOX121" s="4"/>
      <c r="OOY121" s="4"/>
      <c r="OOZ121" s="4"/>
      <c r="OPA121" s="4"/>
      <c r="OPB121" s="4"/>
      <c r="OPC121" s="4"/>
      <c r="OPD121" s="4"/>
      <c r="OPE121" s="4"/>
      <c r="OPF121" s="4"/>
      <c r="OPG121" s="4"/>
      <c r="OPH121" s="4"/>
      <c r="OPI121" s="4"/>
      <c r="OPJ121" s="4"/>
      <c r="OPK121" s="4"/>
      <c r="OPL121" s="4"/>
      <c r="OPM121" s="4"/>
      <c r="OPN121" s="4"/>
      <c r="OPO121" s="4"/>
      <c r="OPP121" s="4"/>
      <c r="OPQ121" s="4"/>
      <c r="OPR121" s="4"/>
      <c r="OPS121" s="4"/>
      <c r="OPT121" s="4"/>
      <c r="OPU121" s="4"/>
      <c r="OPV121" s="4"/>
      <c r="OPW121" s="4"/>
      <c r="OPX121" s="4"/>
      <c r="OPY121" s="4"/>
      <c r="OPZ121" s="4"/>
      <c r="OQA121" s="4"/>
      <c r="OQB121" s="4"/>
      <c r="OQC121" s="4"/>
      <c r="OQD121" s="4"/>
      <c r="OQE121" s="4"/>
      <c r="OQF121" s="4"/>
      <c r="OQG121" s="4"/>
      <c r="OQH121" s="4"/>
      <c r="OQI121" s="4"/>
      <c r="OQJ121" s="4"/>
      <c r="OQK121" s="4"/>
      <c r="OQL121" s="4"/>
      <c r="OQM121" s="4"/>
      <c r="OQN121" s="4"/>
      <c r="OQO121" s="4"/>
      <c r="OQP121" s="4"/>
      <c r="OQQ121" s="4"/>
      <c r="OQR121" s="4"/>
      <c r="OQS121" s="4"/>
      <c r="OQT121" s="4"/>
      <c r="OQU121" s="4"/>
      <c r="OQV121" s="4"/>
      <c r="OQW121" s="4"/>
      <c r="OQX121" s="4"/>
      <c r="OQY121" s="4"/>
      <c r="OQZ121" s="4"/>
      <c r="ORA121" s="4"/>
      <c r="ORB121" s="4"/>
      <c r="ORC121" s="4"/>
      <c r="ORD121" s="4"/>
      <c r="ORE121" s="4"/>
      <c r="ORF121" s="4"/>
      <c r="ORG121" s="4"/>
      <c r="ORH121" s="4"/>
      <c r="ORI121" s="4"/>
      <c r="ORJ121" s="4"/>
      <c r="ORK121" s="4"/>
      <c r="ORL121" s="4"/>
      <c r="ORM121" s="4"/>
      <c r="ORN121" s="4"/>
      <c r="ORO121" s="4"/>
      <c r="ORP121" s="4"/>
      <c r="ORQ121" s="4"/>
      <c r="ORR121" s="4"/>
      <c r="ORS121" s="4"/>
      <c r="ORT121" s="4"/>
      <c r="ORU121" s="4"/>
      <c r="ORV121" s="4"/>
      <c r="ORW121" s="4"/>
      <c r="ORX121" s="4"/>
      <c r="ORY121" s="4"/>
      <c r="ORZ121" s="4"/>
      <c r="OSA121" s="4"/>
      <c r="OSB121" s="4"/>
      <c r="OSC121" s="4"/>
      <c r="OSD121" s="4"/>
      <c r="OSE121" s="4"/>
      <c r="OSF121" s="4"/>
      <c r="OSG121" s="4"/>
      <c r="OSH121" s="4"/>
      <c r="OSI121" s="4"/>
      <c r="OSJ121" s="4"/>
      <c r="OSK121" s="4"/>
      <c r="OSL121" s="4"/>
      <c r="OSM121" s="4"/>
      <c r="OSN121" s="4"/>
      <c r="OSO121" s="4"/>
      <c r="OSP121" s="4"/>
      <c r="OSQ121" s="4"/>
      <c r="OSR121" s="4"/>
      <c r="OSS121" s="4"/>
      <c r="OST121" s="4"/>
      <c r="OSU121" s="4"/>
      <c r="OSV121" s="4"/>
      <c r="OSW121" s="4"/>
      <c r="OSX121" s="4"/>
      <c r="OSY121" s="4"/>
      <c r="OSZ121" s="4"/>
      <c r="OTA121" s="4"/>
      <c r="OTB121" s="4"/>
      <c r="OTC121" s="4"/>
      <c r="OTD121" s="4"/>
      <c r="OTE121" s="4"/>
      <c r="OTF121" s="4"/>
      <c r="OTG121" s="4"/>
      <c r="OTH121" s="4"/>
      <c r="OTI121" s="4"/>
      <c r="OTJ121" s="4"/>
      <c r="OTK121" s="4"/>
      <c r="OTL121" s="4"/>
      <c r="OTM121" s="4"/>
      <c r="OTN121" s="4"/>
      <c r="OTO121" s="4"/>
      <c r="OTP121" s="4"/>
      <c r="OTQ121" s="4"/>
      <c r="OTR121" s="4"/>
      <c r="OTS121" s="4"/>
      <c r="OTT121" s="4"/>
      <c r="OTU121" s="4"/>
      <c r="OTV121" s="4"/>
      <c r="OTW121" s="4"/>
      <c r="OTX121" s="4"/>
      <c r="OTY121" s="4"/>
      <c r="OTZ121" s="4"/>
      <c r="OUA121" s="4"/>
      <c r="OUB121" s="4"/>
      <c r="OUC121" s="4"/>
      <c r="OUD121" s="4"/>
      <c r="OUE121" s="4"/>
      <c r="OUF121" s="4"/>
      <c r="OUG121" s="4"/>
      <c r="OUH121" s="4"/>
      <c r="OUI121" s="4"/>
      <c r="OUJ121" s="4"/>
      <c r="OUK121" s="4"/>
      <c r="OUL121" s="4"/>
      <c r="OUM121" s="4"/>
      <c r="OUN121" s="4"/>
      <c r="OUO121" s="4"/>
      <c r="OUP121" s="4"/>
      <c r="OUQ121" s="4"/>
      <c r="OUR121" s="4"/>
      <c r="OUS121" s="4"/>
      <c r="OUT121" s="4"/>
      <c r="OUU121" s="4"/>
      <c r="OUV121" s="4"/>
      <c r="OUW121" s="4"/>
      <c r="OUX121" s="4"/>
      <c r="OUY121" s="4"/>
      <c r="OUZ121" s="4"/>
      <c r="OVA121" s="4"/>
      <c r="OVB121" s="4"/>
      <c r="OVC121" s="4"/>
      <c r="OVD121" s="4"/>
      <c r="OVE121" s="4"/>
      <c r="OVF121" s="4"/>
      <c r="OVG121" s="4"/>
      <c r="OVH121" s="4"/>
      <c r="OVI121" s="4"/>
      <c r="OVJ121" s="4"/>
      <c r="OVK121" s="4"/>
      <c r="OVL121" s="4"/>
      <c r="OVM121" s="4"/>
      <c r="OVN121" s="4"/>
      <c r="OVO121" s="4"/>
      <c r="OVP121" s="4"/>
      <c r="OVQ121" s="4"/>
      <c r="OVR121" s="4"/>
      <c r="OVS121" s="4"/>
      <c r="OVT121" s="4"/>
      <c r="OVU121" s="4"/>
      <c r="OVV121" s="4"/>
      <c r="OVW121" s="4"/>
      <c r="OVX121" s="4"/>
      <c r="OVY121" s="4"/>
      <c r="OVZ121" s="4"/>
      <c r="OWA121" s="4"/>
      <c r="OWB121" s="4"/>
      <c r="OWC121" s="4"/>
      <c r="OWD121" s="4"/>
      <c r="OWE121" s="4"/>
      <c r="OWF121" s="4"/>
      <c r="OWG121" s="4"/>
      <c r="OWH121" s="4"/>
      <c r="OWI121" s="4"/>
      <c r="OWJ121" s="4"/>
      <c r="OWK121" s="4"/>
      <c r="OWL121" s="4"/>
      <c r="OWM121" s="4"/>
      <c r="OWN121" s="4"/>
      <c r="OWO121" s="4"/>
      <c r="OWP121" s="4"/>
      <c r="OWQ121" s="4"/>
      <c r="OWR121" s="4"/>
      <c r="OWS121" s="4"/>
      <c r="OWT121" s="4"/>
      <c r="OWU121" s="4"/>
      <c r="OWV121" s="4"/>
      <c r="OWW121" s="4"/>
      <c r="OWX121" s="4"/>
      <c r="OWY121" s="4"/>
      <c r="OWZ121" s="4"/>
      <c r="OXA121" s="4"/>
      <c r="OXB121" s="4"/>
      <c r="OXC121" s="4"/>
      <c r="OXD121" s="4"/>
      <c r="OXE121" s="4"/>
      <c r="OXF121" s="4"/>
      <c r="OXG121" s="4"/>
      <c r="OXH121" s="4"/>
      <c r="OXI121" s="4"/>
      <c r="OXJ121" s="4"/>
      <c r="OXK121" s="4"/>
      <c r="OXL121" s="4"/>
      <c r="OXM121" s="4"/>
      <c r="OXN121" s="4"/>
      <c r="OXO121" s="4"/>
      <c r="OXP121" s="4"/>
      <c r="OXQ121" s="4"/>
      <c r="OXR121" s="4"/>
      <c r="OXS121" s="4"/>
      <c r="OXT121" s="4"/>
      <c r="OXU121" s="4"/>
      <c r="OXV121" s="4"/>
      <c r="OXW121" s="4"/>
      <c r="OXX121" s="4"/>
      <c r="OXY121" s="4"/>
      <c r="OXZ121" s="4"/>
      <c r="OYA121" s="4"/>
      <c r="OYB121" s="4"/>
      <c r="OYC121" s="4"/>
      <c r="OYD121" s="4"/>
      <c r="OYE121" s="4"/>
      <c r="OYF121" s="4"/>
      <c r="OYG121" s="4"/>
      <c r="OYH121" s="4"/>
      <c r="OYI121" s="4"/>
      <c r="OYJ121" s="4"/>
      <c r="OYK121" s="4"/>
      <c r="OYL121" s="4"/>
      <c r="OYM121" s="4"/>
      <c r="OYN121" s="4"/>
      <c r="OYO121" s="4"/>
      <c r="OYP121" s="4"/>
      <c r="OYQ121" s="4"/>
      <c r="OYR121" s="4"/>
      <c r="OYS121" s="4"/>
      <c r="OYT121" s="4"/>
      <c r="OYU121" s="4"/>
      <c r="OYV121" s="4"/>
      <c r="OYW121" s="4"/>
      <c r="OYX121" s="4"/>
      <c r="OYY121" s="4"/>
      <c r="OYZ121" s="4"/>
      <c r="OZA121" s="4"/>
      <c r="OZB121" s="4"/>
      <c r="OZC121" s="4"/>
      <c r="OZD121" s="4"/>
      <c r="OZE121" s="4"/>
      <c r="OZF121" s="4"/>
      <c r="OZG121" s="4"/>
      <c r="OZH121" s="4"/>
      <c r="OZI121" s="4"/>
      <c r="OZJ121" s="4"/>
      <c r="OZK121" s="4"/>
      <c r="OZL121" s="4"/>
      <c r="OZM121" s="4"/>
      <c r="OZN121" s="4"/>
      <c r="OZO121" s="4"/>
      <c r="OZP121" s="4"/>
      <c r="OZQ121" s="4"/>
      <c r="OZR121" s="4"/>
      <c r="OZS121" s="4"/>
      <c r="OZT121" s="4"/>
      <c r="OZU121" s="4"/>
      <c r="OZV121" s="4"/>
      <c r="OZW121" s="4"/>
      <c r="OZX121" s="4"/>
      <c r="OZY121" s="4"/>
      <c r="OZZ121" s="4"/>
      <c r="PAA121" s="4"/>
      <c r="PAB121" s="4"/>
      <c r="PAC121" s="4"/>
      <c r="PAD121" s="4"/>
      <c r="PAE121" s="4"/>
      <c r="PAF121" s="4"/>
      <c r="PAG121" s="4"/>
      <c r="PAH121" s="4"/>
      <c r="PAI121" s="4"/>
      <c r="PAJ121" s="4"/>
      <c r="PAK121" s="4"/>
      <c r="PAL121" s="4"/>
      <c r="PAM121" s="4"/>
      <c r="PAN121" s="4"/>
      <c r="PAO121" s="4"/>
      <c r="PAP121" s="4"/>
      <c r="PAQ121" s="4"/>
      <c r="PAR121" s="4"/>
      <c r="PAS121" s="4"/>
      <c r="PAT121" s="4"/>
      <c r="PAU121" s="4"/>
      <c r="PAV121" s="4"/>
      <c r="PAW121" s="4"/>
      <c r="PAX121" s="4"/>
      <c r="PAY121" s="4"/>
      <c r="PAZ121" s="4"/>
      <c r="PBA121" s="4"/>
      <c r="PBB121" s="4"/>
      <c r="PBC121" s="4"/>
      <c r="PBD121" s="4"/>
      <c r="PBE121" s="4"/>
      <c r="PBF121" s="4"/>
      <c r="PBG121" s="4"/>
      <c r="PBH121" s="4"/>
      <c r="PBI121" s="4"/>
      <c r="PBJ121" s="4"/>
      <c r="PBK121" s="4"/>
      <c r="PBL121" s="4"/>
      <c r="PBM121" s="4"/>
      <c r="PBN121" s="4"/>
      <c r="PBO121" s="4"/>
      <c r="PBP121" s="4"/>
      <c r="PBQ121" s="4"/>
      <c r="PBR121" s="4"/>
      <c r="PBS121" s="4"/>
      <c r="PBT121" s="4"/>
      <c r="PBU121" s="4"/>
      <c r="PBV121" s="4"/>
      <c r="PBW121" s="4"/>
      <c r="PBX121" s="4"/>
      <c r="PBY121" s="4"/>
      <c r="PBZ121" s="4"/>
      <c r="PCA121" s="4"/>
      <c r="PCB121" s="4"/>
      <c r="PCC121" s="4"/>
      <c r="PCD121" s="4"/>
      <c r="PCE121" s="4"/>
      <c r="PCF121" s="4"/>
      <c r="PCG121" s="4"/>
      <c r="PCH121" s="4"/>
      <c r="PCI121" s="4"/>
      <c r="PCJ121" s="4"/>
      <c r="PCK121" s="4"/>
      <c r="PCL121" s="4"/>
      <c r="PCM121" s="4"/>
      <c r="PCN121" s="4"/>
      <c r="PCO121" s="4"/>
      <c r="PCP121" s="4"/>
      <c r="PCQ121" s="4"/>
      <c r="PCR121" s="4"/>
      <c r="PCS121" s="4"/>
      <c r="PCT121" s="4"/>
      <c r="PCU121" s="4"/>
      <c r="PCV121" s="4"/>
      <c r="PCW121" s="4"/>
      <c r="PCX121" s="4"/>
      <c r="PCY121" s="4"/>
      <c r="PCZ121" s="4"/>
      <c r="PDA121" s="4"/>
      <c r="PDB121" s="4"/>
      <c r="PDC121" s="4"/>
      <c r="PDD121" s="4"/>
      <c r="PDE121" s="4"/>
      <c r="PDF121" s="4"/>
      <c r="PDG121" s="4"/>
      <c r="PDH121" s="4"/>
      <c r="PDI121" s="4"/>
      <c r="PDJ121" s="4"/>
      <c r="PDK121" s="4"/>
      <c r="PDL121" s="4"/>
      <c r="PDM121" s="4"/>
      <c r="PDN121" s="4"/>
      <c r="PDO121" s="4"/>
      <c r="PDP121" s="4"/>
      <c r="PDQ121" s="4"/>
      <c r="PDR121" s="4"/>
      <c r="PDS121" s="4"/>
      <c r="PDT121" s="4"/>
      <c r="PDU121" s="4"/>
      <c r="PDV121" s="4"/>
      <c r="PDW121" s="4"/>
      <c r="PDX121" s="4"/>
      <c r="PDY121" s="4"/>
      <c r="PDZ121" s="4"/>
      <c r="PEA121" s="4"/>
      <c r="PEB121" s="4"/>
      <c r="PEC121" s="4"/>
      <c r="PED121" s="4"/>
      <c r="PEE121" s="4"/>
      <c r="PEF121" s="4"/>
      <c r="PEG121" s="4"/>
      <c r="PEH121" s="4"/>
      <c r="PEI121" s="4"/>
      <c r="PEJ121" s="4"/>
      <c r="PEK121" s="4"/>
      <c r="PEL121" s="4"/>
      <c r="PEM121" s="4"/>
      <c r="PEN121" s="4"/>
      <c r="PEO121" s="4"/>
      <c r="PEP121" s="4"/>
      <c r="PEQ121" s="4"/>
      <c r="PER121" s="4"/>
      <c r="PES121" s="4"/>
      <c r="PET121" s="4"/>
      <c r="PEU121" s="4"/>
      <c r="PEV121" s="4"/>
      <c r="PEW121" s="4"/>
      <c r="PEX121" s="4"/>
      <c r="PEY121" s="4"/>
      <c r="PEZ121" s="4"/>
      <c r="PFA121" s="4"/>
      <c r="PFB121" s="4"/>
      <c r="PFC121" s="4"/>
      <c r="PFD121" s="4"/>
      <c r="PFE121" s="4"/>
      <c r="PFF121" s="4"/>
      <c r="PFG121" s="4"/>
      <c r="PFH121" s="4"/>
      <c r="PFI121" s="4"/>
      <c r="PFJ121" s="4"/>
      <c r="PFK121" s="4"/>
      <c r="PFL121" s="4"/>
      <c r="PFM121" s="4"/>
      <c r="PFN121" s="4"/>
      <c r="PFO121" s="4"/>
      <c r="PFP121" s="4"/>
      <c r="PFQ121" s="4"/>
      <c r="PFR121" s="4"/>
      <c r="PFS121" s="4"/>
      <c r="PFT121" s="4"/>
      <c r="PFU121" s="4"/>
      <c r="PFV121" s="4"/>
      <c r="PFW121" s="4"/>
      <c r="PFX121" s="4"/>
      <c r="PFY121" s="4"/>
      <c r="PFZ121" s="4"/>
      <c r="PGA121" s="4"/>
      <c r="PGB121" s="4"/>
      <c r="PGC121" s="4"/>
      <c r="PGD121" s="4"/>
      <c r="PGE121" s="4"/>
      <c r="PGF121" s="4"/>
      <c r="PGG121" s="4"/>
      <c r="PGH121" s="4"/>
      <c r="PGI121" s="4"/>
      <c r="PGJ121" s="4"/>
      <c r="PGK121" s="4"/>
      <c r="PGL121" s="4"/>
      <c r="PGM121" s="4"/>
      <c r="PGN121" s="4"/>
      <c r="PGO121" s="4"/>
      <c r="PGP121" s="4"/>
      <c r="PGQ121" s="4"/>
      <c r="PGR121" s="4"/>
      <c r="PGS121" s="4"/>
      <c r="PGT121" s="4"/>
      <c r="PGU121" s="4"/>
      <c r="PGV121" s="4"/>
      <c r="PGW121" s="4"/>
      <c r="PGX121" s="4"/>
      <c r="PGY121" s="4"/>
      <c r="PGZ121" s="4"/>
      <c r="PHA121" s="4"/>
      <c r="PHB121" s="4"/>
      <c r="PHC121" s="4"/>
      <c r="PHD121" s="4"/>
      <c r="PHE121" s="4"/>
      <c r="PHF121" s="4"/>
      <c r="PHG121" s="4"/>
      <c r="PHH121" s="4"/>
      <c r="PHI121" s="4"/>
      <c r="PHJ121" s="4"/>
      <c r="PHK121" s="4"/>
      <c r="PHL121" s="4"/>
      <c r="PHM121" s="4"/>
      <c r="PHN121" s="4"/>
      <c r="PHO121" s="4"/>
      <c r="PHP121" s="4"/>
      <c r="PHQ121" s="4"/>
      <c r="PHR121" s="4"/>
      <c r="PHS121" s="4"/>
      <c r="PHT121" s="4"/>
      <c r="PHU121" s="4"/>
      <c r="PHV121" s="4"/>
      <c r="PHW121" s="4"/>
      <c r="PHX121" s="4"/>
      <c r="PHY121" s="4"/>
      <c r="PHZ121" s="4"/>
      <c r="PIA121" s="4"/>
      <c r="PIB121" s="4"/>
      <c r="PIC121" s="4"/>
      <c r="PID121" s="4"/>
      <c r="PIE121" s="4"/>
      <c r="PIF121" s="4"/>
      <c r="PIG121" s="4"/>
      <c r="PIH121" s="4"/>
      <c r="PII121" s="4"/>
      <c r="PIJ121" s="4"/>
      <c r="PIK121" s="4"/>
      <c r="PIL121" s="4"/>
      <c r="PIM121" s="4"/>
      <c r="PIN121" s="4"/>
      <c r="PIO121" s="4"/>
      <c r="PIP121" s="4"/>
      <c r="PIQ121" s="4"/>
      <c r="PIR121" s="4"/>
      <c r="PIS121" s="4"/>
      <c r="PIT121" s="4"/>
      <c r="PIU121" s="4"/>
      <c r="PIV121" s="4"/>
      <c r="PIW121" s="4"/>
      <c r="PIX121" s="4"/>
      <c r="PIY121" s="4"/>
      <c r="PIZ121" s="4"/>
      <c r="PJA121" s="4"/>
      <c r="PJB121" s="4"/>
      <c r="PJC121" s="4"/>
      <c r="PJD121" s="4"/>
      <c r="PJE121" s="4"/>
      <c r="PJF121" s="4"/>
      <c r="PJG121" s="4"/>
      <c r="PJH121" s="4"/>
      <c r="PJI121" s="4"/>
      <c r="PJJ121" s="4"/>
      <c r="PJK121" s="4"/>
      <c r="PJL121" s="4"/>
      <c r="PJM121" s="4"/>
      <c r="PJN121" s="4"/>
      <c r="PJO121" s="4"/>
      <c r="PJP121" s="4"/>
      <c r="PJQ121" s="4"/>
      <c r="PJR121" s="4"/>
      <c r="PJS121" s="4"/>
      <c r="PJT121" s="4"/>
      <c r="PJU121" s="4"/>
      <c r="PJV121" s="4"/>
      <c r="PJW121" s="4"/>
      <c r="PJX121" s="4"/>
      <c r="PJY121" s="4"/>
      <c r="PJZ121" s="4"/>
      <c r="PKA121" s="4"/>
      <c r="PKB121" s="4"/>
      <c r="PKC121" s="4"/>
      <c r="PKD121" s="4"/>
      <c r="PKE121" s="4"/>
      <c r="PKF121" s="4"/>
      <c r="PKG121" s="4"/>
      <c r="PKH121" s="4"/>
      <c r="PKI121" s="4"/>
      <c r="PKJ121" s="4"/>
      <c r="PKK121" s="4"/>
      <c r="PKL121" s="4"/>
      <c r="PKM121" s="4"/>
      <c r="PKN121" s="4"/>
      <c r="PKO121" s="4"/>
      <c r="PKP121" s="4"/>
      <c r="PKQ121" s="4"/>
      <c r="PKR121" s="4"/>
      <c r="PKS121" s="4"/>
      <c r="PKT121" s="4"/>
      <c r="PKU121" s="4"/>
      <c r="PKV121" s="4"/>
      <c r="PKW121" s="4"/>
      <c r="PKX121" s="4"/>
      <c r="PKY121" s="4"/>
      <c r="PKZ121" s="4"/>
      <c r="PLA121" s="4"/>
      <c r="PLB121" s="4"/>
      <c r="PLC121" s="4"/>
      <c r="PLD121" s="4"/>
      <c r="PLE121" s="4"/>
      <c r="PLF121" s="4"/>
      <c r="PLG121" s="4"/>
      <c r="PLH121" s="4"/>
      <c r="PLI121" s="4"/>
      <c r="PLJ121" s="4"/>
      <c r="PLK121" s="4"/>
      <c r="PLL121" s="4"/>
      <c r="PLM121" s="4"/>
      <c r="PLN121" s="4"/>
      <c r="PLO121" s="4"/>
      <c r="PLP121" s="4"/>
      <c r="PLQ121" s="4"/>
      <c r="PLR121" s="4"/>
      <c r="PLS121" s="4"/>
      <c r="PLT121" s="4"/>
      <c r="PLU121" s="4"/>
      <c r="PLV121" s="4"/>
      <c r="PLW121" s="4"/>
      <c r="PLX121" s="4"/>
      <c r="PLY121" s="4"/>
      <c r="PLZ121" s="4"/>
      <c r="PMA121" s="4"/>
      <c r="PMB121" s="4"/>
      <c r="PMC121" s="4"/>
      <c r="PMD121" s="4"/>
      <c r="PME121" s="4"/>
      <c r="PMF121" s="4"/>
      <c r="PMG121" s="4"/>
      <c r="PMH121" s="4"/>
      <c r="PMI121" s="4"/>
      <c r="PMJ121" s="4"/>
      <c r="PMK121" s="4"/>
      <c r="PML121" s="4"/>
      <c r="PMM121" s="4"/>
      <c r="PMN121" s="4"/>
      <c r="PMO121" s="4"/>
      <c r="PMP121" s="4"/>
      <c r="PMQ121" s="4"/>
      <c r="PMR121" s="4"/>
      <c r="PMS121" s="4"/>
      <c r="PMT121" s="4"/>
      <c r="PMU121" s="4"/>
      <c r="PMV121" s="4"/>
      <c r="PMW121" s="4"/>
      <c r="PMX121" s="4"/>
      <c r="PMY121" s="4"/>
      <c r="PMZ121" s="4"/>
      <c r="PNA121" s="4"/>
      <c r="PNB121" s="4"/>
      <c r="PNC121" s="4"/>
      <c r="PND121" s="4"/>
      <c r="PNE121" s="4"/>
      <c r="PNF121" s="4"/>
      <c r="PNG121" s="4"/>
      <c r="PNH121" s="4"/>
      <c r="PNI121" s="4"/>
      <c r="PNJ121" s="4"/>
      <c r="PNK121" s="4"/>
      <c r="PNL121" s="4"/>
      <c r="PNM121" s="4"/>
      <c r="PNN121" s="4"/>
      <c r="PNO121" s="4"/>
      <c r="PNP121" s="4"/>
      <c r="PNQ121" s="4"/>
      <c r="PNR121" s="4"/>
      <c r="PNS121" s="4"/>
      <c r="PNT121" s="4"/>
      <c r="PNU121" s="4"/>
      <c r="PNV121" s="4"/>
      <c r="PNW121" s="4"/>
      <c r="PNX121" s="4"/>
      <c r="PNY121" s="4"/>
      <c r="PNZ121" s="4"/>
      <c r="POA121" s="4"/>
      <c r="POB121" s="4"/>
      <c r="POC121" s="4"/>
      <c r="POD121" s="4"/>
      <c r="POE121" s="4"/>
      <c r="POF121" s="4"/>
      <c r="POG121" s="4"/>
      <c r="POH121" s="4"/>
      <c r="POI121" s="4"/>
      <c r="POJ121" s="4"/>
      <c r="POK121" s="4"/>
      <c r="POL121" s="4"/>
      <c r="POM121" s="4"/>
      <c r="PON121" s="4"/>
      <c r="POO121" s="4"/>
      <c r="POP121" s="4"/>
      <c r="POQ121" s="4"/>
      <c r="POR121" s="4"/>
      <c r="POS121" s="4"/>
      <c r="POT121" s="4"/>
      <c r="POU121" s="4"/>
      <c r="POV121" s="4"/>
      <c r="POW121" s="4"/>
      <c r="POX121" s="4"/>
      <c r="POY121" s="4"/>
      <c r="POZ121" s="4"/>
      <c r="PPA121" s="4"/>
      <c r="PPB121" s="4"/>
      <c r="PPC121" s="4"/>
      <c r="PPD121" s="4"/>
      <c r="PPE121" s="4"/>
      <c r="PPF121" s="4"/>
      <c r="PPG121" s="4"/>
      <c r="PPH121" s="4"/>
      <c r="PPI121" s="4"/>
      <c r="PPJ121" s="4"/>
      <c r="PPK121" s="4"/>
      <c r="PPL121" s="4"/>
      <c r="PPM121" s="4"/>
      <c r="PPN121" s="4"/>
      <c r="PPO121" s="4"/>
      <c r="PPP121" s="4"/>
      <c r="PPQ121" s="4"/>
      <c r="PPR121" s="4"/>
      <c r="PPS121" s="4"/>
      <c r="PPT121" s="4"/>
      <c r="PPU121" s="4"/>
      <c r="PPV121" s="4"/>
      <c r="PPW121" s="4"/>
      <c r="PPX121" s="4"/>
      <c r="PPY121" s="4"/>
      <c r="PPZ121" s="4"/>
      <c r="PQA121" s="4"/>
      <c r="PQB121" s="4"/>
      <c r="PQC121" s="4"/>
      <c r="PQD121" s="4"/>
      <c r="PQE121" s="4"/>
      <c r="PQF121" s="4"/>
      <c r="PQG121" s="4"/>
      <c r="PQH121" s="4"/>
      <c r="PQI121" s="4"/>
      <c r="PQJ121" s="4"/>
      <c r="PQK121" s="4"/>
      <c r="PQL121" s="4"/>
      <c r="PQM121" s="4"/>
      <c r="PQN121" s="4"/>
      <c r="PQO121" s="4"/>
      <c r="PQP121" s="4"/>
      <c r="PQQ121" s="4"/>
      <c r="PQR121" s="4"/>
      <c r="PQS121" s="4"/>
      <c r="PQT121" s="4"/>
      <c r="PQU121" s="4"/>
      <c r="PQV121" s="4"/>
      <c r="PQW121" s="4"/>
      <c r="PQX121" s="4"/>
      <c r="PQY121" s="4"/>
      <c r="PQZ121" s="4"/>
      <c r="PRA121" s="4"/>
      <c r="PRB121" s="4"/>
      <c r="PRC121" s="4"/>
      <c r="PRD121" s="4"/>
      <c r="PRE121" s="4"/>
      <c r="PRF121" s="4"/>
      <c r="PRG121" s="4"/>
      <c r="PRH121" s="4"/>
      <c r="PRI121" s="4"/>
      <c r="PRJ121" s="4"/>
      <c r="PRK121" s="4"/>
      <c r="PRL121" s="4"/>
      <c r="PRM121" s="4"/>
      <c r="PRN121" s="4"/>
      <c r="PRO121" s="4"/>
      <c r="PRP121" s="4"/>
      <c r="PRQ121" s="4"/>
      <c r="PRR121" s="4"/>
      <c r="PRS121" s="4"/>
      <c r="PRT121" s="4"/>
      <c r="PRU121" s="4"/>
      <c r="PRV121" s="4"/>
      <c r="PRW121" s="4"/>
      <c r="PRX121" s="4"/>
      <c r="PRY121" s="4"/>
      <c r="PRZ121" s="4"/>
      <c r="PSA121" s="4"/>
      <c r="PSB121" s="4"/>
      <c r="PSC121" s="4"/>
      <c r="PSD121" s="4"/>
      <c r="PSE121" s="4"/>
      <c r="PSF121" s="4"/>
      <c r="PSG121" s="4"/>
      <c r="PSH121" s="4"/>
      <c r="PSI121" s="4"/>
      <c r="PSJ121" s="4"/>
      <c r="PSK121" s="4"/>
      <c r="PSL121" s="4"/>
      <c r="PSM121" s="4"/>
      <c r="PSN121" s="4"/>
      <c r="PSO121" s="4"/>
      <c r="PSP121" s="4"/>
      <c r="PSQ121" s="4"/>
      <c r="PSR121" s="4"/>
      <c r="PSS121" s="4"/>
      <c r="PST121" s="4"/>
      <c r="PSU121" s="4"/>
      <c r="PSV121" s="4"/>
      <c r="PSW121" s="4"/>
      <c r="PSX121" s="4"/>
      <c r="PSY121" s="4"/>
      <c r="PSZ121" s="4"/>
      <c r="PTA121" s="4"/>
      <c r="PTB121" s="4"/>
      <c r="PTC121" s="4"/>
      <c r="PTD121" s="4"/>
      <c r="PTE121" s="4"/>
      <c r="PTF121" s="4"/>
      <c r="PTG121" s="4"/>
      <c r="PTH121" s="4"/>
      <c r="PTI121" s="4"/>
      <c r="PTJ121" s="4"/>
      <c r="PTK121" s="4"/>
      <c r="PTL121" s="4"/>
      <c r="PTM121" s="4"/>
      <c r="PTN121" s="4"/>
      <c r="PTO121" s="4"/>
      <c r="PTP121" s="4"/>
      <c r="PTQ121" s="4"/>
      <c r="PTR121" s="4"/>
      <c r="PTS121" s="4"/>
      <c r="PTT121" s="4"/>
      <c r="PTU121" s="4"/>
      <c r="PTV121" s="4"/>
      <c r="PTW121" s="4"/>
      <c r="PTX121" s="4"/>
      <c r="PTY121" s="4"/>
      <c r="PTZ121" s="4"/>
      <c r="PUA121" s="4"/>
      <c r="PUB121" s="4"/>
      <c r="PUC121" s="4"/>
      <c r="PUD121" s="4"/>
      <c r="PUE121" s="4"/>
      <c r="PUF121" s="4"/>
      <c r="PUG121" s="4"/>
      <c r="PUH121" s="4"/>
      <c r="PUI121" s="4"/>
      <c r="PUJ121" s="4"/>
      <c r="PUK121" s="4"/>
      <c r="PUL121" s="4"/>
      <c r="PUM121" s="4"/>
      <c r="PUN121" s="4"/>
      <c r="PUO121" s="4"/>
      <c r="PUP121" s="4"/>
      <c r="PUQ121" s="4"/>
      <c r="PUR121" s="4"/>
      <c r="PUS121" s="4"/>
      <c r="PUT121" s="4"/>
      <c r="PUU121" s="4"/>
      <c r="PUV121" s="4"/>
      <c r="PUW121" s="4"/>
      <c r="PUX121" s="4"/>
      <c r="PUY121" s="4"/>
      <c r="PUZ121" s="4"/>
      <c r="PVA121" s="4"/>
      <c r="PVB121" s="4"/>
      <c r="PVC121" s="4"/>
      <c r="PVD121" s="4"/>
      <c r="PVE121" s="4"/>
      <c r="PVF121" s="4"/>
      <c r="PVG121" s="4"/>
      <c r="PVH121" s="4"/>
      <c r="PVI121" s="4"/>
      <c r="PVJ121" s="4"/>
      <c r="PVK121" s="4"/>
      <c r="PVL121" s="4"/>
      <c r="PVM121" s="4"/>
      <c r="PVN121" s="4"/>
      <c r="PVO121" s="4"/>
      <c r="PVP121" s="4"/>
      <c r="PVQ121" s="4"/>
      <c r="PVR121" s="4"/>
      <c r="PVS121" s="4"/>
      <c r="PVT121" s="4"/>
      <c r="PVU121" s="4"/>
      <c r="PVV121" s="4"/>
      <c r="PVW121" s="4"/>
      <c r="PVX121" s="4"/>
      <c r="PVY121" s="4"/>
      <c r="PVZ121" s="4"/>
      <c r="PWA121" s="4"/>
      <c r="PWB121" s="4"/>
      <c r="PWC121" s="4"/>
      <c r="PWD121" s="4"/>
      <c r="PWE121" s="4"/>
      <c r="PWF121" s="4"/>
      <c r="PWG121" s="4"/>
      <c r="PWH121" s="4"/>
      <c r="PWI121" s="4"/>
      <c r="PWJ121" s="4"/>
      <c r="PWK121" s="4"/>
      <c r="PWL121" s="4"/>
      <c r="PWM121" s="4"/>
      <c r="PWN121" s="4"/>
      <c r="PWO121" s="4"/>
      <c r="PWP121" s="4"/>
      <c r="PWQ121" s="4"/>
      <c r="PWR121" s="4"/>
      <c r="PWS121" s="4"/>
      <c r="PWT121" s="4"/>
      <c r="PWU121" s="4"/>
      <c r="PWV121" s="4"/>
      <c r="PWW121" s="4"/>
      <c r="PWX121" s="4"/>
      <c r="PWY121" s="4"/>
      <c r="PWZ121" s="4"/>
      <c r="PXA121" s="4"/>
      <c r="PXB121" s="4"/>
      <c r="PXC121" s="4"/>
      <c r="PXD121" s="4"/>
      <c r="PXE121" s="4"/>
      <c r="PXF121" s="4"/>
      <c r="PXG121" s="4"/>
      <c r="PXH121" s="4"/>
      <c r="PXI121" s="4"/>
      <c r="PXJ121" s="4"/>
      <c r="PXK121" s="4"/>
      <c r="PXL121" s="4"/>
      <c r="PXM121" s="4"/>
      <c r="PXN121" s="4"/>
      <c r="PXO121" s="4"/>
      <c r="PXP121" s="4"/>
      <c r="PXQ121" s="4"/>
      <c r="PXR121" s="4"/>
      <c r="PXS121" s="4"/>
      <c r="PXT121" s="4"/>
      <c r="PXU121" s="4"/>
      <c r="PXV121" s="4"/>
      <c r="PXW121" s="4"/>
      <c r="PXX121" s="4"/>
      <c r="PXY121" s="4"/>
      <c r="PXZ121" s="4"/>
      <c r="PYA121" s="4"/>
      <c r="PYB121" s="4"/>
      <c r="PYC121" s="4"/>
      <c r="PYD121" s="4"/>
      <c r="PYE121" s="4"/>
      <c r="PYF121" s="4"/>
      <c r="PYG121" s="4"/>
      <c r="PYH121" s="4"/>
      <c r="PYI121" s="4"/>
      <c r="PYJ121" s="4"/>
      <c r="PYK121" s="4"/>
      <c r="PYL121" s="4"/>
      <c r="PYM121" s="4"/>
      <c r="PYN121" s="4"/>
      <c r="PYO121" s="4"/>
      <c r="PYP121" s="4"/>
      <c r="PYQ121" s="4"/>
      <c r="PYR121" s="4"/>
      <c r="PYS121" s="4"/>
      <c r="PYT121" s="4"/>
      <c r="PYU121" s="4"/>
      <c r="PYV121" s="4"/>
      <c r="PYW121" s="4"/>
      <c r="PYX121" s="4"/>
      <c r="PYY121" s="4"/>
      <c r="PYZ121" s="4"/>
      <c r="PZA121" s="4"/>
      <c r="PZB121" s="4"/>
      <c r="PZC121" s="4"/>
      <c r="PZD121" s="4"/>
      <c r="PZE121" s="4"/>
      <c r="PZF121" s="4"/>
      <c r="PZG121" s="4"/>
      <c r="PZH121" s="4"/>
      <c r="PZI121" s="4"/>
      <c r="PZJ121" s="4"/>
      <c r="PZK121" s="4"/>
      <c r="PZL121" s="4"/>
      <c r="PZM121" s="4"/>
      <c r="PZN121" s="4"/>
      <c r="PZO121" s="4"/>
      <c r="PZP121" s="4"/>
      <c r="PZQ121" s="4"/>
      <c r="PZR121" s="4"/>
      <c r="PZS121" s="4"/>
      <c r="PZT121" s="4"/>
      <c r="PZU121" s="4"/>
      <c r="PZV121" s="4"/>
      <c r="PZW121" s="4"/>
      <c r="PZX121" s="4"/>
      <c r="PZY121" s="4"/>
      <c r="PZZ121" s="4"/>
      <c r="QAA121" s="4"/>
      <c r="QAB121" s="4"/>
      <c r="QAC121" s="4"/>
      <c r="QAD121" s="4"/>
      <c r="QAE121" s="4"/>
      <c r="QAF121" s="4"/>
      <c r="QAG121" s="4"/>
      <c r="QAH121" s="4"/>
      <c r="QAI121" s="4"/>
      <c r="QAJ121" s="4"/>
      <c r="QAK121" s="4"/>
      <c r="QAL121" s="4"/>
      <c r="QAM121" s="4"/>
      <c r="QAN121" s="4"/>
      <c r="QAO121" s="4"/>
      <c r="QAP121" s="4"/>
      <c r="QAQ121" s="4"/>
      <c r="QAR121" s="4"/>
      <c r="QAS121" s="4"/>
      <c r="QAT121" s="4"/>
      <c r="QAU121" s="4"/>
      <c r="QAV121" s="4"/>
      <c r="QAW121" s="4"/>
      <c r="QAX121" s="4"/>
      <c r="QAY121" s="4"/>
      <c r="QAZ121" s="4"/>
      <c r="QBA121" s="4"/>
      <c r="QBB121" s="4"/>
      <c r="QBC121" s="4"/>
      <c r="QBD121" s="4"/>
      <c r="QBE121" s="4"/>
      <c r="QBF121" s="4"/>
      <c r="QBG121" s="4"/>
      <c r="QBH121" s="4"/>
      <c r="QBI121" s="4"/>
      <c r="QBJ121" s="4"/>
      <c r="QBK121" s="4"/>
      <c r="QBL121" s="4"/>
      <c r="QBM121" s="4"/>
      <c r="QBN121" s="4"/>
      <c r="QBO121" s="4"/>
      <c r="QBP121" s="4"/>
      <c r="QBQ121" s="4"/>
      <c r="QBR121" s="4"/>
      <c r="QBS121" s="4"/>
      <c r="QBT121" s="4"/>
      <c r="QBU121" s="4"/>
      <c r="QBV121" s="4"/>
      <c r="QBW121" s="4"/>
      <c r="QBX121" s="4"/>
      <c r="QBY121" s="4"/>
      <c r="QBZ121" s="4"/>
      <c r="QCA121" s="4"/>
      <c r="QCB121" s="4"/>
      <c r="QCC121" s="4"/>
      <c r="QCD121" s="4"/>
      <c r="QCE121" s="4"/>
      <c r="QCF121" s="4"/>
      <c r="QCG121" s="4"/>
      <c r="QCH121" s="4"/>
      <c r="QCI121" s="4"/>
      <c r="QCJ121" s="4"/>
      <c r="QCK121" s="4"/>
      <c r="QCL121" s="4"/>
      <c r="QCM121" s="4"/>
      <c r="QCN121" s="4"/>
      <c r="QCO121" s="4"/>
      <c r="QCP121" s="4"/>
      <c r="QCQ121" s="4"/>
      <c r="QCR121" s="4"/>
      <c r="QCS121" s="4"/>
      <c r="QCT121" s="4"/>
      <c r="QCU121" s="4"/>
      <c r="QCV121" s="4"/>
      <c r="QCW121" s="4"/>
      <c r="QCX121" s="4"/>
      <c r="QCY121" s="4"/>
      <c r="QCZ121" s="4"/>
      <c r="QDA121" s="4"/>
      <c r="QDB121" s="4"/>
      <c r="QDC121" s="4"/>
      <c r="QDD121" s="4"/>
      <c r="QDE121" s="4"/>
      <c r="QDF121" s="4"/>
      <c r="QDG121" s="4"/>
      <c r="QDH121" s="4"/>
      <c r="QDI121" s="4"/>
      <c r="QDJ121" s="4"/>
      <c r="QDK121" s="4"/>
      <c r="QDL121" s="4"/>
      <c r="QDM121" s="4"/>
      <c r="QDN121" s="4"/>
      <c r="QDO121" s="4"/>
      <c r="QDP121" s="4"/>
      <c r="QDQ121" s="4"/>
      <c r="QDR121" s="4"/>
      <c r="QDS121" s="4"/>
      <c r="QDT121" s="4"/>
      <c r="QDU121" s="4"/>
      <c r="QDV121" s="4"/>
      <c r="QDW121" s="4"/>
      <c r="QDX121" s="4"/>
      <c r="QDY121" s="4"/>
      <c r="QDZ121" s="4"/>
      <c r="QEA121" s="4"/>
      <c r="QEB121" s="4"/>
      <c r="QEC121" s="4"/>
      <c r="QED121" s="4"/>
      <c r="QEE121" s="4"/>
      <c r="QEF121" s="4"/>
      <c r="QEG121" s="4"/>
      <c r="QEH121" s="4"/>
      <c r="QEI121" s="4"/>
      <c r="QEJ121" s="4"/>
      <c r="QEK121" s="4"/>
      <c r="QEL121" s="4"/>
      <c r="QEM121" s="4"/>
      <c r="QEN121" s="4"/>
      <c r="QEO121" s="4"/>
      <c r="QEP121" s="4"/>
      <c r="QEQ121" s="4"/>
      <c r="QER121" s="4"/>
      <c r="QES121" s="4"/>
      <c r="QET121" s="4"/>
      <c r="QEU121" s="4"/>
      <c r="QEV121" s="4"/>
      <c r="QEW121" s="4"/>
      <c r="QEX121" s="4"/>
      <c r="QEY121" s="4"/>
      <c r="QEZ121" s="4"/>
      <c r="QFA121" s="4"/>
      <c r="QFB121" s="4"/>
      <c r="QFC121" s="4"/>
      <c r="QFD121" s="4"/>
      <c r="QFE121" s="4"/>
      <c r="QFF121" s="4"/>
      <c r="QFG121" s="4"/>
      <c r="QFH121" s="4"/>
      <c r="QFI121" s="4"/>
      <c r="QFJ121" s="4"/>
      <c r="QFK121" s="4"/>
      <c r="QFL121" s="4"/>
      <c r="QFM121" s="4"/>
      <c r="QFN121" s="4"/>
      <c r="QFO121" s="4"/>
      <c r="QFP121" s="4"/>
      <c r="QFQ121" s="4"/>
      <c r="QFR121" s="4"/>
      <c r="QFS121" s="4"/>
      <c r="QFT121" s="4"/>
      <c r="QFU121" s="4"/>
      <c r="QFV121" s="4"/>
      <c r="QFW121" s="4"/>
      <c r="QFX121" s="4"/>
      <c r="QFY121" s="4"/>
      <c r="QFZ121" s="4"/>
      <c r="QGA121" s="4"/>
      <c r="QGB121" s="4"/>
      <c r="QGC121" s="4"/>
      <c r="QGD121" s="4"/>
      <c r="QGE121" s="4"/>
      <c r="QGF121" s="4"/>
      <c r="QGG121" s="4"/>
      <c r="QGH121" s="4"/>
      <c r="QGI121" s="4"/>
      <c r="QGJ121" s="4"/>
      <c r="QGK121" s="4"/>
      <c r="QGL121" s="4"/>
      <c r="QGM121" s="4"/>
      <c r="QGN121" s="4"/>
      <c r="QGO121" s="4"/>
      <c r="QGP121" s="4"/>
      <c r="QGQ121" s="4"/>
      <c r="QGR121" s="4"/>
      <c r="QGS121" s="4"/>
      <c r="QGT121" s="4"/>
      <c r="QGU121" s="4"/>
      <c r="QGV121" s="4"/>
      <c r="QGW121" s="4"/>
      <c r="QGX121" s="4"/>
      <c r="QGY121" s="4"/>
      <c r="QGZ121" s="4"/>
      <c r="QHA121" s="4"/>
      <c r="QHB121" s="4"/>
      <c r="QHC121" s="4"/>
      <c r="QHD121" s="4"/>
      <c r="QHE121" s="4"/>
      <c r="QHF121" s="4"/>
      <c r="QHG121" s="4"/>
      <c r="QHH121" s="4"/>
      <c r="QHI121" s="4"/>
      <c r="QHJ121" s="4"/>
      <c r="QHK121" s="4"/>
      <c r="QHL121" s="4"/>
      <c r="QHM121" s="4"/>
      <c r="QHN121" s="4"/>
      <c r="QHO121" s="4"/>
      <c r="QHP121" s="4"/>
      <c r="QHQ121" s="4"/>
      <c r="QHR121" s="4"/>
      <c r="QHS121" s="4"/>
      <c r="QHT121" s="4"/>
      <c r="QHU121" s="4"/>
      <c r="QHV121" s="4"/>
      <c r="QHW121" s="4"/>
      <c r="QHX121" s="4"/>
      <c r="QHY121" s="4"/>
      <c r="QHZ121" s="4"/>
      <c r="QIA121" s="4"/>
      <c r="QIB121" s="4"/>
      <c r="QIC121" s="4"/>
      <c r="QID121" s="4"/>
      <c r="QIE121" s="4"/>
      <c r="QIF121" s="4"/>
      <c r="QIG121" s="4"/>
      <c r="QIH121" s="4"/>
      <c r="QII121" s="4"/>
      <c r="QIJ121" s="4"/>
      <c r="QIK121" s="4"/>
      <c r="QIL121" s="4"/>
      <c r="QIM121" s="4"/>
      <c r="QIN121" s="4"/>
      <c r="QIO121" s="4"/>
      <c r="QIP121" s="4"/>
      <c r="QIQ121" s="4"/>
      <c r="QIR121" s="4"/>
      <c r="QIS121" s="4"/>
      <c r="QIT121" s="4"/>
      <c r="QIU121" s="4"/>
      <c r="QIV121" s="4"/>
      <c r="QIW121" s="4"/>
      <c r="QIX121" s="4"/>
      <c r="QIY121" s="4"/>
      <c r="QIZ121" s="4"/>
      <c r="QJA121" s="4"/>
      <c r="QJB121" s="4"/>
      <c r="QJC121" s="4"/>
      <c r="QJD121" s="4"/>
      <c r="QJE121" s="4"/>
      <c r="QJF121" s="4"/>
      <c r="QJG121" s="4"/>
      <c r="QJH121" s="4"/>
      <c r="QJI121" s="4"/>
      <c r="QJJ121" s="4"/>
      <c r="QJK121" s="4"/>
      <c r="QJL121" s="4"/>
      <c r="QJM121" s="4"/>
      <c r="QJN121" s="4"/>
      <c r="QJO121" s="4"/>
      <c r="QJP121" s="4"/>
      <c r="QJQ121" s="4"/>
      <c r="QJR121" s="4"/>
      <c r="QJS121" s="4"/>
      <c r="QJT121" s="4"/>
      <c r="QJU121" s="4"/>
      <c r="QJV121" s="4"/>
      <c r="QJW121" s="4"/>
      <c r="QJX121" s="4"/>
      <c r="QJY121" s="4"/>
      <c r="QJZ121" s="4"/>
      <c r="QKA121" s="4"/>
      <c r="QKB121" s="4"/>
      <c r="QKC121" s="4"/>
      <c r="QKD121" s="4"/>
      <c r="QKE121" s="4"/>
      <c r="QKF121" s="4"/>
      <c r="QKG121" s="4"/>
      <c r="QKH121" s="4"/>
      <c r="QKI121" s="4"/>
      <c r="QKJ121" s="4"/>
      <c r="QKK121" s="4"/>
      <c r="QKL121" s="4"/>
      <c r="QKM121" s="4"/>
      <c r="QKN121" s="4"/>
      <c r="QKO121" s="4"/>
      <c r="QKP121" s="4"/>
      <c r="QKQ121" s="4"/>
      <c r="QKR121" s="4"/>
      <c r="QKS121" s="4"/>
      <c r="QKT121" s="4"/>
      <c r="QKU121" s="4"/>
      <c r="QKV121" s="4"/>
      <c r="QKW121" s="4"/>
      <c r="QKX121" s="4"/>
      <c r="QKY121" s="4"/>
      <c r="QKZ121" s="4"/>
      <c r="QLA121" s="4"/>
      <c r="QLB121" s="4"/>
      <c r="QLC121" s="4"/>
      <c r="QLD121" s="4"/>
      <c r="QLE121" s="4"/>
      <c r="QLF121" s="4"/>
      <c r="QLG121" s="4"/>
      <c r="QLH121" s="4"/>
      <c r="QLI121" s="4"/>
      <c r="QLJ121" s="4"/>
      <c r="QLK121" s="4"/>
      <c r="QLL121" s="4"/>
      <c r="QLM121" s="4"/>
      <c r="QLN121" s="4"/>
      <c r="QLO121" s="4"/>
      <c r="QLP121" s="4"/>
      <c r="QLQ121" s="4"/>
      <c r="QLR121" s="4"/>
      <c r="QLS121" s="4"/>
      <c r="QLT121" s="4"/>
      <c r="QLU121" s="4"/>
      <c r="QLV121" s="4"/>
      <c r="QLW121" s="4"/>
      <c r="QLX121" s="4"/>
      <c r="QLY121" s="4"/>
      <c r="QLZ121" s="4"/>
      <c r="QMA121" s="4"/>
      <c r="QMB121" s="4"/>
      <c r="QMC121" s="4"/>
      <c r="QMD121" s="4"/>
      <c r="QME121" s="4"/>
      <c r="QMF121" s="4"/>
      <c r="QMG121" s="4"/>
      <c r="QMH121" s="4"/>
      <c r="QMI121" s="4"/>
      <c r="QMJ121" s="4"/>
      <c r="QMK121" s="4"/>
      <c r="QML121" s="4"/>
      <c r="QMM121" s="4"/>
      <c r="QMN121" s="4"/>
      <c r="QMO121" s="4"/>
      <c r="QMP121" s="4"/>
      <c r="QMQ121" s="4"/>
      <c r="QMR121" s="4"/>
      <c r="QMS121" s="4"/>
      <c r="QMT121" s="4"/>
      <c r="QMU121" s="4"/>
      <c r="QMV121" s="4"/>
      <c r="QMW121" s="4"/>
      <c r="QMX121" s="4"/>
      <c r="QMY121" s="4"/>
      <c r="QMZ121" s="4"/>
      <c r="QNA121" s="4"/>
      <c r="QNB121" s="4"/>
      <c r="QNC121" s="4"/>
      <c r="QND121" s="4"/>
      <c r="QNE121" s="4"/>
      <c r="QNF121" s="4"/>
      <c r="QNG121" s="4"/>
      <c r="QNH121" s="4"/>
      <c r="QNI121" s="4"/>
      <c r="QNJ121" s="4"/>
      <c r="QNK121" s="4"/>
      <c r="QNL121" s="4"/>
      <c r="QNM121" s="4"/>
      <c r="QNN121" s="4"/>
      <c r="QNO121" s="4"/>
      <c r="QNP121" s="4"/>
      <c r="QNQ121" s="4"/>
      <c r="QNR121" s="4"/>
      <c r="QNS121" s="4"/>
      <c r="QNT121" s="4"/>
      <c r="QNU121" s="4"/>
      <c r="QNV121" s="4"/>
      <c r="QNW121" s="4"/>
      <c r="QNX121" s="4"/>
      <c r="QNY121" s="4"/>
      <c r="QNZ121" s="4"/>
      <c r="QOA121" s="4"/>
      <c r="QOB121" s="4"/>
      <c r="QOC121" s="4"/>
      <c r="QOD121" s="4"/>
      <c r="QOE121" s="4"/>
      <c r="QOF121" s="4"/>
      <c r="QOG121" s="4"/>
      <c r="QOH121" s="4"/>
      <c r="QOI121" s="4"/>
      <c r="QOJ121" s="4"/>
      <c r="QOK121" s="4"/>
      <c r="QOL121" s="4"/>
      <c r="QOM121" s="4"/>
      <c r="QON121" s="4"/>
      <c r="QOO121" s="4"/>
      <c r="QOP121" s="4"/>
      <c r="QOQ121" s="4"/>
      <c r="QOR121" s="4"/>
      <c r="QOS121" s="4"/>
      <c r="QOT121" s="4"/>
      <c r="QOU121" s="4"/>
      <c r="QOV121" s="4"/>
      <c r="QOW121" s="4"/>
      <c r="QOX121" s="4"/>
      <c r="QOY121" s="4"/>
      <c r="QOZ121" s="4"/>
      <c r="QPA121" s="4"/>
      <c r="QPB121" s="4"/>
      <c r="QPC121" s="4"/>
      <c r="QPD121" s="4"/>
      <c r="QPE121" s="4"/>
      <c r="QPF121" s="4"/>
      <c r="QPG121" s="4"/>
      <c r="QPH121" s="4"/>
      <c r="QPI121" s="4"/>
      <c r="QPJ121" s="4"/>
      <c r="QPK121" s="4"/>
      <c r="QPL121" s="4"/>
      <c r="QPM121" s="4"/>
      <c r="QPN121" s="4"/>
      <c r="QPO121" s="4"/>
      <c r="QPP121" s="4"/>
      <c r="QPQ121" s="4"/>
      <c r="QPR121" s="4"/>
      <c r="QPS121" s="4"/>
      <c r="QPT121" s="4"/>
      <c r="QPU121" s="4"/>
      <c r="QPV121" s="4"/>
      <c r="QPW121" s="4"/>
      <c r="QPX121" s="4"/>
      <c r="QPY121" s="4"/>
      <c r="QPZ121" s="4"/>
      <c r="QQA121" s="4"/>
      <c r="QQB121" s="4"/>
      <c r="QQC121" s="4"/>
      <c r="QQD121" s="4"/>
      <c r="QQE121" s="4"/>
      <c r="QQF121" s="4"/>
      <c r="QQG121" s="4"/>
      <c r="QQH121" s="4"/>
      <c r="QQI121" s="4"/>
      <c r="QQJ121" s="4"/>
      <c r="QQK121" s="4"/>
      <c r="QQL121" s="4"/>
      <c r="QQM121" s="4"/>
      <c r="QQN121" s="4"/>
      <c r="QQO121" s="4"/>
      <c r="QQP121" s="4"/>
      <c r="QQQ121" s="4"/>
      <c r="QQR121" s="4"/>
      <c r="QQS121" s="4"/>
      <c r="QQT121" s="4"/>
      <c r="QQU121" s="4"/>
      <c r="QQV121" s="4"/>
      <c r="QQW121" s="4"/>
      <c r="QQX121" s="4"/>
      <c r="QQY121" s="4"/>
      <c r="QQZ121" s="4"/>
      <c r="QRA121" s="4"/>
      <c r="QRB121" s="4"/>
      <c r="QRC121" s="4"/>
      <c r="QRD121" s="4"/>
      <c r="QRE121" s="4"/>
      <c r="QRF121" s="4"/>
      <c r="QRG121" s="4"/>
      <c r="QRH121" s="4"/>
      <c r="QRI121" s="4"/>
      <c r="QRJ121" s="4"/>
      <c r="QRK121" s="4"/>
      <c r="QRL121" s="4"/>
      <c r="QRM121" s="4"/>
      <c r="QRN121" s="4"/>
      <c r="QRO121" s="4"/>
      <c r="QRP121" s="4"/>
      <c r="QRQ121" s="4"/>
      <c r="QRR121" s="4"/>
      <c r="QRS121" s="4"/>
      <c r="QRT121" s="4"/>
      <c r="QRU121" s="4"/>
      <c r="QRV121" s="4"/>
      <c r="QRW121" s="4"/>
      <c r="QRX121" s="4"/>
      <c r="QRY121" s="4"/>
      <c r="QRZ121" s="4"/>
      <c r="QSA121" s="4"/>
      <c r="QSB121" s="4"/>
      <c r="QSC121" s="4"/>
      <c r="QSD121" s="4"/>
      <c r="QSE121" s="4"/>
      <c r="QSF121" s="4"/>
      <c r="QSG121" s="4"/>
      <c r="QSH121" s="4"/>
      <c r="QSI121" s="4"/>
      <c r="QSJ121" s="4"/>
      <c r="QSK121" s="4"/>
      <c r="QSL121" s="4"/>
      <c r="QSM121" s="4"/>
      <c r="QSN121" s="4"/>
      <c r="QSO121" s="4"/>
      <c r="QSP121" s="4"/>
      <c r="QSQ121" s="4"/>
      <c r="QSR121" s="4"/>
      <c r="QSS121" s="4"/>
      <c r="QST121" s="4"/>
      <c r="QSU121" s="4"/>
      <c r="QSV121" s="4"/>
      <c r="QSW121" s="4"/>
      <c r="QSX121" s="4"/>
      <c r="QSY121" s="4"/>
      <c r="QSZ121" s="4"/>
      <c r="QTA121" s="4"/>
      <c r="QTB121" s="4"/>
      <c r="QTC121" s="4"/>
      <c r="QTD121" s="4"/>
      <c r="QTE121" s="4"/>
      <c r="QTF121" s="4"/>
      <c r="QTG121" s="4"/>
      <c r="QTH121" s="4"/>
      <c r="QTI121" s="4"/>
      <c r="QTJ121" s="4"/>
      <c r="QTK121" s="4"/>
      <c r="QTL121" s="4"/>
      <c r="QTM121" s="4"/>
      <c r="QTN121" s="4"/>
      <c r="QTO121" s="4"/>
      <c r="QTP121" s="4"/>
      <c r="QTQ121" s="4"/>
      <c r="QTR121" s="4"/>
      <c r="QTS121" s="4"/>
      <c r="QTT121" s="4"/>
      <c r="QTU121" s="4"/>
      <c r="QTV121" s="4"/>
      <c r="QTW121" s="4"/>
      <c r="QTX121" s="4"/>
      <c r="QTY121" s="4"/>
      <c r="QTZ121" s="4"/>
      <c r="QUA121" s="4"/>
      <c r="QUB121" s="4"/>
      <c r="QUC121" s="4"/>
      <c r="QUD121" s="4"/>
      <c r="QUE121" s="4"/>
      <c r="QUF121" s="4"/>
      <c r="QUG121" s="4"/>
      <c r="QUH121" s="4"/>
      <c r="QUI121" s="4"/>
      <c r="QUJ121" s="4"/>
      <c r="QUK121" s="4"/>
      <c r="QUL121" s="4"/>
      <c r="QUM121" s="4"/>
      <c r="QUN121" s="4"/>
      <c r="QUO121" s="4"/>
      <c r="QUP121" s="4"/>
      <c r="QUQ121" s="4"/>
      <c r="QUR121" s="4"/>
      <c r="QUS121" s="4"/>
      <c r="QUT121" s="4"/>
      <c r="QUU121" s="4"/>
      <c r="QUV121" s="4"/>
      <c r="QUW121" s="4"/>
      <c r="QUX121" s="4"/>
      <c r="QUY121" s="4"/>
      <c r="QUZ121" s="4"/>
      <c r="QVA121" s="4"/>
      <c r="QVB121" s="4"/>
      <c r="QVC121" s="4"/>
      <c r="QVD121" s="4"/>
      <c r="QVE121" s="4"/>
      <c r="QVF121" s="4"/>
      <c r="QVG121" s="4"/>
      <c r="QVH121" s="4"/>
      <c r="QVI121" s="4"/>
      <c r="QVJ121" s="4"/>
      <c r="QVK121" s="4"/>
      <c r="QVL121" s="4"/>
      <c r="QVM121" s="4"/>
      <c r="QVN121" s="4"/>
      <c r="QVO121" s="4"/>
      <c r="QVP121" s="4"/>
      <c r="QVQ121" s="4"/>
      <c r="QVR121" s="4"/>
      <c r="QVS121" s="4"/>
      <c r="QVT121" s="4"/>
      <c r="QVU121" s="4"/>
      <c r="QVV121" s="4"/>
      <c r="QVW121" s="4"/>
      <c r="QVX121" s="4"/>
      <c r="QVY121" s="4"/>
      <c r="QVZ121" s="4"/>
      <c r="QWA121" s="4"/>
      <c r="QWB121" s="4"/>
      <c r="QWC121" s="4"/>
      <c r="QWD121" s="4"/>
      <c r="QWE121" s="4"/>
      <c r="QWF121" s="4"/>
      <c r="QWG121" s="4"/>
      <c r="QWH121" s="4"/>
      <c r="QWI121" s="4"/>
      <c r="QWJ121" s="4"/>
      <c r="QWK121" s="4"/>
      <c r="QWL121" s="4"/>
      <c r="QWM121" s="4"/>
      <c r="QWN121" s="4"/>
      <c r="QWO121" s="4"/>
      <c r="QWP121" s="4"/>
      <c r="QWQ121" s="4"/>
      <c r="QWR121" s="4"/>
      <c r="QWS121" s="4"/>
      <c r="QWT121" s="4"/>
      <c r="QWU121" s="4"/>
      <c r="QWV121" s="4"/>
      <c r="QWW121" s="4"/>
      <c r="QWX121" s="4"/>
      <c r="QWY121" s="4"/>
      <c r="QWZ121" s="4"/>
      <c r="QXA121" s="4"/>
      <c r="QXB121" s="4"/>
      <c r="QXC121" s="4"/>
      <c r="QXD121" s="4"/>
      <c r="QXE121" s="4"/>
      <c r="QXF121" s="4"/>
      <c r="QXG121" s="4"/>
      <c r="QXH121" s="4"/>
      <c r="QXI121" s="4"/>
      <c r="QXJ121" s="4"/>
      <c r="QXK121" s="4"/>
      <c r="QXL121" s="4"/>
      <c r="QXM121" s="4"/>
      <c r="QXN121" s="4"/>
      <c r="QXO121" s="4"/>
      <c r="QXP121" s="4"/>
      <c r="QXQ121" s="4"/>
      <c r="QXR121" s="4"/>
      <c r="QXS121" s="4"/>
      <c r="QXT121" s="4"/>
      <c r="QXU121" s="4"/>
      <c r="QXV121" s="4"/>
      <c r="QXW121" s="4"/>
      <c r="QXX121" s="4"/>
      <c r="QXY121" s="4"/>
      <c r="QXZ121" s="4"/>
      <c r="QYA121" s="4"/>
      <c r="QYB121" s="4"/>
      <c r="QYC121" s="4"/>
      <c r="QYD121" s="4"/>
      <c r="QYE121" s="4"/>
      <c r="QYF121" s="4"/>
      <c r="QYG121" s="4"/>
      <c r="QYH121" s="4"/>
      <c r="QYI121" s="4"/>
      <c r="QYJ121" s="4"/>
      <c r="QYK121" s="4"/>
      <c r="QYL121" s="4"/>
      <c r="QYM121" s="4"/>
      <c r="QYN121" s="4"/>
      <c r="QYO121" s="4"/>
      <c r="QYP121" s="4"/>
      <c r="QYQ121" s="4"/>
      <c r="QYR121" s="4"/>
      <c r="QYS121" s="4"/>
      <c r="QYT121" s="4"/>
      <c r="QYU121" s="4"/>
      <c r="QYV121" s="4"/>
      <c r="QYW121" s="4"/>
      <c r="QYX121" s="4"/>
      <c r="QYY121" s="4"/>
      <c r="QYZ121" s="4"/>
      <c r="QZA121" s="4"/>
      <c r="QZB121" s="4"/>
      <c r="QZC121" s="4"/>
      <c r="QZD121" s="4"/>
      <c r="QZE121" s="4"/>
      <c r="QZF121" s="4"/>
      <c r="QZG121" s="4"/>
      <c r="QZH121" s="4"/>
      <c r="QZI121" s="4"/>
      <c r="QZJ121" s="4"/>
      <c r="QZK121" s="4"/>
      <c r="QZL121" s="4"/>
      <c r="QZM121" s="4"/>
      <c r="QZN121" s="4"/>
      <c r="QZO121" s="4"/>
      <c r="QZP121" s="4"/>
      <c r="QZQ121" s="4"/>
      <c r="QZR121" s="4"/>
      <c r="QZS121" s="4"/>
      <c r="QZT121" s="4"/>
      <c r="QZU121" s="4"/>
      <c r="QZV121" s="4"/>
      <c r="QZW121" s="4"/>
      <c r="QZX121" s="4"/>
      <c r="QZY121" s="4"/>
      <c r="QZZ121" s="4"/>
      <c r="RAA121" s="4"/>
      <c r="RAB121" s="4"/>
      <c r="RAC121" s="4"/>
      <c r="RAD121" s="4"/>
      <c r="RAE121" s="4"/>
      <c r="RAF121" s="4"/>
      <c r="RAG121" s="4"/>
      <c r="RAH121" s="4"/>
      <c r="RAI121" s="4"/>
      <c r="RAJ121" s="4"/>
      <c r="RAK121" s="4"/>
      <c r="RAL121" s="4"/>
      <c r="RAM121" s="4"/>
      <c r="RAN121" s="4"/>
      <c r="RAO121" s="4"/>
      <c r="RAP121" s="4"/>
      <c r="RAQ121" s="4"/>
      <c r="RAR121" s="4"/>
      <c r="RAS121" s="4"/>
      <c r="RAT121" s="4"/>
      <c r="RAU121" s="4"/>
      <c r="RAV121" s="4"/>
      <c r="RAW121" s="4"/>
      <c r="RAX121" s="4"/>
      <c r="RAY121" s="4"/>
      <c r="RAZ121" s="4"/>
      <c r="RBA121" s="4"/>
      <c r="RBB121" s="4"/>
      <c r="RBC121" s="4"/>
      <c r="RBD121" s="4"/>
      <c r="RBE121" s="4"/>
      <c r="RBF121" s="4"/>
      <c r="RBG121" s="4"/>
      <c r="RBH121" s="4"/>
      <c r="RBI121" s="4"/>
      <c r="RBJ121" s="4"/>
      <c r="RBK121" s="4"/>
      <c r="RBL121" s="4"/>
      <c r="RBM121" s="4"/>
      <c r="RBN121" s="4"/>
      <c r="RBO121" s="4"/>
      <c r="RBP121" s="4"/>
      <c r="RBQ121" s="4"/>
      <c r="RBR121" s="4"/>
      <c r="RBS121" s="4"/>
      <c r="RBT121" s="4"/>
      <c r="RBU121" s="4"/>
      <c r="RBV121" s="4"/>
      <c r="RBW121" s="4"/>
      <c r="RBX121" s="4"/>
      <c r="RBY121" s="4"/>
      <c r="RBZ121" s="4"/>
      <c r="RCA121" s="4"/>
      <c r="RCB121" s="4"/>
      <c r="RCC121" s="4"/>
      <c r="RCD121" s="4"/>
      <c r="RCE121" s="4"/>
      <c r="RCF121" s="4"/>
      <c r="RCG121" s="4"/>
      <c r="RCH121" s="4"/>
      <c r="RCI121" s="4"/>
      <c r="RCJ121" s="4"/>
      <c r="RCK121" s="4"/>
      <c r="RCL121" s="4"/>
      <c r="RCM121" s="4"/>
      <c r="RCN121" s="4"/>
      <c r="RCO121" s="4"/>
      <c r="RCP121" s="4"/>
      <c r="RCQ121" s="4"/>
      <c r="RCR121" s="4"/>
      <c r="RCS121" s="4"/>
      <c r="RCT121" s="4"/>
      <c r="RCU121" s="4"/>
      <c r="RCV121" s="4"/>
      <c r="RCW121" s="4"/>
      <c r="RCX121" s="4"/>
      <c r="RCY121" s="4"/>
      <c r="RCZ121" s="4"/>
      <c r="RDA121" s="4"/>
      <c r="RDB121" s="4"/>
      <c r="RDC121" s="4"/>
      <c r="RDD121" s="4"/>
      <c r="RDE121" s="4"/>
      <c r="RDF121" s="4"/>
      <c r="RDG121" s="4"/>
      <c r="RDH121" s="4"/>
      <c r="RDI121" s="4"/>
      <c r="RDJ121" s="4"/>
      <c r="RDK121" s="4"/>
      <c r="RDL121" s="4"/>
      <c r="RDM121" s="4"/>
      <c r="RDN121" s="4"/>
      <c r="RDO121" s="4"/>
      <c r="RDP121" s="4"/>
      <c r="RDQ121" s="4"/>
      <c r="RDR121" s="4"/>
      <c r="RDS121" s="4"/>
      <c r="RDT121" s="4"/>
      <c r="RDU121" s="4"/>
      <c r="RDV121" s="4"/>
      <c r="RDW121" s="4"/>
      <c r="RDX121" s="4"/>
      <c r="RDY121" s="4"/>
      <c r="RDZ121" s="4"/>
      <c r="REA121" s="4"/>
      <c r="REB121" s="4"/>
      <c r="REC121" s="4"/>
      <c r="RED121" s="4"/>
      <c r="REE121" s="4"/>
      <c r="REF121" s="4"/>
      <c r="REG121" s="4"/>
      <c r="REH121" s="4"/>
      <c r="REI121" s="4"/>
      <c r="REJ121" s="4"/>
      <c r="REK121" s="4"/>
      <c r="REL121" s="4"/>
      <c r="REM121" s="4"/>
      <c r="REN121" s="4"/>
      <c r="REO121" s="4"/>
      <c r="REP121" s="4"/>
      <c r="REQ121" s="4"/>
      <c r="RER121" s="4"/>
      <c r="RES121" s="4"/>
      <c r="RET121" s="4"/>
      <c r="REU121" s="4"/>
      <c r="REV121" s="4"/>
      <c r="REW121" s="4"/>
      <c r="REX121" s="4"/>
      <c r="REY121" s="4"/>
      <c r="REZ121" s="4"/>
      <c r="RFA121" s="4"/>
      <c r="RFB121" s="4"/>
      <c r="RFC121" s="4"/>
      <c r="RFD121" s="4"/>
      <c r="RFE121" s="4"/>
      <c r="RFF121" s="4"/>
      <c r="RFG121" s="4"/>
      <c r="RFH121" s="4"/>
      <c r="RFI121" s="4"/>
      <c r="RFJ121" s="4"/>
      <c r="RFK121" s="4"/>
      <c r="RFL121" s="4"/>
      <c r="RFM121" s="4"/>
      <c r="RFN121" s="4"/>
      <c r="RFO121" s="4"/>
      <c r="RFP121" s="4"/>
      <c r="RFQ121" s="4"/>
      <c r="RFR121" s="4"/>
      <c r="RFS121" s="4"/>
      <c r="RFT121" s="4"/>
      <c r="RFU121" s="4"/>
      <c r="RFV121" s="4"/>
      <c r="RFW121" s="4"/>
      <c r="RFX121" s="4"/>
      <c r="RFY121" s="4"/>
      <c r="RFZ121" s="4"/>
      <c r="RGA121" s="4"/>
      <c r="RGB121" s="4"/>
      <c r="RGC121" s="4"/>
      <c r="RGD121" s="4"/>
      <c r="RGE121" s="4"/>
      <c r="RGF121" s="4"/>
      <c r="RGG121" s="4"/>
      <c r="RGH121" s="4"/>
      <c r="RGI121" s="4"/>
      <c r="RGJ121" s="4"/>
      <c r="RGK121" s="4"/>
      <c r="RGL121" s="4"/>
      <c r="RGM121" s="4"/>
      <c r="RGN121" s="4"/>
      <c r="RGO121" s="4"/>
      <c r="RGP121" s="4"/>
      <c r="RGQ121" s="4"/>
      <c r="RGR121" s="4"/>
      <c r="RGS121" s="4"/>
      <c r="RGT121" s="4"/>
      <c r="RGU121" s="4"/>
      <c r="RGV121" s="4"/>
      <c r="RGW121" s="4"/>
      <c r="RGX121" s="4"/>
      <c r="RGY121" s="4"/>
      <c r="RGZ121" s="4"/>
      <c r="RHA121" s="4"/>
      <c r="RHB121" s="4"/>
      <c r="RHC121" s="4"/>
      <c r="RHD121" s="4"/>
      <c r="RHE121" s="4"/>
      <c r="RHF121" s="4"/>
      <c r="RHG121" s="4"/>
      <c r="RHH121" s="4"/>
      <c r="RHI121" s="4"/>
      <c r="RHJ121" s="4"/>
      <c r="RHK121" s="4"/>
      <c r="RHL121" s="4"/>
      <c r="RHM121" s="4"/>
      <c r="RHN121" s="4"/>
      <c r="RHO121" s="4"/>
      <c r="RHP121" s="4"/>
      <c r="RHQ121" s="4"/>
      <c r="RHR121" s="4"/>
      <c r="RHS121" s="4"/>
      <c r="RHT121" s="4"/>
      <c r="RHU121" s="4"/>
      <c r="RHV121" s="4"/>
      <c r="RHW121" s="4"/>
      <c r="RHX121" s="4"/>
      <c r="RHY121" s="4"/>
      <c r="RHZ121" s="4"/>
      <c r="RIA121" s="4"/>
      <c r="RIB121" s="4"/>
      <c r="RIC121" s="4"/>
      <c r="RID121" s="4"/>
      <c r="RIE121" s="4"/>
      <c r="RIF121" s="4"/>
      <c r="RIG121" s="4"/>
      <c r="RIH121" s="4"/>
      <c r="RII121" s="4"/>
      <c r="RIJ121" s="4"/>
      <c r="RIK121" s="4"/>
      <c r="RIL121" s="4"/>
      <c r="RIM121" s="4"/>
      <c r="RIN121" s="4"/>
      <c r="RIO121" s="4"/>
      <c r="RIP121" s="4"/>
      <c r="RIQ121" s="4"/>
      <c r="RIR121" s="4"/>
      <c r="RIS121" s="4"/>
      <c r="RIT121" s="4"/>
      <c r="RIU121" s="4"/>
      <c r="RIV121" s="4"/>
      <c r="RIW121" s="4"/>
      <c r="RIX121" s="4"/>
      <c r="RIY121" s="4"/>
      <c r="RIZ121" s="4"/>
      <c r="RJA121" s="4"/>
      <c r="RJB121" s="4"/>
      <c r="RJC121" s="4"/>
      <c r="RJD121" s="4"/>
      <c r="RJE121" s="4"/>
      <c r="RJF121" s="4"/>
      <c r="RJG121" s="4"/>
      <c r="RJH121" s="4"/>
      <c r="RJI121" s="4"/>
      <c r="RJJ121" s="4"/>
      <c r="RJK121" s="4"/>
      <c r="RJL121" s="4"/>
      <c r="RJM121" s="4"/>
      <c r="RJN121" s="4"/>
      <c r="RJO121" s="4"/>
      <c r="RJP121" s="4"/>
      <c r="RJQ121" s="4"/>
      <c r="RJR121" s="4"/>
      <c r="RJS121" s="4"/>
      <c r="RJT121" s="4"/>
      <c r="RJU121" s="4"/>
      <c r="RJV121" s="4"/>
      <c r="RJW121" s="4"/>
      <c r="RJX121" s="4"/>
      <c r="RJY121" s="4"/>
      <c r="RJZ121" s="4"/>
      <c r="RKA121" s="4"/>
      <c r="RKB121" s="4"/>
      <c r="RKC121" s="4"/>
      <c r="RKD121" s="4"/>
      <c r="RKE121" s="4"/>
      <c r="RKF121" s="4"/>
      <c r="RKG121" s="4"/>
      <c r="RKH121" s="4"/>
      <c r="RKI121" s="4"/>
      <c r="RKJ121" s="4"/>
      <c r="RKK121" s="4"/>
      <c r="RKL121" s="4"/>
      <c r="RKM121" s="4"/>
      <c r="RKN121" s="4"/>
      <c r="RKO121" s="4"/>
      <c r="RKP121" s="4"/>
      <c r="RKQ121" s="4"/>
      <c r="RKR121" s="4"/>
      <c r="RKS121" s="4"/>
      <c r="RKT121" s="4"/>
      <c r="RKU121" s="4"/>
      <c r="RKV121" s="4"/>
      <c r="RKW121" s="4"/>
      <c r="RKX121" s="4"/>
      <c r="RKY121" s="4"/>
      <c r="RKZ121" s="4"/>
      <c r="RLA121" s="4"/>
      <c r="RLB121" s="4"/>
      <c r="RLC121" s="4"/>
      <c r="RLD121" s="4"/>
      <c r="RLE121" s="4"/>
      <c r="RLF121" s="4"/>
      <c r="RLG121" s="4"/>
      <c r="RLH121" s="4"/>
      <c r="RLI121" s="4"/>
      <c r="RLJ121" s="4"/>
      <c r="RLK121" s="4"/>
      <c r="RLL121" s="4"/>
      <c r="RLM121" s="4"/>
      <c r="RLN121" s="4"/>
      <c r="RLO121" s="4"/>
      <c r="RLP121" s="4"/>
      <c r="RLQ121" s="4"/>
      <c r="RLR121" s="4"/>
      <c r="RLS121" s="4"/>
      <c r="RLT121" s="4"/>
      <c r="RLU121" s="4"/>
      <c r="RLV121" s="4"/>
      <c r="RLW121" s="4"/>
      <c r="RLX121" s="4"/>
      <c r="RLY121" s="4"/>
      <c r="RLZ121" s="4"/>
      <c r="RMA121" s="4"/>
      <c r="RMB121" s="4"/>
      <c r="RMC121" s="4"/>
      <c r="RMD121" s="4"/>
      <c r="RME121" s="4"/>
      <c r="RMF121" s="4"/>
      <c r="RMG121" s="4"/>
      <c r="RMH121" s="4"/>
      <c r="RMI121" s="4"/>
      <c r="RMJ121" s="4"/>
      <c r="RMK121" s="4"/>
      <c r="RML121" s="4"/>
      <c r="RMM121" s="4"/>
      <c r="RMN121" s="4"/>
      <c r="RMO121" s="4"/>
      <c r="RMP121" s="4"/>
      <c r="RMQ121" s="4"/>
      <c r="RMR121" s="4"/>
      <c r="RMS121" s="4"/>
      <c r="RMT121" s="4"/>
      <c r="RMU121" s="4"/>
      <c r="RMV121" s="4"/>
      <c r="RMW121" s="4"/>
      <c r="RMX121" s="4"/>
      <c r="RMY121" s="4"/>
      <c r="RMZ121" s="4"/>
      <c r="RNA121" s="4"/>
      <c r="RNB121" s="4"/>
      <c r="RNC121" s="4"/>
      <c r="RND121" s="4"/>
      <c r="RNE121" s="4"/>
      <c r="RNF121" s="4"/>
      <c r="RNG121" s="4"/>
      <c r="RNH121" s="4"/>
      <c r="RNI121" s="4"/>
      <c r="RNJ121" s="4"/>
      <c r="RNK121" s="4"/>
      <c r="RNL121" s="4"/>
      <c r="RNM121" s="4"/>
      <c r="RNN121" s="4"/>
      <c r="RNO121" s="4"/>
      <c r="RNP121" s="4"/>
      <c r="RNQ121" s="4"/>
      <c r="RNR121" s="4"/>
      <c r="RNS121" s="4"/>
      <c r="RNT121" s="4"/>
      <c r="RNU121" s="4"/>
      <c r="RNV121" s="4"/>
      <c r="RNW121" s="4"/>
      <c r="RNX121" s="4"/>
      <c r="RNY121" s="4"/>
      <c r="RNZ121" s="4"/>
      <c r="ROA121" s="4"/>
      <c r="ROB121" s="4"/>
      <c r="ROC121" s="4"/>
      <c r="ROD121" s="4"/>
      <c r="ROE121" s="4"/>
      <c r="ROF121" s="4"/>
      <c r="ROG121" s="4"/>
      <c r="ROH121" s="4"/>
      <c r="ROI121" s="4"/>
      <c r="ROJ121" s="4"/>
      <c r="ROK121" s="4"/>
      <c r="ROL121" s="4"/>
      <c r="ROM121" s="4"/>
      <c r="RON121" s="4"/>
      <c r="ROO121" s="4"/>
      <c r="ROP121" s="4"/>
      <c r="ROQ121" s="4"/>
      <c r="ROR121" s="4"/>
      <c r="ROS121" s="4"/>
      <c r="ROT121" s="4"/>
      <c r="ROU121" s="4"/>
      <c r="ROV121" s="4"/>
      <c r="ROW121" s="4"/>
      <c r="ROX121" s="4"/>
      <c r="ROY121" s="4"/>
      <c r="ROZ121" s="4"/>
      <c r="RPA121" s="4"/>
      <c r="RPB121" s="4"/>
      <c r="RPC121" s="4"/>
      <c r="RPD121" s="4"/>
      <c r="RPE121" s="4"/>
      <c r="RPF121" s="4"/>
      <c r="RPG121" s="4"/>
      <c r="RPH121" s="4"/>
      <c r="RPI121" s="4"/>
      <c r="RPJ121" s="4"/>
      <c r="RPK121" s="4"/>
      <c r="RPL121" s="4"/>
      <c r="RPM121" s="4"/>
      <c r="RPN121" s="4"/>
      <c r="RPO121" s="4"/>
      <c r="RPP121" s="4"/>
      <c r="RPQ121" s="4"/>
      <c r="RPR121" s="4"/>
      <c r="RPS121" s="4"/>
      <c r="RPT121" s="4"/>
      <c r="RPU121" s="4"/>
      <c r="RPV121" s="4"/>
      <c r="RPW121" s="4"/>
      <c r="RPX121" s="4"/>
      <c r="RPY121" s="4"/>
      <c r="RPZ121" s="4"/>
      <c r="RQA121" s="4"/>
      <c r="RQB121" s="4"/>
      <c r="RQC121" s="4"/>
      <c r="RQD121" s="4"/>
      <c r="RQE121" s="4"/>
      <c r="RQF121" s="4"/>
      <c r="RQG121" s="4"/>
      <c r="RQH121" s="4"/>
      <c r="RQI121" s="4"/>
      <c r="RQJ121" s="4"/>
      <c r="RQK121" s="4"/>
      <c r="RQL121" s="4"/>
      <c r="RQM121" s="4"/>
      <c r="RQN121" s="4"/>
      <c r="RQO121" s="4"/>
      <c r="RQP121" s="4"/>
      <c r="RQQ121" s="4"/>
      <c r="RQR121" s="4"/>
      <c r="RQS121" s="4"/>
      <c r="RQT121" s="4"/>
      <c r="RQU121" s="4"/>
      <c r="RQV121" s="4"/>
      <c r="RQW121" s="4"/>
      <c r="RQX121" s="4"/>
      <c r="RQY121" s="4"/>
      <c r="RQZ121" s="4"/>
      <c r="RRA121" s="4"/>
      <c r="RRB121" s="4"/>
      <c r="RRC121" s="4"/>
      <c r="RRD121" s="4"/>
      <c r="RRE121" s="4"/>
      <c r="RRF121" s="4"/>
      <c r="RRG121" s="4"/>
      <c r="RRH121" s="4"/>
      <c r="RRI121" s="4"/>
      <c r="RRJ121" s="4"/>
      <c r="RRK121" s="4"/>
      <c r="RRL121" s="4"/>
      <c r="RRM121" s="4"/>
      <c r="RRN121" s="4"/>
      <c r="RRO121" s="4"/>
      <c r="RRP121" s="4"/>
      <c r="RRQ121" s="4"/>
      <c r="RRR121" s="4"/>
      <c r="RRS121" s="4"/>
      <c r="RRT121" s="4"/>
      <c r="RRU121" s="4"/>
      <c r="RRV121" s="4"/>
      <c r="RRW121" s="4"/>
      <c r="RRX121" s="4"/>
      <c r="RRY121" s="4"/>
      <c r="RRZ121" s="4"/>
      <c r="RSA121" s="4"/>
      <c r="RSB121" s="4"/>
      <c r="RSC121" s="4"/>
      <c r="RSD121" s="4"/>
      <c r="RSE121" s="4"/>
      <c r="RSF121" s="4"/>
      <c r="RSG121" s="4"/>
      <c r="RSH121" s="4"/>
      <c r="RSI121" s="4"/>
      <c r="RSJ121" s="4"/>
      <c r="RSK121" s="4"/>
      <c r="RSL121" s="4"/>
      <c r="RSM121" s="4"/>
      <c r="RSN121" s="4"/>
      <c r="RSO121" s="4"/>
      <c r="RSP121" s="4"/>
      <c r="RSQ121" s="4"/>
      <c r="RSR121" s="4"/>
      <c r="RSS121" s="4"/>
      <c r="RST121" s="4"/>
      <c r="RSU121" s="4"/>
      <c r="RSV121" s="4"/>
      <c r="RSW121" s="4"/>
      <c r="RSX121" s="4"/>
      <c r="RSY121" s="4"/>
      <c r="RSZ121" s="4"/>
      <c r="RTA121" s="4"/>
      <c r="RTB121" s="4"/>
      <c r="RTC121" s="4"/>
      <c r="RTD121" s="4"/>
      <c r="RTE121" s="4"/>
      <c r="RTF121" s="4"/>
      <c r="RTG121" s="4"/>
      <c r="RTH121" s="4"/>
      <c r="RTI121" s="4"/>
      <c r="RTJ121" s="4"/>
      <c r="RTK121" s="4"/>
      <c r="RTL121" s="4"/>
      <c r="RTM121" s="4"/>
      <c r="RTN121" s="4"/>
      <c r="RTO121" s="4"/>
      <c r="RTP121" s="4"/>
      <c r="RTQ121" s="4"/>
      <c r="RTR121" s="4"/>
      <c r="RTS121" s="4"/>
      <c r="RTT121" s="4"/>
      <c r="RTU121" s="4"/>
      <c r="RTV121" s="4"/>
      <c r="RTW121" s="4"/>
      <c r="RTX121" s="4"/>
      <c r="RTY121" s="4"/>
      <c r="RTZ121" s="4"/>
      <c r="RUA121" s="4"/>
      <c r="RUB121" s="4"/>
      <c r="RUC121" s="4"/>
      <c r="RUD121" s="4"/>
      <c r="RUE121" s="4"/>
      <c r="RUF121" s="4"/>
      <c r="RUG121" s="4"/>
      <c r="RUH121" s="4"/>
      <c r="RUI121" s="4"/>
      <c r="RUJ121" s="4"/>
      <c r="RUK121" s="4"/>
      <c r="RUL121" s="4"/>
      <c r="RUM121" s="4"/>
      <c r="RUN121" s="4"/>
      <c r="RUO121" s="4"/>
      <c r="RUP121" s="4"/>
      <c r="RUQ121" s="4"/>
      <c r="RUR121" s="4"/>
      <c r="RUS121" s="4"/>
      <c r="RUT121" s="4"/>
      <c r="RUU121" s="4"/>
      <c r="RUV121" s="4"/>
      <c r="RUW121" s="4"/>
      <c r="RUX121" s="4"/>
      <c r="RUY121" s="4"/>
      <c r="RUZ121" s="4"/>
      <c r="RVA121" s="4"/>
      <c r="RVB121" s="4"/>
      <c r="RVC121" s="4"/>
      <c r="RVD121" s="4"/>
      <c r="RVE121" s="4"/>
      <c r="RVF121" s="4"/>
      <c r="RVG121" s="4"/>
      <c r="RVH121" s="4"/>
      <c r="RVI121" s="4"/>
      <c r="RVJ121" s="4"/>
      <c r="RVK121" s="4"/>
      <c r="RVL121" s="4"/>
      <c r="RVM121" s="4"/>
      <c r="RVN121" s="4"/>
      <c r="RVO121" s="4"/>
      <c r="RVP121" s="4"/>
      <c r="RVQ121" s="4"/>
      <c r="RVR121" s="4"/>
      <c r="RVS121" s="4"/>
      <c r="RVT121" s="4"/>
      <c r="RVU121" s="4"/>
      <c r="RVV121" s="4"/>
      <c r="RVW121" s="4"/>
      <c r="RVX121" s="4"/>
      <c r="RVY121" s="4"/>
      <c r="RVZ121" s="4"/>
      <c r="RWA121" s="4"/>
      <c r="RWB121" s="4"/>
      <c r="RWC121" s="4"/>
      <c r="RWD121" s="4"/>
      <c r="RWE121" s="4"/>
      <c r="RWF121" s="4"/>
      <c r="RWG121" s="4"/>
      <c r="RWH121" s="4"/>
      <c r="RWI121" s="4"/>
      <c r="RWJ121" s="4"/>
      <c r="RWK121" s="4"/>
      <c r="RWL121" s="4"/>
      <c r="RWM121" s="4"/>
      <c r="RWN121" s="4"/>
      <c r="RWO121" s="4"/>
      <c r="RWP121" s="4"/>
      <c r="RWQ121" s="4"/>
      <c r="RWR121" s="4"/>
      <c r="RWS121" s="4"/>
      <c r="RWT121" s="4"/>
      <c r="RWU121" s="4"/>
      <c r="RWV121" s="4"/>
      <c r="RWW121" s="4"/>
      <c r="RWX121" s="4"/>
      <c r="RWY121" s="4"/>
      <c r="RWZ121" s="4"/>
      <c r="RXA121" s="4"/>
      <c r="RXB121" s="4"/>
      <c r="RXC121" s="4"/>
      <c r="RXD121" s="4"/>
      <c r="RXE121" s="4"/>
      <c r="RXF121" s="4"/>
      <c r="RXG121" s="4"/>
      <c r="RXH121" s="4"/>
      <c r="RXI121" s="4"/>
      <c r="RXJ121" s="4"/>
      <c r="RXK121" s="4"/>
      <c r="RXL121" s="4"/>
      <c r="RXM121" s="4"/>
      <c r="RXN121" s="4"/>
      <c r="RXO121" s="4"/>
      <c r="RXP121" s="4"/>
      <c r="RXQ121" s="4"/>
      <c r="RXR121" s="4"/>
      <c r="RXS121" s="4"/>
      <c r="RXT121" s="4"/>
      <c r="RXU121" s="4"/>
      <c r="RXV121" s="4"/>
      <c r="RXW121" s="4"/>
      <c r="RXX121" s="4"/>
      <c r="RXY121" s="4"/>
      <c r="RXZ121" s="4"/>
      <c r="RYA121" s="4"/>
      <c r="RYB121" s="4"/>
      <c r="RYC121" s="4"/>
      <c r="RYD121" s="4"/>
      <c r="RYE121" s="4"/>
      <c r="RYF121" s="4"/>
      <c r="RYG121" s="4"/>
      <c r="RYH121" s="4"/>
      <c r="RYI121" s="4"/>
      <c r="RYJ121" s="4"/>
      <c r="RYK121" s="4"/>
      <c r="RYL121" s="4"/>
      <c r="RYM121" s="4"/>
      <c r="RYN121" s="4"/>
      <c r="RYO121" s="4"/>
      <c r="RYP121" s="4"/>
      <c r="RYQ121" s="4"/>
      <c r="RYR121" s="4"/>
      <c r="RYS121" s="4"/>
      <c r="RYT121" s="4"/>
      <c r="RYU121" s="4"/>
      <c r="RYV121" s="4"/>
      <c r="RYW121" s="4"/>
      <c r="RYX121" s="4"/>
      <c r="RYY121" s="4"/>
      <c r="RYZ121" s="4"/>
      <c r="RZA121" s="4"/>
      <c r="RZB121" s="4"/>
      <c r="RZC121" s="4"/>
      <c r="RZD121" s="4"/>
      <c r="RZE121" s="4"/>
      <c r="RZF121" s="4"/>
      <c r="RZG121" s="4"/>
      <c r="RZH121" s="4"/>
      <c r="RZI121" s="4"/>
      <c r="RZJ121" s="4"/>
      <c r="RZK121" s="4"/>
      <c r="RZL121" s="4"/>
      <c r="RZM121" s="4"/>
      <c r="RZN121" s="4"/>
      <c r="RZO121" s="4"/>
      <c r="RZP121" s="4"/>
      <c r="RZQ121" s="4"/>
      <c r="RZR121" s="4"/>
      <c r="RZS121" s="4"/>
      <c r="RZT121" s="4"/>
      <c r="RZU121" s="4"/>
      <c r="RZV121" s="4"/>
      <c r="RZW121" s="4"/>
      <c r="RZX121" s="4"/>
      <c r="RZY121" s="4"/>
      <c r="RZZ121" s="4"/>
      <c r="SAA121" s="4"/>
      <c r="SAB121" s="4"/>
      <c r="SAC121" s="4"/>
      <c r="SAD121" s="4"/>
      <c r="SAE121" s="4"/>
      <c r="SAF121" s="4"/>
      <c r="SAG121" s="4"/>
      <c r="SAH121" s="4"/>
      <c r="SAI121" s="4"/>
      <c r="SAJ121" s="4"/>
      <c r="SAK121" s="4"/>
      <c r="SAL121" s="4"/>
      <c r="SAM121" s="4"/>
      <c r="SAN121" s="4"/>
      <c r="SAO121" s="4"/>
      <c r="SAP121" s="4"/>
      <c r="SAQ121" s="4"/>
      <c r="SAR121" s="4"/>
      <c r="SAS121" s="4"/>
      <c r="SAT121" s="4"/>
      <c r="SAU121" s="4"/>
      <c r="SAV121" s="4"/>
      <c r="SAW121" s="4"/>
      <c r="SAX121" s="4"/>
      <c r="SAY121" s="4"/>
      <c r="SAZ121" s="4"/>
      <c r="SBA121" s="4"/>
      <c r="SBB121" s="4"/>
      <c r="SBC121" s="4"/>
      <c r="SBD121" s="4"/>
      <c r="SBE121" s="4"/>
      <c r="SBF121" s="4"/>
      <c r="SBG121" s="4"/>
      <c r="SBH121" s="4"/>
      <c r="SBI121" s="4"/>
      <c r="SBJ121" s="4"/>
      <c r="SBK121" s="4"/>
      <c r="SBL121" s="4"/>
      <c r="SBM121" s="4"/>
      <c r="SBN121" s="4"/>
      <c r="SBO121" s="4"/>
      <c r="SBP121" s="4"/>
      <c r="SBQ121" s="4"/>
      <c r="SBR121" s="4"/>
      <c r="SBS121" s="4"/>
      <c r="SBT121" s="4"/>
      <c r="SBU121" s="4"/>
      <c r="SBV121" s="4"/>
      <c r="SBW121" s="4"/>
      <c r="SBX121" s="4"/>
      <c r="SBY121" s="4"/>
      <c r="SBZ121" s="4"/>
      <c r="SCA121" s="4"/>
      <c r="SCB121" s="4"/>
      <c r="SCC121" s="4"/>
      <c r="SCD121" s="4"/>
      <c r="SCE121" s="4"/>
      <c r="SCF121" s="4"/>
      <c r="SCG121" s="4"/>
      <c r="SCH121" s="4"/>
      <c r="SCI121" s="4"/>
      <c r="SCJ121" s="4"/>
      <c r="SCK121" s="4"/>
      <c r="SCL121" s="4"/>
      <c r="SCM121" s="4"/>
      <c r="SCN121" s="4"/>
      <c r="SCO121" s="4"/>
      <c r="SCP121" s="4"/>
      <c r="SCQ121" s="4"/>
      <c r="SCR121" s="4"/>
      <c r="SCS121" s="4"/>
      <c r="SCT121" s="4"/>
      <c r="SCU121" s="4"/>
      <c r="SCV121" s="4"/>
      <c r="SCW121" s="4"/>
      <c r="SCX121" s="4"/>
      <c r="SCY121" s="4"/>
      <c r="SCZ121" s="4"/>
      <c r="SDA121" s="4"/>
      <c r="SDB121" s="4"/>
      <c r="SDC121" s="4"/>
      <c r="SDD121" s="4"/>
      <c r="SDE121" s="4"/>
      <c r="SDF121" s="4"/>
      <c r="SDG121" s="4"/>
      <c r="SDH121" s="4"/>
      <c r="SDI121" s="4"/>
      <c r="SDJ121" s="4"/>
      <c r="SDK121" s="4"/>
      <c r="SDL121" s="4"/>
      <c r="SDM121" s="4"/>
      <c r="SDN121" s="4"/>
      <c r="SDO121" s="4"/>
      <c r="SDP121" s="4"/>
      <c r="SDQ121" s="4"/>
      <c r="SDR121" s="4"/>
      <c r="SDS121" s="4"/>
      <c r="SDT121" s="4"/>
      <c r="SDU121" s="4"/>
      <c r="SDV121" s="4"/>
      <c r="SDW121" s="4"/>
      <c r="SDX121" s="4"/>
      <c r="SDY121" s="4"/>
      <c r="SDZ121" s="4"/>
      <c r="SEA121" s="4"/>
      <c r="SEB121" s="4"/>
      <c r="SEC121" s="4"/>
      <c r="SED121" s="4"/>
      <c r="SEE121" s="4"/>
      <c r="SEF121" s="4"/>
      <c r="SEG121" s="4"/>
      <c r="SEH121" s="4"/>
      <c r="SEI121" s="4"/>
      <c r="SEJ121" s="4"/>
      <c r="SEK121" s="4"/>
      <c r="SEL121" s="4"/>
      <c r="SEM121" s="4"/>
      <c r="SEN121" s="4"/>
      <c r="SEO121" s="4"/>
      <c r="SEP121" s="4"/>
      <c r="SEQ121" s="4"/>
      <c r="SER121" s="4"/>
      <c r="SES121" s="4"/>
      <c r="SET121" s="4"/>
      <c r="SEU121" s="4"/>
      <c r="SEV121" s="4"/>
      <c r="SEW121" s="4"/>
      <c r="SEX121" s="4"/>
      <c r="SEY121" s="4"/>
      <c r="SEZ121" s="4"/>
      <c r="SFA121" s="4"/>
      <c r="SFB121" s="4"/>
      <c r="SFC121" s="4"/>
      <c r="SFD121" s="4"/>
      <c r="SFE121" s="4"/>
      <c r="SFF121" s="4"/>
      <c r="SFG121" s="4"/>
      <c r="SFH121" s="4"/>
      <c r="SFI121" s="4"/>
      <c r="SFJ121" s="4"/>
      <c r="SFK121" s="4"/>
      <c r="SFL121" s="4"/>
      <c r="SFM121" s="4"/>
      <c r="SFN121" s="4"/>
      <c r="SFO121" s="4"/>
      <c r="SFP121" s="4"/>
      <c r="SFQ121" s="4"/>
      <c r="SFR121" s="4"/>
      <c r="SFS121" s="4"/>
      <c r="SFT121" s="4"/>
      <c r="SFU121" s="4"/>
      <c r="SFV121" s="4"/>
      <c r="SFW121" s="4"/>
      <c r="SFX121" s="4"/>
      <c r="SFY121" s="4"/>
      <c r="SFZ121" s="4"/>
      <c r="SGA121" s="4"/>
      <c r="SGB121" s="4"/>
      <c r="SGC121" s="4"/>
      <c r="SGD121" s="4"/>
      <c r="SGE121" s="4"/>
      <c r="SGF121" s="4"/>
      <c r="SGG121" s="4"/>
      <c r="SGH121" s="4"/>
      <c r="SGI121" s="4"/>
      <c r="SGJ121" s="4"/>
      <c r="SGK121" s="4"/>
      <c r="SGL121" s="4"/>
      <c r="SGM121" s="4"/>
      <c r="SGN121" s="4"/>
      <c r="SGO121" s="4"/>
      <c r="SGP121" s="4"/>
      <c r="SGQ121" s="4"/>
      <c r="SGR121" s="4"/>
      <c r="SGS121" s="4"/>
      <c r="SGT121" s="4"/>
      <c r="SGU121" s="4"/>
      <c r="SGV121" s="4"/>
      <c r="SGW121" s="4"/>
      <c r="SGX121" s="4"/>
      <c r="SGY121" s="4"/>
      <c r="SGZ121" s="4"/>
      <c r="SHA121" s="4"/>
      <c r="SHB121" s="4"/>
      <c r="SHC121" s="4"/>
      <c r="SHD121" s="4"/>
      <c r="SHE121" s="4"/>
      <c r="SHF121" s="4"/>
      <c r="SHG121" s="4"/>
      <c r="SHH121" s="4"/>
      <c r="SHI121" s="4"/>
      <c r="SHJ121" s="4"/>
      <c r="SHK121" s="4"/>
      <c r="SHL121" s="4"/>
      <c r="SHM121" s="4"/>
      <c r="SHN121" s="4"/>
      <c r="SHO121" s="4"/>
      <c r="SHP121" s="4"/>
      <c r="SHQ121" s="4"/>
      <c r="SHR121" s="4"/>
      <c r="SHS121" s="4"/>
      <c r="SHT121" s="4"/>
      <c r="SHU121" s="4"/>
      <c r="SHV121" s="4"/>
      <c r="SHW121" s="4"/>
      <c r="SHX121" s="4"/>
      <c r="SHY121" s="4"/>
      <c r="SHZ121" s="4"/>
      <c r="SIA121" s="4"/>
      <c r="SIB121" s="4"/>
      <c r="SIC121" s="4"/>
      <c r="SID121" s="4"/>
      <c r="SIE121" s="4"/>
      <c r="SIF121" s="4"/>
      <c r="SIG121" s="4"/>
      <c r="SIH121" s="4"/>
      <c r="SII121" s="4"/>
      <c r="SIJ121" s="4"/>
      <c r="SIK121" s="4"/>
      <c r="SIL121" s="4"/>
      <c r="SIM121" s="4"/>
      <c r="SIN121" s="4"/>
      <c r="SIO121" s="4"/>
      <c r="SIP121" s="4"/>
      <c r="SIQ121" s="4"/>
      <c r="SIR121" s="4"/>
      <c r="SIS121" s="4"/>
      <c r="SIT121" s="4"/>
      <c r="SIU121" s="4"/>
      <c r="SIV121" s="4"/>
      <c r="SIW121" s="4"/>
      <c r="SIX121" s="4"/>
      <c r="SIY121" s="4"/>
      <c r="SIZ121" s="4"/>
      <c r="SJA121" s="4"/>
      <c r="SJB121" s="4"/>
      <c r="SJC121" s="4"/>
      <c r="SJD121" s="4"/>
      <c r="SJE121" s="4"/>
      <c r="SJF121" s="4"/>
      <c r="SJG121" s="4"/>
      <c r="SJH121" s="4"/>
      <c r="SJI121" s="4"/>
      <c r="SJJ121" s="4"/>
      <c r="SJK121" s="4"/>
      <c r="SJL121" s="4"/>
      <c r="SJM121" s="4"/>
      <c r="SJN121" s="4"/>
      <c r="SJO121" s="4"/>
      <c r="SJP121" s="4"/>
      <c r="SJQ121" s="4"/>
      <c r="SJR121" s="4"/>
      <c r="SJS121" s="4"/>
      <c r="SJT121" s="4"/>
      <c r="SJU121" s="4"/>
      <c r="SJV121" s="4"/>
      <c r="SJW121" s="4"/>
      <c r="SJX121" s="4"/>
      <c r="SJY121" s="4"/>
      <c r="SJZ121" s="4"/>
      <c r="SKA121" s="4"/>
      <c r="SKB121" s="4"/>
      <c r="SKC121" s="4"/>
      <c r="SKD121" s="4"/>
      <c r="SKE121" s="4"/>
      <c r="SKF121" s="4"/>
      <c r="SKG121" s="4"/>
      <c r="SKH121" s="4"/>
      <c r="SKI121" s="4"/>
      <c r="SKJ121" s="4"/>
      <c r="SKK121" s="4"/>
      <c r="SKL121" s="4"/>
      <c r="SKM121" s="4"/>
      <c r="SKN121" s="4"/>
      <c r="SKO121" s="4"/>
      <c r="SKP121" s="4"/>
      <c r="SKQ121" s="4"/>
      <c r="SKR121" s="4"/>
      <c r="SKS121" s="4"/>
      <c r="SKT121" s="4"/>
      <c r="SKU121" s="4"/>
      <c r="SKV121" s="4"/>
      <c r="SKW121" s="4"/>
      <c r="SKX121" s="4"/>
      <c r="SKY121" s="4"/>
      <c r="SKZ121" s="4"/>
      <c r="SLA121" s="4"/>
      <c r="SLB121" s="4"/>
      <c r="SLC121" s="4"/>
      <c r="SLD121" s="4"/>
      <c r="SLE121" s="4"/>
      <c r="SLF121" s="4"/>
      <c r="SLG121" s="4"/>
      <c r="SLH121" s="4"/>
      <c r="SLI121" s="4"/>
      <c r="SLJ121" s="4"/>
      <c r="SLK121" s="4"/>
      <c r="SLL121" s="4"/>
      <c r="SLM121" s="4"/>
      <c r="SLN121" s="4"/>
      <c r="SLO121" s="4"/>
      <c r="SLP121" s="4"/>
      <c r="SLQ121" s="4"/>
      <c r="SLR121" s="4"/>
      <c r="SLS121" s="4"/>
      <c r="SLT121" s="4"/>
      <c r="SLU121" s="4"/>
      <c r="SLV121" s="4"/>
      <c r="SLW121" s="4"/>
      <c r="SLX121" s="4"/>
      <c r="SLY121" s="4"/>
      <c r="SLZ121" s="4"/>
      <c r="SMA121" s="4"/>
      <c r="SMB121" s="4"/>
      <c r="SMC121" s="4"/>
      <c r="SMD121" s="4"/>
      <c r="SME121" s="4"/>
      <c r="SMF121" s="4"/>
      <c r="SMG121" s="4"/>
      <c r="SMH121" s="4"/>
      <c r="SMI121" s="4"/>
      <c r="SMJ121" s="4"/>
      <c r="SMK121" s="4"/>
      <c r="SML121" s="4"/>
      <c r="SMM121" s="4"/>
      <c r="SMN121" s="4"/>
      <c r="SMO121" s="4"/>
      <c r="SMP121" s="4"/>
      <c r="SMQ121" s="4"/>
      <c r="SMR121" s="4"/>
      <c r="SMS121" s="4"/>
      <c r="SMT121" s="4"/>
      <c r="SMU121" s="4"/>
      <c r="SMV121" s="4"/>
      <c r="SMW121" s="4"/>
      <c r="SMX121" s="4"/>
      <c r="SMY121" s="4"/>
      <c r="SMZ121" s="4"/>
      <c r="SNA121" s="4"/>
      <c r="SNB121" s="4"/>
      <c r="SNC121" s="4"/>
      <c r="SND121" s="4"/>
      <c r="SNE121" s="4"/>
      <c r="SNF121" s="4"/>
      <c r="SNG121" s="4"/>
      <c r="SNH121" s="4"/>
      <c r="SNI121" s="4"/>
      <c r="SNJ121" s="4"/>
      <c r="SNK121" s="4"/>
      <c r="SNL121" s="4"/>
      <c r="SNM121" s="4"/>
      <c r="SNN121" s="4"/>
      <c r="SNO121" s="4"/>
      <c r="SNP121" s="4"/>
      <c r="SNQ121" s="4"/>
      <c r="SNR121" s="4"/>
      <c r="SNS121" s="4"/>
      <c r="SNT121" s="4"/>
      <c r="SNU121" s="4"/>
      <c r="SNV121" s="4"/>
      <c r="SNW121" s="4"/>
      <c r="SNX121" s="4"/>
      <c r="SNY121" s="4"/>
      <c r="SNZ121" s="4"/>
      <c r="SOA121" s="4"/>
      <c r="SOB121" s="4"/>
      <c r="SOC121" s="4"/>
      <c r="SOD121" s="4"/>
      <c r="SOE121" s="4"/>
      <c r="SOF121" s="4"/>
      <c r="SOG121" s="4"/>
      <c r="SOH121" s="4"/>
      <c r="SOI121" s="4"/>
      <c r="SOJ121" s="4"/>
      <c r="SOK121" s="4"/>
      <c r="SOL121" s="4"/>
      <c r="SOM121" s="4"/>
      <c r="SON121" s="4"/>
      <c r="SOO121" s="4"/>
      <c r="SOP121" s="4"/>
      <c r="SOQ121" s="4"/>
      <c r="SOR121" s="4"/>
      <c r="SOS121" s="4"/>
      <c r="SOT121" s="4"/>
      <c r="SOU121" s="4"/>
      <c r="SOV121" s="4"/>
      <c r="SOW121" s="4"/>
      <c r="SOX121" s="4"/>
      <c r="SOY121" s="4"/>
      <c r="SOZ121" s="4"/>
      <c r="SPA121" s="4"/>
      <c r="SPB121" s="4"/>
      <c r="SPC121" s="4"/>
      <c r="SPD121" s="4"/>
      <c r="SPE121" s="4"/>
      <c r="SPF121" s="4"/>
      <c r="SPG121" s="4"/>
      <c r="SPH121" s="4"/>
      <c r="SPI121" s="4"/>
      <c r="SPJ121" s="4"/>
      <c r="SPK121" s="4"/>
      <c r="SPL121" s="4"/>
      <c r="SPM121" s="4"/>
      <c r="SPN121" s="4"/>
      <c r="SPO121" s="4"/>
      <c r="SPP121" s="4"/>
      <c r="SPQ121" s="4"/>
      <c r="SPR121" s="4"/>
      <c r="SPS121" s="4"/>
      <c r="SPT121" s="4"/>
      <c r="SPU121" s="4"/>
      <c r="SPV121" s="4"/>
      <c r="SPW121" s="4"/>
      <c r="SPX121" s="4"/>
      <c r="SPY121" s="4"/>
      <c r="SPZ121" s="4"/>
      <c r="SQA121" s="4"/>
      <c r="SQB121" s="4"/>
      <c r="SQC121" s="4"/>
      <c r="SQD121" s="4"/>
      <c r="SQE121" s="4"/>
      <c r="SQF121" s="4"/>
      <c r="SQG121" s="4"/>
      <c r="SQH121" s="4"/>
      <c r="SQI121" s="4"/>
      <c r="SQJ121" s="4"/>
      <c r="SQK121" s="4"/>
      <c r="SQL121" s="4"/>
      <c r="SQM121" s="4"/>
      <c r="SQN121" s="4"/>
      <c r="SQO121" s="4"/>
      <c r="SQP121" s="4"/>
      <c r="SQQ121" s="4"/>
      <c r="SQR121" s="4"/>
      <c r="SQS121" s="4"/>
      <c r="SQT121" s="4"/>
      <c r="SQU121" s="4"/>
      <c r="SQV121" s="4"/>
      <c r="SQW121" s="4"/>
      <c r="SQX121" s="4"/>
      <c r="SQY121" s="4"/>
      <c r="SQZ121" s="4"/>
      <c r="SRA121" s="4"/>
      <c r="SRB121" s="4"/>
      <c r="SRC121" s="4"/>
      <c r="SRD121" s="4"/>
      <c r="SRE121" s="4"/>
      <c r="SRF121" s="4"/>
      <c r="SRG121" s="4"/>
      <c r="SRH121" s="4"/>
      <c r="SRI121" s="4"/>
      <c r="SRJ121" s="4"/>
      <c r="SRK121" s="4"/>
      <c r="SRL121" s="4"/>
      <c r="SRM121" s="4"/>
      <c r="SRN121" s="4"/>
      <c r="SRO121" s="4"/>
      <c r="SRP121" s="4"/>
      <c r="SRQ121" s="4"/>
      <c r="SRR121" s="4"/>
      <c r="SRS121" s="4"/>
      <c r="SRT121" s="4"/>
      <c r="SRU121" s="4"/>
      <c r="SRV121" s="4"/>
      <c r="SRW121" s="4"/>
      <c r="SRX121" s="4"/>
      <c r="SRY121" s="4"/>
      <c r="SRZ121" s="4"/>
      <c r="SSA121" s="4"/>
      <c r="SSB121" s="4"/>
      <c r="SSC121" s="4"/>
      <c r="SSD121" s="4"/>
      <c r="SSE121" s="4"/>
      <c r="SSF121" s="4"/>
      <c r="SSG121" s="4"/>
      <c r="SSH121" s="4"/>
      <c r="SSI121" s="4"/>
      <c r="SSJ121" s="4"/>
      <c r="SSK121" s="4"/>
      <c r="SSL121" s="4"/>
      <c r="SSM121" s="4"/>
      <c r="SSN121" s="4"/>
      <c r="SSO121" s="4"/>
      <c r="SSP121" s="4"/>
      <c r="SSQ121" s="4"/>
      <c r="SSR121" s="4"/>
      <c r="SSS121" s="4"/>
      <c r="SST121" s="4"/>
      <c r="SSU121" s="4"/>
      <c r="SSV121" s="4"/>
      <c r="SSW121" s="4"/>
      <c r="SSX121" s="4"/>
      <c r="SSY121" s="4"/>
      <c r="SSZ121" s="4"/>
      <c r="STA121" s="4"/>
      <c r="STB121" s="4"/>
      <c r="STC121" s="4"/>
      <c r="STD121" s="4"/>
      <c r="STE121" s="4"/>
      <c r="STF121" s="4"/>
      <c r="STG121" s="4"/>
      <c r="STH121" s="4"/>
      <c r="STI121" s="4"/>
      <c r="STJ121" s="4"/>
      <c r="STK121" s="4"/>
      <c r="STL121" s="4"/>
      <c r="STM121" s="4"/>
      <c r="STN121" s="4"/>
      <c r="STO121" s="4"/>
      <c r="STP121" s="4"/>
      <c r="STQ121" s="4"/>
      <c r="STR121" s="4"/>
      <c r="STS121" s="4"/>
      <c r="STT121" s="4"/>
      <c r="STU121" s="4"/>
      <c r="STV121" s="4"/>
      <c r="STW121" s="4"/>
      <c r="STX121" s="4"/>
      <c r="STY121" s="4"/>
      <c r="STZ121" s="4"/>
      <c r="SUA121" s="4"/>
      <c r="SUB121" s="4"/>
      <c r="SUC121" s="4"/>
      <c r="SUD121" s="4"/>
      <c r="SUE121" s="4"/>
      <c r="SUF121" s="4"/>
      <c r="SUG121" s="4"/>
      <c r="SUH121" s="4"/>
      <c r="SUI121" s="4"/>
      <c r="SUJ121" s="4"/>
      <c r="SUK121" s="4"/>
      <c r="SUL121" s="4"/>
      <c r="SUM121" s="4"/>
      <c r="SUN121" s="4"/>
      <c r="SUO121" s="4"/>
      <c r="SUP121" s="4"/>
      <c r="SUQ121" s="4"/>
      <c r="SUR121" s="4"/>
      <c r="SUS121" s="4"/>
      <c r="SUT121" s="4"/>
      <c r="SUU121" s="4"/>
      <c r="SUV121" s="4"/>
      <c r="SUW121" s="4"/>
      <c r="SUX121" s="4"/>
      <c r="SUY121" s="4"/>
      <c r="SUZ121" s="4"/>
      <c r="SVA121" s="4"/>
      <c r="SVB121" s="4"/>
      <c r="SVC121" s="4"/>
      <c r="SVD121" s="4"/>
      <c r="SVE121" s="4"/>
      <c r="SVF121" s="4"/>
      <c r="SVG121" s="4"/>
      <c r="SVH121" s="4"/>
      <c r="SVI121" s="4"/>
      <c r="SVJ121" s="4"/>
      <c r="SVK121" s="4"/>
      <c r="SVL121" s="4"/>
      <c r="SVM121" s="4"/>
      <c r="SVN121" s="4"/>
      <c r="SVO121" s="4"/>
      <c r="SVP121" s="4"/>
      <c r="SVQ121" s="4"/>
      <c r="SVR121" s="4"/>
      <c r="SVS121" s="4"/>
      <c r="SVT121" s="4"/>
      <c r="SVU121" s="4"/>
      <c r="SVV121" s="4"/>
      <c r="SVW121" s="4"/>
      <c r="SVX121" s="4"/>
      <c r="SVY121" s="4"/>
      <c r="SVZ121" s="4"/>
      <c r="SWA121" s="4"/>
      <c r="SWB121" s="4"/>
      <c r="SWC121" s="4"/>
      <c r="SWD121" s="4"/>
      <c r="SWE121" s="4"/>
      <c r="SWF121" s="4"/>
      <c r="SWG121" s="4"/>
      <c r="SWH121" s="4"/>
      <c r="SWI121" s="4"/>
      <c r="SWJ121" s="4"/>
      <c r="SWK121" s="4"/>
      <c r="SWL121" s="4"/>
      <c r="SWM121" s="4"/>
      <c r="SWN121" s="4"/>
      <c r="SWO121" s="4"/>
      <c r="SWP121" s="4"/>
      <c r="SWQ121" s="4"/>
      <c r="SWR121" s="4"/>
      <c r="SWS121" s="4"/>
      <c r="SWT121" s="4"/>
      <c r="SWU121" s="4"/>
      <c r="SWV121" s="4"/>
      <c r="SWW121" s="4"/>
      <c r="SWX121" s="4"/>
      <c r="SWY121" s="4"/>
      <c r="SWZ121" s="4"/>
      <c r="SXA121" s="4"/>
      <c r="SXB121" s="4"/>
      <c r="SXC121" s="4"/>
      <c r="SXD121" s="4"/>
      <c r="SXE121" s="4"/>
      <c r="SXF121" s="4"/>
      <c r="SXG121" s="4"/>
      <c r="SXH121" s="4"/>
      <c r="SXI121" s="4"/>
      <c r="SXJ121" s="4"/>
      <c r="SXK121" s="4"/>
      <c r="SXL121" s="4"/>
      <c r="SXM121" s="4"/>
      <c r="SXN121" s="4"/>
      <c r="SXO121" s="4"/>
      <c r="SXP121" s="4"/>
      <c r="SXQ121" s="4"/>
      <c r="SXR121" s="4"/>
      <c r="SXS121" s="4"/>
      <c r="SXT121" s="4"/>
      <c r="SXU121" s="4"/>
      <c r="SXV121" s="4"/>
      <c r="SXW121" s="4"/>
      <c r="SXX121" s="4"/>
      <c r="SXY121" s="4"/>
      <c r="SXZ121" s="4"/>
      <c r="SYA121" s="4"/>
      <c r="SYB121" s="4"/>
      <c r="SYC121" s="4"/>
      <c r="SYD121" s="4"/>
      <c r="SYE121" s="4"/>
      <c r="SYF121" s="4"/>
      <c r="SYG121" s="4"/>
      <c r="SYH121" s="4"/>
      <c r="SYI121" s="4"/>
      <c r="SYJ121" s="4"/>
      <c r="SYK121" s="4"/>
      <c r="SYL121" s="4"/>
      <c r="SYM121" s="4"/>
      <c r="SYN121" s="4"/>
      <c r="SYO121" s="4"/>
      <c r="SYP121" s="4"/>
      <c r="SYQ121" s="4"/>
      <c r="SYR121" s="4"/>
      <c r="SYS121" s="4"/>
      <c r="SYT121" s="4"/>
      <c r="SYU121" s="4"/>
      <c r="SYV121" s="4"/>
      <c r="SYW121" s="4"/>
      <c r="SYX121" s="4"/>
      <c r="SYY121" s="4"/>
      <c r="SYZ121" s="4"/>
      <c r="SZA121" s="4"/>
      <c r="SZB121" s="4"/>
      <c r="SZC121" s="4"/>
      <c r="SZD121" s="4"/>
      <c r="SZE121" s="4"/>
      <c r="SZF121" s="4"/>
      <c r="SZG121" s="4"/>
      <c r="SZH121" s="4"/>
      <c r="SZI121" s="4"/>
      <c r="SZJ121" s="4"/>
      <c r="SZK121" s="4"/>
      <c r="SZL121" s="4"/>
      <c r="SZM121" s="4"/>
      <c r="SZN121" s="4"/>
      <c r="SZO121" s="4"/>
      <c r="SZP121" s="4"/>
      <c r="SZQ121" s="4"/>
      <c r="SZR121" s="4"/>
      <c r="SZS121" s="4"/>
      <c r="SZT121" s="4"/>
      <c r="SZU121" s="4"/>
      <c r="SZV121" s="4"/>
      <c r="SZW121" s="4"/>
      <c r="SZX121" s="4"/>
      <c r="SZY121" s="4"/>
      <c r="SZZ121" s="4"/>
      <c r="TAA121" s="4"/>
      <c r="TAB121" s="4"/>
      <c r="TAC121" s="4"/>
      <c r="TAD121" s="4"/>
      <c r="TAE121" s="4"/>
      <c r="TAF121" s="4"/>
      <c r="TAG121" s="4"/>
      <c r="TAH121" s="4"/>
      <c r="TAI121" s="4"/>
      <c r="TAJ121" s="4"/>
      <c r="TAK121" s="4"/>
      <c r="TAL121" s="4"/>
      <c r="TAM121" s="4"/>
      <c r="TAN121" s="4"/>
      <c r="TAO121" s="4"/>
      <c r="TAP121" s="4"/>
      <c r="TAQ121" s="4"/>
      <c r="TAR121" s="4"/>
      <c r="TAS121" s="4"/>
      <c r="TAT121" s="4"/>
      <c r="TAU121" s="4"/>
      <c r="TAV121" s="4"/>
      <c r="TAW121" s="4"/>
      <c r="TAX121" s="4"/>
      <c r="TAY121" s="4"/>
      <c r="TAZ121" s="4"/>
      <c r="TBA121" s="4"/>
      <c r="TBB121" s="4"/>
      <c r="TBC121" s="4"/>
      <c r="TBD121" s="4"/>
      <c r="TBE121" s="4"/>
      <c r="TBF121" s="4"/>
      <c r="TBG121" s="4"/>
      <c r="TBH121" s="4"/>
      <c r="TBI121" s="4"/>
      <c r="TBJ121" s="4"/>
      <c r="TBK121" s="4"/>
      <c r="TBL121" s="4"/>
      <c r="TBM121" s="4"/>
      <c r="TBN121" s="4"/>
      <c r="TBO121" s="4"/>
      <c r="TBP121" s="4"/>
      <c r="TBQ121" s="4"/>
      <c r="TBR121" s="4"/>
      <c r="TBS121" s="4"/>
      <c r="TBT121" s="4"/>
      <c r="TBU121" s="4"/>
      <c r="TBV121" s="4"/>
      <c r="TBW121" s="4"/>
      <c r="TBX121" s="4"/>
      <c r="TBY121" s="4"/>
      <c r="TBZ121" s="4"/>
      <c r="TCA121" s="4"/>
      <c r="TCB121" s="4"/>
      <c r="TCC121" s="4"/>
      <c r="TCD121" s="4"/>
      <c r="TCE121" s="4"/>
      <c r="TCF121" s="4"/>
      <c r="TCG121" s="4"/>
      <c r="TCH121" s="4"/>
      <c r="TCI121" s="4"/>
      <c r="TCJ121" s="4"/>
      <c r="TCK121" s="4"/>
      <c r="TCL121" s="4"/>
      <c r="TCM121" s="4"/>
      <c r="TCN121" s="4"/>
      <c r="TCO121" s="4"/>
      <c r="TCP121" s="4"/>
      <c r="TCQ121" s="4"/>
      <c r="TCR121" s="4"/>
      <c r="TCS121" s="4"/>
      <c r="TCT121" s="4"/>
      <c r="TCU121" s="4"/>
      <c r="TCV121" s="4"/>
      <c r="TCW121" s="4"/>
      <c r="TCX121" s="4"/>
      <c r="TCY121" s="4"/>
      <c r="TCZ121" s="4"/>
      <c r="TDA121" s="4"/>
      <c r="TDB121" s="4"/>
      <c r="TDC121" s="4"/>
      <c r="TDD121" s="4"/>
      <c r="TDE121" s="4"/>
      <c r="TDF121" s="4"/>
      <c r="TDG121" s="4"/>
      <c r="TDH121" s="4"/>
      <c r="TDI121" s="4"/>
      <c r="TDJ121" s="4"/>
      <c r="TDK121" s="4"/>
      <c r="TDL121" s="4"/>
      <c r="TDM121" s="4"/>
      <c r="TDN121" s="4"/>
      <c r="TDO121" s="4"/>
      <c r="TDP121" s="4"/>
      <c r="TDQ121" s="4"/>
      <c r="TDR121" s="4"/>
      <c r="TDS121" s="4"/>
      <c r="TDT121" s="4"/>
      <c r="TDU121" s="4"/>
      <c r="TDV121" s="4"/>
      <c r="TDW121" s="4"/>
      <c r="TDX121" s="4"/>
      <c r="TDY121" s="4"/>
      <c r="TDZ121" s="4"/>
      <c r="TEA121" s="4"/>
      <c r="TEB121" s="4"/>
      <c r="TEC121" s="4"/>
      <c r="TED121" s="4"/>
      <c r="TEE121" s="4"/>
      <c r="TEF121" s="4"/>
      <c r="TEG121" s="4"/>
      <c r="TEH121" s="4"/>
      <c r="TEI121" s="4"/>
      <c r="TEJ121" s="4"/>
      <c r="TEK121" s="4"/>
      <c r="TEL121" s="4"/>
      <c r="TEM121" s="4"/>
      <c r="TEN121" s="4"/>
      <c r="TEO121" s="4"/>
      <c r="TEP121" s="4"/>
      <c r="TEQ121" s="4"/>
      <c r="TER121" s="4"/>
      <c r="TES121" s="4"/>
      <c r="TET121" s="4"/>
      <c r="TEU121" s="4"/>
      <c r="TEV121" s="4"/>
      <c r="TEW121" s="4"/>
      <c r="TEX121" s="4"/>
      <c r="TEY121" s="4"/>
      <c r="TEZ121" s="4"/>
      <c r="TFA121" s="4"/>
      <c r="TFB121" s="4"/>
      <c r="TFC121" s="4"/>
      <c r="TFD121" s="4"/>
      <c r="TFE121" s="4"/>
      <c r="TFF121" s="4"/>
      <c r="TFG121" s="4"/>
      <c r="TFH121" s="4"/>
      <c r="TFI121" s="4"/>
      <c r="TFJ121" s="4"/>
      <c r="TFK121" s="4"/>
      <c r="TFL121" s="4"/>
      <c r="TFM121" s="4"/>
      <c r="TFN121" s="4"/>
      <c r="TFO121" s="4"/>
      <c r="TFP121" s="4"/>
      <c r="TFQ121" s="4"/>
      <c r="TFR121" s="4"/>
      <c r="TFS121" s="4"/>
      <c r="TFT121" s="4"/>
      <c r="TFU121" s="4"/>
      <c r="TFV121" s="4"/>
      <c r="TFW121" s="4"/>
      <c r="TFX121" s="4"/>
      <c r="TFY121" s="4"/>
      <c r="TFZ121" s="4"/>
      <c r="TGA121" s="4"/>
      <c r="TGB121" s="4"/>
      <c r="TGC121" s="4"/>
      <c r="TGD121" s="4"/>
      <c r="TGE121" s="4"/>
      <c r="TGF121" s="4"/>
      <c r="TGG121" s="4"/>
      <c r="TGH121" s="4"/>
      <c r="TGI121" s="4"/>
      <c r="TGJ121" s="4"/>
      <c r="TGK121" s="4"/>
      <c r="TGL121" s="4"/>
      <c r="TGM121" s="4"/>
      <c r="TGN121" s="4"/>
      <c r="TGO121" s="4"/>
      <c r="TGP121" s="4"/>
      <c r="TGQ121" s="4"/>
      <c r="TGR121" s="4"/>
      <c r="TGS121" s="4"/>
      <c r="TGT121" s="4"/>
      <c r="TGU121" s="4"/>
      <c r="TGV121" s="4"/>
      <c r="TGW121" s="4"/>
      <c r="TGX121" s="4"/>
      <c r="TGY121" s="4"/>
      <c r="TGZ121" s="4"/>
      <c r="THA121" s="4"/>
      <c r="THB121" s="4"/>
      <c r="THC121" s="4"/>
      <c r="THD121" s="4"/>
      <c r="THE121" s="4"/>
      <c r="THF121" s="4"/>
      <c r="THG121" s="4"/>
      <c r="THH121" s="4"/>
      <c r="THI121" s="4"/>
      <c r="THJ121" s="4"/>
      <c r="THK121" s="4"/>
      <c r="THL121" s="4"/>
      <c r="THM121" s="4"/>
      <c r="THN121" s="4"/>
      <c r="THO121" s="4"/>
      <c r="THP121" s="4"/>
      <c r="THQ121" s="4"/>
      <c r="THR121" s="4"/>
      <c r="THS121" s="4"/>
      <c r="THT121" s="4"/>
      <c r="THU121" s="4"/>
      <c r="THV121" s="4"/>
      <c r="THW121" s="4"/>
      <c r="THX121" s="4"/>
      <c r="THY121" s="4"/>
      <c r="THZ121" s="4"/>
      <c r="TIA121" s="4"/>
      <c r="TIB121" s="4"/>
      <c r="TIC121" s="4"/>
      <c r="TID121" s="4"/>
      <c r="TIE121" s="4"/>
      <c r="TIF121" s="4"/>
      <c r="TIG121" s="4"/>
      <c r="TIH121" s="4"/>
      <c r="TII121" s="4"/>
      <c r="TIJ121" s="4"/>
      <c r="TIK121" s="4"/>
      <c r="TIL121" s="4"/>
      <c r="TIM121" s="4"/>
      <c r="TIN121" s="4"/>
      <c r="TIO121" s="4"/>
      <c r="TIP121" s="4"/>
      <c r="TIQ121" s="4"/>
      <c r="TIR121" s="4"/>
      <c r="TIS121" s="4"/>
      <c r="TIT121" s="4"/>
      <c r="TIU121" s="4"/>
      <c r="TIV121" s="4"/>
      <c r="TIW121" s="4"/>
      <c r="TIX121" s="4"/>
      <c r="TIY121" s="4"/>
      <c r="TIZ121" s="4"/>
      <c r="TJA121" s="4"/>
      <c r="TJB121" s="4"/>
      <c r="TJC121" s="4"/>
      <c r="TJD121" s="4"/>
      <c r="TJE121" s="4"/>
      <c r="TJF121" s="4"/>
      <c r="TJG121" s="4"/>
      <c r="TJH121" s="4"/>
      <c r="TJI121" s="4"/>
      <c r="TJJ121" s="4"/>
      <c r="TJK121" s="4"/>
      <c r="TJL121" s="4"/>
      <c r="TJM121" s="4"/>
      <c r="TJN121" s="4"/>
      <c r="TJO121" s="4"/>
      <c r="TJP121" s="4"/>
      <c r="TJQ121" s="4"/>
      <c r="TJR121" s="4"/>
      <c r="TJS121" s="4"/>
      <c r="TJT121" s="4"/>
      <c r="TJU121" s="4"/>
      <c r="TJV121" s="4"/>
      <c r="TJW121" s="4"/>
      <c r="TJX121" s="4"/>
      <c r="TJY121" s="4"/>
      <c r="TJZ121" s="4"/>
      <c r="TKA121" s="4"/>
      <c r="TKB121" s="4"/>
      <c r="TKC121" s="4"/>
      <c r="TKD121" s="4"/>
      <c r="TKE121" s="4"/>
      <c r="TKF121" s="4"/>
      <c r="TKG121" s="4"/>
      <c r="TKH121" s="4"/>
      <c r="TKI121" s="4"/>
      <c r="TKJ121" s="4"/>
      <c r="TKK121" s="4"/>
      <c r="TKL121" s="4"/>
      <c r="TKM121" s="4"/>
      <c r="TKN121" s="4"/>
      <c r="TKO121" s="4"/>
      <c r="TKP121" s="4"/>
      <c r="TKQ121" s="4"/>
      <c r="TKR121" s="4"/>
      <c r="TKS121" s="4"/>
      <c r="TKT121" s="4"/>
      <c r="TKU121" s="4"/>
      <c r="TKV121" s="4"/>
      <c r="TKW121" s="4"/>
      <c r="TKX121" s="4"/>
      <c r="TKY121" s="4"/>
      <c r="TKZ121" s="4"/>
      <c r="TLA121" s="4"/>
      <c r="TLB121" s="4"/>
      <c r="TLC121" s="4"/>
      <c r="TLD121" s="4"/>
      <c r="TLE121" s="4"/>
      <c r="TLF121" s="4"/>
      <c r="TLG121" s="4"/>
      <c r="TLH121" s="4"/>
      <c r="TLI121" s="4"/>
      <c r="TLJ121" s="4"/>
      <c r="TLK121" s="4"/>
      <c r="TLL121" s="4"/>
      <c r="TLM121" s="4"/>
      <c r="TLN121" s="4"/>
      <c r="TLO121" s="4"/>
      <c r="TLP121" s="4"/>
      <c r="TLQ121" s="4"/>
      <c r="TLR121" s="4"/>
      <c r="TLS121" s="4"/>
      <c r="TLT121" s="4"/>
      <c r="TLU121" s="4"/>
      <c r="TLV121" s="4"/>
      <c r="TLW121" s="4"/>
      <c r="TLX121" s="4"/>
      <c r="TLY121" s="4"/>
      <c r="TLZ121" s="4"/>
      <c r="TMA121" s="4"/>
      <c r="TMB121" s="4"/>
      <c r="TMC121" s="4"/>
      <c r="TMD121" s="4"/>
      <c r="TME121" s="4"/>
      <c r="TMF121" s="4"/>
      <c r="TMG121" s="4"/>
      <c r="TMH121" s="4"/>
      <c r="TMI121" s="4"/>
      <c r="TMJ121" s="4"/>
      <c r="TMK121" s="4"/>
      <c r="TML121" s="4"/>
      <c r="TMM121" s="4"/>
      <c r="TMN121" s="4"/>
      <c r="TMO121" s="4"/>
      <c r="TMP121" s="4"/>
      <c r="TMQ121" s="4"/>
      <c r="TMR121" s="4"/>
      <c r="TMS121" s="4"/>
      <c r="TMT121" s="4"/>
      <c r="TMU121" s="4"/>
      <c r="TMV121" s="4"/>
      <c r="TMW121" s="4"/>
      <c r="TMX121" s="4"/>
      <c r="TMY121" s="4"/>
      <c r="TMZ121" s="4"/>
      <c r="TNA121" s="4"/>
      <c r="TNB121" s="4"/>
      <c r="TNC121" s="4"/>
      <c r="TND121" s="4"/>
      <c r="TNE121" s="4"/>
      <c r="TNF121" s="4"/>
      <c r="TNG121" s="4"/>
      <c r="TNH121" s="4"/>
      <c r="TNI121" s="4"/>
      <c r="TNJ121" s="4"/>
      <c r="TNK121" s="4"/>
      <c r="TNL121" s="4"/>
      <c r="TNM121" s="4"/>
      <c r="TNN121" s="4"/>
      <c r="TNO121" s="4"/>
      <c r="TNP121" s="4"/>
      <c r="TNQ121" s="4"/>
      <c r="TNR121" s="4"/>
      <c r="TNS121" s="4"/>
      <c r="TNT121" s="4"/>
      <c r="TNU121" s="4"/>
      <c r="TNV121" s="4"/>
      <c r="TNW121" s="4"/>
      <c r="TNX121" s="4"/>
      <c r="TNY121" s="4"/>
      <c r="TNZ121" s="4"/>
      <c r="TOA121" s="4"/>
      <c r="TOB121" s="4"/>
      <c r="TOC121" s="4"/>
      <c r="TOD121" s="4"/>
      <c r="TOE121" s="4"/>
      <c r="TOF121" s="4"/>
      <c r="TOG121" s="4"/>
      <c r="TOH121" s="4"/>
      <c r="TOI121" s="4"/>
      <c r="TOJ121" s="4"/>
      <c r="TOK121" s="4"/>
      <c r="TOL121" s="4"/>
      <c r="TOM121" s="4"/>
      <c r="TON121" s="4"/>
      <c r="TOO121" s="4"/>
      <c r="TOP121" s="4"/>
      <c r="TOQ121" s="4"/>
      <c r="TOR121" s="4"/>
      <c r="TOS121" s="4"/>
      <c r="TOT121" s="4"/>
      <c r="TOU121" s="4"/>
      <c r="TOV121" s="4"/>
      <c r="TOW121" s="4"/>
      <c r="TOX121" s="4"/>
      <c r="TOY121" s="4"/>
      <c r="TOZ121" s="4"/>
      <c r="TPA121" s="4"/>
      <c r="TPB121" s="4"/>
      <c r="TPC121" s="4"/>
      <c r="TPD121" s="4"/>
      <c r="TPE121" s="4"/>
      <c r="TPF121" s="4"/>
      <c r="TPG121" s="4"/>
      <c r="TPH121" s="4"/>
      <c r="TPI121" s="4"/>
      <c r="TPJ121" s="4"/>
      <c r="TPK121" s="4"/>
      <c r="TPL121" s="4"/>
      <c r="TPM121" s="4"/>
      <c r="TPN121" s="4"/>
      <c r="TPO121" s="4"/>
      <c r="TPP121" s="4"/>
      <c r="TPQ121" s="4"/>
      <c r="TPR121" s="4"/>
      <c r="TPS121" s="4"/>
      <c r="TPT121" s="4"/>
      <c r="TPU121" s="4"/>
      <c r="TPV121" s="4"/>
      <c r="TPW121" s="4"/>
      <c r="TPX121" s="4"/>
      <c r="TPY121" s="4"/>
      <c r="TPZ121" s="4"/>
      <c r="TQA121" s="4"/>
      <c r="TQB121" s="4"/>
      <c r="TQC121" s="4"/>
      <c r="TQD121" s="4"/>
      <c r="TQE121" s="4"/>
      <c r="TQF121" s="4"/>
      <c r="TQG121" s="4"/>
      <c r="TQH121" s="4"/>
      <c r="TQI121" s="4"/>
      <c r="TQJ121" s="4"/>
      <c r="TQK121" s="4"/>
      <c r="TQL121" s="4"/>
      <c r="TQM121" s="4"/>
      <c r="TQN121" s="4"/>
      <c r="TQO121" s="4"/>
      <c r="TQP121" s="4"/>
      <c r="TQQ121" s="4"/>
      <c r="TQR121" s="4"/>
      <c r="TQS121" s="4"/>
      <c r="TQT121" s="4"/>
      <c r="TQU121" s="4"/>
      <c r="TQV121" s="4"/>
      <c r="TQW121" s="4"/>
      <c r="TQX121" s="4"/>
      <c r="TQY121" s="4"/>
      <c r="TQZ121" s="4"/>
      <c r="TRA121" s="4"/>
      <c r="TRB121" s="4"/>
      <c r="TRC121" s="4"/>
      <c r="TRD121" s="4"/>
      <c r="TRE121" s="4"/>
      <c r="TRF121" s="4"/>
      <c r="TRG121" s="4"/>
      <c r="TRH121" s="4"/>
      <c r="TRI121" s="4"/>
      <c r="TRJ121" s="4"/>
      <c r="TRK121" s="4"/>
      <c r="TRL121" s="4"/>
      <c r="TRM121" s="4"/>
      <c r="TRN121" s="4"/>
      <c r="TRO121" s="4"/>
      <c r="TRP121" s="4"/>
      <c r="TRQ121" s="4"/>
      <c r="TRR121" s="4"/>
      <c r="TRS121" s="4"/>
      <c r="TRT121" s="4"/>
      <c r="TRU121" s="4"/>
      <c r="TRV121" s="4"/>
      <c r="TRW121" s="4"/>
      <c r="TRX121" s="4"/>
      <c r="TRY121" s="4"/>
      <c r="TRZ121" s="4"/>
      <c r="TSA121" s="4"/>
      <c r="TSB121" s="4"/>
      <c r="TSC121" s="4"/>
      <c r="TSD121" s="4"/>
      <c r="TSE121" s="4"/>
      <c r="TSF121" s="4"/>
      <c r="TSG121" s="4"/>
      <c r="TSH121" s="4"/>
      <c r="TSI121" s="4"/>
      <c r="TSJ121" s="4"/>
      <c r="TSK121" s="4"/>
      <c r="TSL121" s="4"/>
      <c r="TSM121" s="4"/>
      <c r="TSN121" s="4"/>
      <c r="TSO121" s="4"/>
      <c r="TSP121" s="4"/>
      <c r="TSQ121" s="4"/>
      <c r="TSR121" s="4"/>
      <c r="TSS121" s="4"/>
      <c r="TST121" s="4"/>
      <c r="TSU121" s="4"/>
      <c r="TSV121" s="4"/>
      <c r="TSW121" s="4"/>
      <c r="TSX121" s="4"/>
      <c r="TSY121" s="4"/>
      <c r="TSZ121" s="4"/>
      <c r="TTA121" s="4"/>
      <c r="TTB121" s="4"/>
      <c r="TTC121" s="4"/>
      <c r="TTD121" s="4"/>
      <c r="TTE121" s="4"/>
      <c r="TTF121" s="4"/>
      <c r="TTG121" s="4"/>
      <c r="TTH121" s="4"/>
      <c r="TTI121" s="4"/>
      <c r="TTJ121" s="4"/>
      <c r="TTK121" s="4"/>
      <c r="TTL121" s="4"/>
      <c r="TTM121" s="4"/>
      <c r="TTN121" s="4"/>
      <c r="TTO121" s="4"/>
      <c r="TTP121" s="4"/>
      <c r="TTQ121" s="4"/>
      <c r="TTR121" s="4"/>
      <c r="TTS121" s="4"/>
      <c r="TTT121" s="4"/>
      <c r="TTU121" s="4"/>
      <c r="TTV121" s="4"/>
      <c r="TTW121" s="4"/>
      <c r="TTX121" s="4"/>
      <c r="TTY121" s="4"/>
      <c r="TTZ121" s="4"/>
      <c r="TUA121" s="4"/>
      <c r="TUB121" s="4"/>
      <c r="TUC121" s="4"/>
      <c r="TUD121" s="4"/>
      <c r="TUE121" s="4"/>
      <c r="TUF121" s="4"/>
      <c r="TUG121" s="4"/>
      <c r="TUH121" s="4"/>
      <c r="TUI121" s="4"/>
      <c r="TUJ121" s="4"/>
      <c r="TUK121" s="4"/>
      <c r="TUL121" s="4"/>
      <c r="TUM121" s="4"/>
      <c r="TUN121" s="4"/>
      <c r="TUO121" s="4"/>
      <c r="TUP121" s="4"/>
      <c r="TUQ121" s="4"/>
      <c r="TUR121" s="4"/>
      <c r="TUS121" s="4"/>
      <c r="TUT121" s="4"/>
      <c r="TUU121" s="4"/>
      <c r="TUV121" s="4"/>
      <c r="TUW121" s="4"/>
      <c r="TUX121" s="4"/>
      <c r="TUY121" s="4"/>
      <c r="TUZ121" s="4"/>
      <c r="TVA121" s="4"/>
      <c r="TVB121" s="4"/>
      <c r="TVC121" s="4"/>
      <c r="TVD121" s="4"/>
      <c r="TVE121" s="4"/>
      <c r="TVF121" s="4"/>
      <c r="TVG121" s="4"/>
      <c r="TVH121" s="4"/>
      <c r="TVI121" s="4"/>
      <c r="TVJ121" s="4"/>
      <c r="TVK121" s="4"/>
      <c r="TVL121" s="4"/>
      <c r="TVM121" s="4"/>
      <c r="TVN121" s="4"/>
      <c r="TVO121" s="4"/>
      <c r="TVP121" s="4"/>
      <c r="TVQ121" s="4"/>
      <c r="TVR121" s="4"/>
      <c r="TVS121" s="4"/>
      <c r="TVT121" s="4"/>
      <c r="TVU121" s="4"/>
      <c r="TVV121" s="4"/>
      <c r="TVW121" s="4"/>
      <c r="TVX121" s="4"/>
      <c r="TVY121" s="4"/>
      <c r="TVZ121" s="4"/>
      <c r="TWA121" s="4"/>
      <c r="TWB121" s="4"/>
      <c r="TWC121" s="4"/>
      <c r="TWD121" s="4"/>
      <c r="TWE121" s="4"/>
      <c r="TWF121" s="4"/>
      <c r="TWG121" s="4"/>
      <c r="TWH121" s="4"/>
      <c r="TWI121" s="4"/>
      <c r="TWJ121" s="4"/>
      <c r="TWK121" s="4"/>
      <c r="TWL121" s="4"/>
      <c r="TWM121" s="4"/>
      <c r="TWN121" s="4"/>
      <c r="TWO121" s="4"/>
      <c r="TWP121" s="4"/>
      <c r="TWQ121" s="4"/>
      <c r="TWR121" s="4"/>
      <c r="TWS121" s="4"/>
      <c r="TWT121" s="4"/>
      <c r="TWU121" s="4"/>
      <c r="TWV121" s="4"/>
      <c r="TWW121" s="4"/>
      <c r="TWX121" s="4"/>
      <c r="TWY121" s="4"/>
      <c r="TWZ121" s="4"/>
      <c r="TXA121" s="4"/>
      <c r="TXB121" s="4"/>
      <c r="TXC121" s="4"/>
      <c r="TXD121" s="4"/>
      <c r="TXE121" s="4"/>
      <c r="TXF121" s="4"/>
      <c r="TXG121" s="4"/>
      <c r="TXH121" s="4"/>
      <c r="TXI121" s="4"/>
      <c r="TXJ121" s="4"/>
      <c r="TXK121" s="4"/>
      <c r="TXL121" s="4"/>
      <c r="TXM121" s="4"/>
      <c r="TXN121" s="4"/>
      <c r="TXO121" s="4"/>
      <c r="TXP121" s="4"/>
      <c r="TXQ121" s="4"/>
      <c r="TXR121" s="4"/>
      <c r="TXS121" s="4"/>
      <c r="TXT121" s="4"/>
      <c r="TXU121" s="4"/>
      <c r="TXV121" s="4"/>
      <c r="TXW121" s="4"/>
      <c r="TXX121" s="4"/>
      <c r="TXY121" s="4"/>
      <c r="TXZ121" s="4"/>
      <c r="TYA121" s="4"/>
      <c r="TYB121" s="4"/>
      <c r="TYC121" s="4"/>
      <c r="TYD121" s="4"/>
      <c r="TYE121" s="4"/>
      <c r="TYF121" s="4"/>
      <c r="TYG121" s="4"/>
      <c r="TYH121" s="4"/>
      <c r="TYI121" s="4"/>
      <c r="TYJ121" s="4"/>
      <c r="TYK121" s="4"/>
      <c r="TYL121" s="4"/>
      <c r="TYM121" s="4"/>
      <c r="TYN121" s="4"/>
      <c r="TYO121" s="4"/>
      <c r="TYP121" s="4"/>
      <c r="TYQ121" s="4"/>
      <c r="TYR121" s="4"/>
      <c r="TYS121" s="4"/>
      <c r="TYT121" s="4"/>
      <c r="TYU121" s="4"/>
      <c r="TYV121" s="4"/>
      <c r="TYW121" s="4"/>
      <c r="TYX121" s="4"/>
      <c r="TYY121" s="4"/>
      <c r="TYZ121" s="4"/>
      <c r="TZA121" s="4"/>
      <c r="TZB121" s="4"/>
      <c r="TZC121" s="4"/>
      <c r="TZD121" s="4"/>
      <c r="TZE121" s="4"/>
      <c r="TZF121" s="4"/>
      <c r="TZG121" s="4"/>
      <c r="TZH121" s="4"/>
      <c r="TZI121" s="4"/>
      <c r="TZJ121" s="4"/>
      <c r="TZK121" s="4"/>
      <c r="TZL121" s="4"/>
      <c r="TZM121" s="4"/>
      <c r="TZN121" s="4"/>
      <c r="TZO121" s="4"/>
      <c r="TZP121" s="4"/>
      <c r="TZQ121" s="4"/>
      <c r="TZR121" s="4"/>
      <c r="TZS121" s="4"/>
      <c r="TZT121" s="4"/>
      <c r="TZU121" s="4"/>
      <c r="TZV121" s="4"/>
      <c r="TZW121" s="4"/>
      <c r="TZX121" s="4"/>
      <c r="TZY121" s="4"/>
      <c r="TZZ121" s="4"/>
      <c r="UAA121" s="4"/>
      <c r="UAB121" s="4"/>
      <c r="UAC121" s="4"/>
      <c r="UAD121" s="4"/>
      <c r="UAE121" s="4"/>
      <c r="UAF121" s="4"/>
      <c r="UAG121" s="4"/>
      <c r="UAH121" s="4"/>
      <c r="UAI121" s="4"/>
      <c r="UAJ121" s="4"/>
      <c r="UAK121" s="4"/>
      <c r="UAL121" s="4"/>
      <c r="UAM121" s="4"/>
      <c r="UAN121" s="4"/>
      <c r="UAO121" s="4"/>
      <c r="UAP121" s="4"/>
      <c r="UAQ121" s="4"/>
      <c r="UAR121" s="4"/>
      <c r="UAS121" s="4"/>
      <c r="UAT121" s="4"/>
      <c r="UAU121" s="4"/>
      <c r="UAV121" s="4"/>
      <c r="UAW121" s="4"/>
      <c r="UAX121" s="4"/>
      <c r="UAY121" s="4"/>
      <c r="UAZ121" s="4"/>
      <c r="UBA121" s="4"/>
      <c r="UBB121" s="4"/>
      <c r="UBC121" s="4"/>
      <c r="UBD121" s="4"/>
      <c r="UBE121" s="4"/>
      <c r="UBF121" s="4"/>
      <c r="UBG121" s="4"/>
      <c r="UBH121" s="4"/>
      <c r="UBI121" s="4"/>
      <c r="UBJ121" s="4"/>
      <c r="UBK121" s="4"/>
      <c r="UBL121" s="4"/>
      <c r="UBM121" s="4"/>
      <c r="UBN121" s="4"/>
      <c r="UBO121" s="4"/>
      <c r="UBP121" s="4"/>
      <c r="UBQ121" s="4"/>
      <c r="UBR121" s="4"/>
      <c r="UBS121" s="4"/>
      <c r="UBT121" s="4"/>
      <c r="UBU121" s="4"/>
      <c r="UBV121" s="4"/>
      <c r="UBW121" s="4"/>
      <c r="UBX121" s="4"/>
      <c r="UBY121" s="4"/>
      <c r="UBZ121" s="4"/>
      <c r="UCA121" s="4"/>
      <c r="UCB121" s="4"/>
      <c r="UCC121" s="4"/>
      <c r="UCD121" s="4"/>
      <c r="UCE121" s="4"/>
      <c r="UCF121" s="4"/>
      <c r="UCG121" s="4"/>
      <c r="UCH121" s="4"/>
      <c r="UCI121" s="4"/>
      <c r="UCJ121" s="4"/>
      <c r="UCK121" s="4"/>
      <c r="UCL121" s="4"/>
      <c r="UCM121" s="4"/>
      <c r="UCN121" s="4"/>
      <c r="UCO121" s="4"/>
      <c r="UCP121" s="4"/>
      <c r="UCQ121" s="4"/>
      <c r="UCR121" s="4"/>
      <c r="UCS121" s="4"/>
      <c r="UCT121" s="4"/>
      <c r="UCU121" s="4"/>
      <c r="UCV121" s="4"/>
      <c r="UCW121" s="4"/>
      <c r="UCX121" s="4"/>
      <c r="UCY121" s="4"/>
      <c r="UCZ121" s="4"/>
      <c r="UDA121" s="4"/>
      <c r="UDB121" s="4"/>
      <c r="UDC121" s="4"/>
      <c r="UDD121" s="4"/>
      <c r="UDE121" s="4"/>
      <c r="UDF121" s="4"/>
      <c r="UDG121" s="4"/>
      <c r="UDH121" s="4"/>
      <c r="UDI121" s="4"/>
      <c r="UDJ121" s="4"/>
      <c r="UDK121" s="4"/>
      <c r="UDL121" s="4"/>
      <c r="UDM121" s="4"/>
      <c r="UDN121" s="4"/>
      <c r="UDO121" s="4"/>
      <c r="UDP121" s="4"/>
      <c r="UDQ121" s="4"/>
      <c r="UDR121" s="4"/>
      <c r="UDS121" s="4"/>
      <c r="UDT121" s="4"/>
      <c r="UDU121" s="4"/>
      <c r="UDV121" s="4"/>
      <c r="UDW121" s="4"/>
      <c r="UDX121" s="4"/>
      <c r="UDY121" s="4"/>
      <c r="UDZ121" s="4"/>
      <c r="UEA121" s="4"/>
      <c r="UEB121" s="4"/>
      <c r="UEC121" s="4"/>
      <c r="UED121" s="4"/>
      <c r="UEE121" s="4"/>
      <c r="UEF121" s="4"/>
      <c r="UEG121" s="4"/>
      <c r="UEH121" s="4"/>
      <c r="UEI121" s="4"/>
      <c r="UEJ121" s="4"/>
      <c r="UEK121" s="4"/>
      <c r="UEL121" s="4"/>
      <c r="UEM121" s="4"/>
      <c r="UEN121" s="4"/>
      <c r="UEO121" s="4"/>
      <c r="UEP121" s="4"/>
      <c r="UEQ121" s="4"/>
      <c r="UER121" s="4"/>
      <c r="UES121" s="4"/>
      <c r="UET121" s="4"/>
      <c r="UEU121" s="4"/>
      <c r="UEV121" s="4"/>
      <c r="UEW121" s="4"/>
      <c r="UEX121" s="4"/>
      <c r="UEY121" s="4"/>
      <c r="UEZ121" s="4"/>
      <c r="UFA121" s="4"/>
      <c r="UFB121" s="4"/>
      <c r="UFC121" s="4"/>
      <c r="UFD121" s="4"/>
      <c r="UFE121" s="4"/>
      <c r="UFF121" s="4"/>
      <c r="UFG121" s="4"/>
      <c r="UFH121" s="4"/>
      <c r="UFI121" s="4"/>
      <c r="UFJ121" s="4"/>
      <c r="UFK121" s="4"/>
      <c r="UFL121" s="4"/>
      <c r="UFM121" s="4"/>
      <c r="UFN121" s="4"/>
      <c r="UFO121" s="4"/>
      <c r="UFP121" s="4"/>
      <c r="UFQ121" s="4"/>
      <c r="UFR121" s="4"/>
      <c r="UFS121" s="4"/>
      <c r="UFT121" s="4"/>
      <c r="UFU121" s="4"/>
      <c r="UFV121" s="4"/>
      <c r="UFW121" s="4"/>
      <c r="UFX121" s="4"/>
      <c r="UFY121" s="4"/>
      <c r="UFZ121" s="4"/>
      <c r="UGA121" s="4"/>
      <c r="UGB121" s="4"/>
      <c r="UGC121" s="4"/>
      <c r="UGD121" s="4"/>
      <c r="UGE121" s="4"/>
      <c r="UGF121" s="4"/>
      <c r="UGG121" s="4"/>
      <c r="UGH121" s="4"/>
      <c r="UGI121" s="4"/>
      <c r="UGJ121" s="4"/>
      <c r="UGK121" s="4"/>
      <c r="UGL121" s="4"/>
      <c r="UGM121" s="4"/>
      <c r="UGN121" s="4"/>
      <c r="UGO121" s="4"/>
      <c r="UGP121" s="4"/>
      <c r="UGQ121" s="4"/>
      <c r="UGR121" s="4"/>
      <c r="UGS121" s="4"/>
      <c r="UGT121" s="4"/>
      <c r="UGU121" s="4"/>
      <c r="UGV121" s="4"/>
      <c r="UGW121" s="4"/>
      <c r="UGX121" s="4"/>
      <c r="UGY121" s="4"/>
      <c r="UGZ121" s="4"/>
      <c r="UHA121" s="4"/>
      <c r="UHB121" s="4"/>
      <c r="UHC121" s="4"/>
      <c r="UHD121" s="4"/>
      <c r="UHE121" s="4"/>
      <c r="UHF121" s="4"/>
      <c r="UHG121" s="4"/>
      <c r="UHH121" s="4"/>
      <c r="UHI121" s="4"/>
      <c r="UHJ121" s="4"/>
      <c r="UHK121" s="4"/>
      <c r="UHL121" s="4"/>
      <c r="UHM121" s="4"/>
      <c r="UHN121" s="4"/>
      <c r="UHO121" s="4"/>
      <c r="UHP121" s="4"/>
      <c r="UHQ121" s="4"/>
      <c r="UHR121" s="4"/>
      <c r="UHS121" s="4"/>
      <c r="UHT121" s="4"/>
      <c r="UHU121" s="4"/>
      <c r="UHV121" s="4"/>
      <c r="UHW121" s="4"/>
      <c r="UHX121" s="4"/>
      <c r="UHY121" s="4"/>
      <c r="UHZ121" s="4"/>
      <c r="UIA121" s="4"/>
      <c r="UIB121" s="4"/>
      <c r="UIC121" s="4"/>
      <c r="UID121" s="4"/>
      <c r="UIE121" s="4"/>
      <c r="UIF121" s="4"/>
      <c r="UIG121" s="4"/>
      <c r="UIH121" s="4"/>
      <c r="UII121" s="4"/>
      <c r="UIJ121" s="4"/>
      <c r="UIK121" s="4"/>
      <c r="UIL121" s="4"/>
      <c r="UIM121" s="4"/>
      <c r="UIN121" s="4"/>
      <c r="UIO121" s="4"/>
      <c r="UIP121" s="4"/>
      <c r="UIQ121" s="4"/>
      <c r="UIR121" s="4"/>
      <c r="UIS121" s="4"/>
      <c r="UIT121" s="4"/>
      <c r="UIU121" s="4"/>
      <c r="UIV121" s="4"/>
      <c r="UIW121" s="4"/>
      <c r="UIX121" s="4"/>
      <c r="UIY121" s="4"/>
      <c r="UIZ121" s="4"/>
      <c r="UJA121" s="4"/>
      <c r="UJB121" s="4"/>
      <c r="UJC121" s="4"/>
      <c r="UJD121" s="4"/>
      <c r="UJE121" s="4"/>
      <c r="UJF121" s="4"/>
      <c r="UJG121" s="4"/>
      <c r="UJH121" s="4"/>
      <c r="UJI121" s="4"/>
      <c r="UJJ121" s="4"/>
      <c r="UJK121" s="4"/>
      <c r="UJL121" s="4"/>
      <c r="UJM121" s="4"/>
      <c r="UJN121" s="4"/>
      <c r="UJO121" s="4"/>
      <c r="UJP121" s="4"/>
      <c r="UJQ121" s="4"/>
      <c r="UJR121" s="4"/>
      <c r="UJS121" s="4"/>
      <c r="UJT121" s="4"/>
      <c r="UJU121" s="4"/>
      <c r="UJV121" s="4"/>
      <c r="UJW121" s="4"/>
      <c r="UJX121" s="4"/>
      <c r="UJY121" s="4"/>
      <c r="UJZ121" s="4"/>
      <c r="UKA121" s="4"/>
      <c r="UKB121" s="4"/>
      <c r="UKC121" s="4"/>
      <c r="UKD121" s="4"/>
      <c r="UKE121" s="4"/>
      <c r="UKF121" s="4"/>
      <c r="UKG121" s="4"/>
      <c r="UKH121" s="4"/>
      <c r="UKI121" s="4"/>
      <c r="UKJ121" s="4"/>
      <c r="UKK121" s="4"/>
      <c r="UKL121" s="4"/>
      <c r="UKM121" s="4"/>
      <c r="UKN121" s="4"/>
      <c r="UKO121" s="4"/>
      <c r="UKP121" s="4"/>
      <c r="UKQ121" s="4"/>
      <c r="UKR121" s="4"/>
      <c r="UKS121" s="4"/>
      <c r="UKT121" s="4"/>
      <c r="UKU121" s="4"/>
      <c r="UKV121" s="4"/>
      <c r="UKW121" s="4"/>
      <c r="UKX121" s="4"/>
      <c r="UKY121" s="4"/>
      <c r="UKZ121" s="4"/>
      <c r="ULA121" s="4"/>
      <c r="ULB121" s="4"/>
      <c r="ULC121" s="4"/>
      <c r="ULD121" s="4"/>
      <c r="ULE121" s="4"/>
      <c r="ULF121" s="4"/>
      <c r="ULG121" s="4"/>
      <c r="ULH121" s="4"/>
      <c r="ULI121" s="4"/>
      <c r="ULJ121" s="4"/>
      <c r="ULK121" s="4"/>
      <c r="ULL121" s="4"/>
      <c r="ULM121" s="4"/>
      <c r="ULN121" s="4"/>
      <c r="ULO121" s="4"/>
      <c r="ULP121" s="4"/>
      <c r="ULQ121" s="4"/>
      <c r="ULR121" s="4"/>
      <c r="ULS121" s="4"/>
      <c r="ULT121" s="4"/>
      <c r="ULU121" s="4"/>
      <c r="ULV121" s="4"/>
      <c r="ULW121" s="4"/>
      <c r="ULX121" s="4"/>
      <c r="ULY121" s="4"/>
      <c r="ULZ121" s="4"/>
      <c r="UMA121" s="4"/>
      <c r="UMB121" s="4"/>
      <c r="UMC121" s="4"/>
      <c r="UMD121" s="4"/>
      <c r="UME121" s="4"/>
      <c r="UMF121" s="4"/>
      <c r="UMG121" s="4"/>
      <c r="UMH121" s="4"/>
      <c r="UMI121" s="4"/>
      <c r="UMJ121" s="4"/>
      <c r="UMK121" s="4"/>
      <c r="UML121" s="4"/>
      <c r="UMM121" s="4"/>
      <c r="UMN121" s="4"/>
      <c r="UMO121" s="4"/>
      <c r="UMP121" s="4"/>
      <c r="UMQ121" s="4"/>
      <c r="UMR121" s="4"/>
      <c r="UMS121" s="4"/>
      <c r="UMT121" s="4"/>
      <c r="UMU121" s="4"/>
      <c r="UMV121" s="4"/>
      <c r="UMW121" s="4"/>
      <c r="UMX121" s="4"/>
      <c r="UMY121" s="4"/>
      <c r="UMZ121" s="4"/>
      <c r="UNA121" s="4"/>
      <c r="UNB121" s="4"/>
      <c r="UNC121" s="4"/>
      <c r="UND121" s="4"/>
      <c r="UNE121" s="4"/>
      <c r="UNF121" s="4"/>
      <c r="UNG121" s="4"/>
      <c r="UNH121" s="4"/>
      <c r="UNI121" s="4"/>
      <c r="UNJ121" s="4"/>
      <c r="UNK121" s="4"/>
      <c r="UNL121" s="4"/>
      <c r="UNM121" s="4"/>
      <c r="UNN121" s="4"/>
      <c r="UNO121" s="4"/>
      <c r="UNP121" s="4"/>
      <c r="UNQ121" s="4"/>
      <c r="UNR121" s="4"/>
      <c r="UNS121" s="4"/>
      <c r="UNT121" s="4"/>
      <c r="UNU121" s="4"/>
      <c r="UNV121" s="4"/>
      <c r="UNW121" s="4"/>
      <c r="UNX121" s="4"/>
      <c r="UNY121" s="4"/>
      <c r="UNZ121" s="4"/>
      <c r="UOA121" s="4"/>
      <c r="UOB121" s="4"/>
      <c r="UOC121" s="4"/>
      <c r="UOD121" s="4"/>
      <c r="UOE121" s="4"/>
      <c r="UOF121" s="4"/>
      <c r="UOG121" s="4"/>
      <c r="UOH121" s="4"/>
      <c r="UOI121" s="4"/>
      <c r="UOJ121" s="4"/>
      <c r="UOK121" s="4"/>
      <c r="UOL121" s="4"/>
      <c r="UOM121" s="4"/>
      <c r="UON121" s="4"/>
      <c r="UOO121" s="4"/>
      <c r="UOP121" s="4"/>
      <c r="UOQ121" s="4"/>
      <c r="UOR121" s="4"/>
      <c r="UOS121" s="4"/>
      <c r="UOT121" s="4"/>
      <c r="UOU121" s="4"/>
      <c r="UOV121" s="4"/>
      <c r="UOW121" s="4"/>
      <c r="UOX121" s="4"/>
      <c r="UOY121" s="4"/>
      <c r="UOZ121" s="4"/>
      <c r="UPA121" s="4"/>
      <c r="UPB121" s="4"/>
      <c r="UPC121" s="4"/>
      <c r="UPD121" s="4"/>
      <c r="UPE121" s="4"/>
      <c r="UPF121" s="4"/>
      <c r="UPG121" s="4"/>
      <c r="UPH121" s="4"/>
      <c r="UPI121" s="4"/>
      <c r="UPJ121" s="4"/>
      <c r="UPK121" s="4"/>
      <c r="UPL121" s="4"/>
      <c r="UPM121" s="4"/>
      <c r="UPN121" s="4"/>
      <c r="UPO121" s="4"/>
      <c r="UPP121" s="4"/>
      <c r="UPQ121" s="4"/>
      <c r="UPR121" s="4"/>
      <c r="UPS121" s="4"/>
      <c r="UPT121" s="4"/>
      <c r="UPU121" s="4"/>
      <c r="UPV121" s="4"/>
      <c r="UPW121" s="4"/>
      <c r="UPX121" s="4"/>
      <c r="UPY121" s="4"/>
      <c r="UPZ121" s="4"/>
      <c r="UQA121" s="4"/>
      <c r="UQB121" s="4"/>
      <c r="UQC121" s="4"/>
      <c r="UQD121" s="4"/>
      <c r="UQE121" s="4"/>
      <c r="UQF121" s="4"/>
      <c r="UQG121" s="4"/>
      <c r="UQH121" s="4"/>
      <c r="UQI121" s="4"/>
      <c r="UQJ121" s="4"/>
      <c r="UQK121" s="4"/>
      <c r="UQL121" s="4"/>
      <c r="UQM121" s="4"/>
      <c r="UQN121" s="4"/>
      <c r="UQO121" s="4"/>
      <c r="UQP121" s="4"/>
      <c r="UQQ121" s="4"/>
      <c r="UQR121" s="4"/>
      <c r="UQS121" s="4"/>
      <c r="UQT121" s="4"/>
      <c r="UQU121" s="4"/>
      <c r="UQV121" s="4"/>
      <c r="UQW121" s="4"/>
      <c r="UQX121" s="4"/>
      <c r="UQY121" s="4"/>
      <c r="UQZ121" s="4"/>
      <c r="URA121" s="4"/>
      <c r="URB121" s="4"/>
      <c r="URC121" s="4"/>
      <c r="URD121" s="4"/>
      <c r="URE121" s="4"/>
      <c r="URF121" s="4"/>
      <c r="URG121" s="4"/>
      <c r="URH121" s="4"/>
      <c r="URI121" s="4"/>
      <c r="URJ121" s="4"/>
      <c r="URK121" s="4"/>
      <c r="URL121" s="4"/>
      <c r="URM121" s="4"/>
      <c r="URN121" s="4"/>
      <c r="URO121" s="4"/>
      <c r="URP121" s="4"/>
      <c r="URQ121" s="4"/>
      <c r="URR121" s="4"/>
      <c r="URS121" s="4"/>
      <c r="URT121" s="4"/>
      <c r="URU121" s="4"/>
      <c r="URV121" s="4"/>
      <c r="URW121" s="4"/>
      <c r="URX121" s="4"/>
      <c r="URY121" s="4"/>
      <c r="URZ121" s="4"/>
      <c r="USA121" s="4"/>
      <c r="USB121" s="4"/>
      <c r="USC121" s="4"/>
      <c r="USD121" s="4"/>
      <c r="USE121" s="4"/>
      <c r="USF121" s="4"/>
      <c r="USG121" s="4"/>
      <c r="USH121" s="4"/>
      <c r="USI121" s="4"/>
      <c r="USJ121" s="4"/>
      <c r="USK121" s="4"/>
      <c r="USL121" s="4"/>
      <c r="USM121" s="4"/>
      <c r="USN121" s="4"/>
      <c r="USO121" s="4"/>
      <c r="USP121" s="4"/>
      <c r="USQ121" s="4"/>
      <c r="USR121" s="4"/>
      <c r="USS121" s="4"/>
      <c r="UST121" s="4"/>
      <c r="USU121" s="4"/>
      <c r="USV121" s="4"/>
      <c r="USW121" s="4"/>
      <c r="USX121" s="4"/>
      <c r="USY121" s="4"/>
      <c r="USZ121" s="4"/>
      <c r="UTA121" s="4"/>
      <c r="UTB121" s="4"/>
      <c r="UTC121" s="4"/>
      <c r="UTD121" s="4"/>
      <c r="UTE121" s="4"/>
      <c r="UTF121" s="4"/>
      <c r="UTG121" s="4"/>
      <c r="UTH121" s="4"/>
      <c r="UTI121" s="4"/>
      <c r="UTJ121" s="4"/>
      <c r="UTK121" s="4"/>
      <c r="UTL121" s="4"/>
      <c r="UTM121" s="4"/>
      <c r="UTN121" s="4"/>
      <c r="UTO121" s="4"/>
      <c r="UTP121" s="4"/>
      <c r="UTQ121" s="4"/>
      <c r="UTR121" s="4"/>
      <c r="UTS121" s="4"/>
      <c r="UTT121" s="4"/>
      <c r="UTU121" s="4"/>
      <c r="UTV121" s="4"/>
      <c r="UTW121" s="4"/>
      <c r="UTX121" s="4"/>
      <c r="UTY121" s="4"/>
      <c r="UTZ121" s="4"/>
      <c r="UUA121" s="4"/>
      <c r="UUB121" s="4"/>
      <c r="UUC121" s="4"/>
      <c r="UUD121" s="4"/>
      <c r="UUE121" s="4"/>
      <c r="UUF121" s="4"/>
      <c r="UUG121" s="4"/>
      <c r="UUH121" s="4"/>
      <c r="UUI121" s="4"/>
      <c r="UUJ121" s="4"/>
      <c r="UUK121" s="4"/>
      <c r="UUL121" s="4"/>
      <c r="UUM121" s="4"/>
      <c r="UUN121" s="4"/>
      <c r="UUO121" s="4"/>
      <c r="UUP121" s="4"/>
      <c r="UUQ121" s="4"/>
      <c r="UUR121" s="4"/>
      <c r="UUS121" s="4"/>
      <c r="UUT121" s="4"/>
      <c r="UUU121" s="4"/>
      <c r="UUV121" s="4"/>
      <c r="UUW121" s="4"/>
      <c r="UUX121" s="4"/>
      <c r="UUY121" s="4"/>
      <c r="UUZ121" s="4"/>
      <c r="UVA121" s="4"/>
      <c r="UVB121" s="4"/>
      <c r="UVC121" s="4"/>
      <c r="UVD121" s="4"/>
      <c r="UVE121" s="4"/>
      <c r="UVF121" s="4"/>
      <c r="UVG121" s="4"/>
      <c r="UVH121" s="4"/>
      <c r="UVI121" s="4"/>
      <c r="UVJ121" s="4"/>
      <c r="UVK121" s="4"/>
      <c r="UVL121" s="4"/>
      <c r="UVM121" s="4"/>
      <c r="UVN121" s="4"/>
      <c r="UVO121" s="4"/>
      <c r="UVP121" s="4"/>
      <c r="UVQ121" s="4"/>
      <c r="UVR121" s="4"/>
      <c r="UVS121" s="4"/>
      <c r="UVT121" s="4"/>
      <c r="UVU121" s="4"/>
      <c r="UVV121" s="4"/>
      <c r="UVW121" s="4"/>
      <c r="UVX121" s="4"/>
      <c r="UVY121" s="4"/>
      <c r="UVZ121" s="4"/>
      <c r="UWA121" s="4"/>
      <c r="UWB121" s="4"/>
      <c r="UWC121" s="4"/>
      <c r="UWD121" s="4"/>
      <c r="UWE121" s="4"/>
      <c r="UWF121" s="4"/>
      <c r="UWG121" s="4"/>
      <c r="UWH121" s="4"/>
      <c r="UWI121" s="4"/>
      <c r="UWJ121" s="4"/>
      <c r="UWK121" s="4"/>
      <c r="UWL121" s="4"/>
      <c r="UWM121" s="4"/>
      <c r="UWN121" s="4"/>
      <c r="UWO121" s="4"/>
      <c r="UWP121" s="4"/>
      <c r="UWQ121" s="4"/>
      <c r="UWR121" s="4"/>
      <c r="UWS121" s="4"/>
      <c r="UWT121" s="4"/>
      <c r="UWU121" s="4"/>
      <c r="UWV121" s="4"/>
      <c r="UWW121" s="4"/>
      <c r="UWX121" s="4"/>
      <c r="UWY121" s="4"/>
      <c r="UWZ121" s="4"/>
      <c r="UXA121" s="4"/>
      <c r="UXB121" s="4"/>
      <c r="UXC121" s="4"/>
      <c r="UXD121" s="4"/>
      <c r="UXE121" s="4"/>
      <c r="UXF121" s="4"/>
      <c r="UXG121" s="4"/>
      <c r="UXH121" s="4"/>
      <c r="UXI121" s="4"/>
      <c r="UXJ121" s="4"/>
      <c r="UXK121" s="4"/>
      <c r="UXL121" s="4"/>
      <c r="UXM121" s="4"/>
      <c r="UXN121" s="4"/>
      <c r="UXO121" s="4"/>
      <c r="UXP121" s="4"/>
      <c r="UXQ121" s="4"/>
      <c r="UXR121" s="4"/>
      <c r="UXS121" s="4"/>
      <c r="UXT121" s="4"/>
      <c r="UXU121" s="4"/>
      <c r="UXV121" s="4"/>
      <c r="UXW121" s="4"/>
      <c r="UXX121" s="4"/>
      <c r="UXY121" s="4"/>
      <c r="UXZ121" s="4"/>
      <c r="UYA121" s="4"/>
      <c r="UYB121" s="4"/>
      <c r="UYC121" s="4"/>
      <c r="UYD121" s="4"/>
      <c r="UYE121" s="4"/>
      <c r="UYF121" s="4"/>
      <c r="UYG121" s="4"/>
      <c r="UYH121" s="4"/>
      <c r="UYI121" s="4"/>
      <c r="UYJ121" s="4"/>
      <c r="UYK121" s="4"/>
      <c r="UYL121" s="4"/>
      <c r="UYM121" s="4"/>
      <c r="UYN121" s="4"/>
      <c r="UYO121" s="4"/>
      <c r="UYP121" s="4"/>
      <c r="UYQ121" s="4"/>
      <c r="UYR121" s="4"/>
      <c r="UYS121" s="4"/>
      <c r="UYT121" s="4"/>
      <c r="UYU121" s="4"/>
      <c r="UYV121" s="4"/>
      <c r="UYW121" s="4"/>
      <c r="UYX121" s="4"/>
      <c r="UYY121" s="4"/>
      <c r="UYZ121" s="4"/>
      <c r="UZA121" s="4"/>
      <c r="UZB121" s="4"/>
      <c r="UZC121" s="4"/>
      <c r="UZD121" s="4"/>
      <c r="UZE121" s="4"/>
      <c r="UZF121" s="4"/>
      <c r="UZG121" s="4"/>
      <c r="UZH121" s="4"/>
      <c r="UZI121" s="4"/>
      <c r="UZJ121" s="4"/>
      <c r="UZK121" s="4"/>
      <c r="UZL121" s="4"/>
      <c r="UZM121" s="4"/>
      <c r="UZN121" s="4"/>
      <c r="UZO121" s="4"/>
      <c r="UZP121" s="4"/>
      <c r="UZQ121" s="4"/>
      <c r="UZR121" s="4"/>
      <c r="UZS121" s="4"/>
      <c r="UZT121" s="4"/>
      <c r="UZU121" s="4"/>
      <c r="UZV121" s="4"/>
      <c r="UZW121" s="4"/>
      <c r="UZX121" s="4"/>
      <c r="UZY121" s="4"/>
      <c r="UZZ121" s="4"/>
      <c r="VAA121" s="4"/>
      <c r="VAB121" s="4"/>
      <c r="VAC121" s="4"/>
      <c r="VAD121" s="4"/>
      <c r="VAE121" s="4"/>
      <c r="VAF121" s="4"/>
      <c r="VAG121" s="4"/>
      <c r="VAH121" s="4"/>
      <c r="VAI121" s="4"/>
      <c r="VAJ121" s="4"/>
      <c r="VAK121" s="4"/>
      <c r="VAL121" s="4"/>
      <c r="VAM121" s="4"/>
      <c r="VAN121" s="4"/>
      <c r="VAO121" s="4"/>
      <c r="VAP121" s="4"/>
      <c r="VAQ121" s="4"/>
      <c r="VAR121" s="4"/>
      <c r="VAS121" s="4"/>
      <c r="VAT121" s="4"/>
      <c r="VAU121" s="4"/>
      <c r="VAV121" s="4"/>
      <c r="VAW121" s="4"/>
      <c r="VAX121" s="4"/>
      <c r="VAY121" s="4"/>
      <c r="VAZ121" s="4"/>
      <c r="VBA121" s="4"/>
      <c r="VBB121" s="4"/>
      <c r="VBC121" s="4"/>
      <c r="VBD121" s="4"/>
      <c r="VBE121" s="4"/>
      <c r="VBF121" s="4"/>
      <c r="VBG121" s="4"/>
      <c r="VBH121" s="4"/>
      <c r="VBI121" s="4"/>
      <c r="VBJ121" s="4"/>
      <c r="VBK121" s="4"/>
      <c r="VBL121" s="4"/>
      <c r="VBM121" s="4"/>
      <c r="VBN121" s="4"/>
      <c r="VBO121" s="4"/>
      <c r="VBP121" s="4"/>
      <c r="VBQ121" s="4"/>
      <c r="VBR121" s="4"/>
      <c r="VBS121" s="4"/>
      <c r="VBT121" s="4"/>
      <c r="VBU121" s="4"/>
      <c r="VBV121" s="4"/>
      <c r="VBW121" s="4"/>
      <c r="VBX121" s="4"/>
      <c r="VBY121" s="4"/>
      <c r="VBZ121" s="4"/>
      <c r="VCA121" s="4"/>
      <c r="VCB121" s="4"/>
      <c r="VCC121" s="4"/>
      <c r="VCD121" s="4"/>
      <c r="VCE121" s="4"/>
      <c r="VCF121" s="4"/>
      <c r="VCG121" s="4"/>
      <c r="VCH121" s="4"/>
      <c r="VCI121" s="4"/>
      <c r="VCJ121" s="4"/>
      <c r="VCK121" s="4"/>
      <c r="VCL121" s="4"/>
      <c r="VCM121" s="4"/>
      <c r="VCN121" s="4"/>
      <c r="VCO121" s="4"/>
      <c r="VCP121" s="4"/>
      <c r="VCQ121" s="4"/>
      <c r="VCR121" s="4"/>
      <c r="VCS121" s="4"/>
      <c r="VCT121" s="4"/>
      <c r="VCU121" s="4"/>
      <c r="VCV121" s="4"/>
      <c r="VCW121" s="4"/>
      <c r="VCX121" s="4"/>
      <c r="VCY121" s="4"/>
      <c r="VCZ121" s="4"/>
      <c r="VDA121" s="4"/>
      <c r="VDB121" s="4"/>
      <c r="VDC121" s="4"/>
      <c r="VDD121" s="4"/>
      <c r="VDE121" s="4"/>
      <c r="VDF121" s="4"/>
      <c r="VDG121" s="4"/>
      <c r="VDH121" s="4"/>
      <c r="VDI121" s="4"/>
      <c r="VDJ121" s="4"/>
      <c r="VDK121" s="4"/>
      <c r="VDL121" s="4"/>
      <c r="VDM121" s="4"/>
      <c r="VDN121" s="4"/>
      <c r="VDO121" s="4"/>
      <c r="VDP121" s="4"/>
      <c r="VDQ121" s="4"/>
      <c r="VDR121" s="4"/>
      <c r="VDS121" s="4"/>
      <c r="VDT121" s="4"/>
      <c r="VDU121" s="4"/>
      <c r="VDV121" s="4"/>
      <c r="VDW121" s="4"/>
      <c r="VDX121" s="4"/>
      <c r="VDY121" s="4"/>
      <c r="VDZ121" s="4"/>
      <c r="VEA121" s="4"/>
      <c r="VEB121" s="4"/>
      <c r="VEC121" s="4"/>
      <c r="VED121" s="4"/>
      <c r="VEE121" s="4"/>
      <c r="VEF121" s="4"/>
      <c r="VEG121" s="4"/>
      <c r="VEH121" s="4"/>
      <c r="VEI121" s="4"/>
      <c r="VEJ121" s="4"/>
      <c r="VEK121" s="4"/>
      <c r="VEL121" s="4"/>
      <c r="VEM121" s="4"/>
      <c r="VEN121" s="4"/>
      <c r="VEO121" s="4"/>
      <c r="VEP121" s="4"/>
      <c r="VEQ121" s="4"/>
      <c r="VER121" s="4"/>
      <c r="VES121" s="4"/>
      <c r="VET121" s="4"/>
      <c r="VEU121" s="4"/>
      <c r="VEV121" s="4"/>
      <c r="VEW121" s="4"/>
      <c r="VEX121" s="4"/>
      <c r="VEY121" s="4"/>
      <c r="VEZ121" s="4"/>
      <c r="VFA121" s="4"/>
      <c r="VFB121" s="4"/>
      <c r="VFC121" s="4"/>
      <c r="VFD121" s="4"/>
      <c r="VFE121" s="4"/>
      <c r="VFF121" s="4"/>
      <c r="VFG121" s="4"/>
      <c r="VFH121" s="4"/>
      <c r="VFI121" s="4"/>
      <c r="VFJ121" s="4"/>
      <c r="VFK121" s="4"/>
      <c r="VFL121" s="4"/>
      <c r="VFM121" s="4"/>
      <c r="VFN121" s="4"/>
      <c r="VFO121" s="4"/>
      <c r="VFP121" s="4"/>
      <c r="VFQ121" s="4"/>
      <c r="VFR121" s="4"/>
      <c r="VFS121" s="4"/>
      <c r="VFT121" s="4"/>
      <c r="VFU121" s="4"/>
      <c r="VFV121" s="4"/>
      <c r="VFW121" s="4"/>
      <c r="VFX121" s="4"/>
      <c r="VFY121" s="4"/>
      <c r="VFZ121" s="4"/>
      <c r="VGA121" s="4"/>
      <c r="VGB121" s="4"/>
      <c r="VGC121" s="4"/>
      <c r="VGD121" s="4"/>
      <c r="VGE121" s="4"/>
      <c r="VGF121" s="4"/>
      <c r="VGG121" s="4"/>
      <c r="VGH121" s="4"/>
      <c r="VGI121" s="4"/>
      <c r="VGJ121" s="4"/>
      <c r="VGK121" s="4"/>
      <c r="VGL121" s="4"/>
      <c r="VGM121" s="4"/>
      <c r="VGN121" s="4"/>
      <c r="VGO121" s="4"/>
      <c r="VGP121" s="4"/>
      <c r="VGQ121" s="4"/>
      <c r="VGR121" s="4"/>
      <c r="VGS121" s="4"/>
      <c r="VGT121" s="4"/>
      <c r="VGU121" s="4"/>
      <c r="VGV121" s="4"/>
      <c r="VGW121" s="4"/>
      <c r="VGX121" s="4"/>
      <c r="VGY121" s="4"/>
      <c r="VGZ121" s="4"/>
      <c r="VHA121" s="4"/>
      <c r="VHB121" s="4"/>
      <c r="VHC121" s="4"/>
      <c r="VHD121" s="4"/>
      <c r="VHE121" s="4"/>
      <c r="VHF121" s="4"/>
      <c r="VHG121" s="4"/>
      <c r="VHH121" s="4"/>
      <c r="VHI121" s="4"/>
      <c r="VHJ121" s="4"/>
      <c r="VHK121" s="4"/>
      <c r="VHL121" s="4"/>
      <c r="VHM121" s="4"/>
      <c r="VHN121" s="4"/>
      <c r="VHO121" s="4"/>
      <c r="VHP121" s="4"/>
      <c r="VHQ121" s="4"/>
      <c r="VHR121" s="4"/>
      <c r="VHS121" s="4"/>
      <c r="VHT121" s="4"/>
      <c r="VHU121" s="4"/>
      <c r="VHV121" s="4"/>
      <c r="VHW121" s="4"/>
      <c r="VHX121" s="4"/>
      <c r="VHY121" s="4"/>
      <c r="VHZ121" s="4"/>
      <c r="VIA121" s="4"/>
      <c r="VIB121" s="4"/>
      <c r="VIC121" s="4"/>
      <c r="VID121" s="4"/>
      <c r="VIE121" s="4"/>
      <c r="VIF121" s="4"/>
      <c r="VIG121" s="4"/>
      <c r="VIH121" s="4"/>
      <c r="VII121" s="4"/>
      <c r="VIJ121" s="4"/>
      <c r="VIK121" s="4"/>
      <c r="VIL121" s="4"/>
      <c r="VIM121" s="4"/>
      <c r="VIN121" s="4"/>
      <c r="VIO121" s="4"/>
      <c r="VIP121" s="4"/>
      <c r="VIQ121" s="4"/>
      <c r="VIR121" s="4"/>
      <c r="VIS121" s="4"/>
      <c r="VIT121" s="4"/>
      <c r="VIU121" s="4"/>
      <c r="VIV121" s="4"/>
      <c r="VIW121" s="4"/>
      <c r="VIX121" s="4"/>
      <c r="VIY121" s="4"/>
      <c r="VIZ121" s="4"/>
      <c r="VJA121" s="4"/>
      <c r="VJB121" s="4"/>
      <c r="VJC121" s="4"/>
      <c r="VJD121" s="4"/>
      <c r="VJE121" s="4"/>
      <c r="VJF121" s="4"/>
      <c r="VJG121" s="4"/>
      <c r="VJH121" s="4"/>
      <c r="VJI121" s="4"/>
      <c r="VJJ121" s="4"/>
      <c r="VJK121" s="4"/>
      <c r="VJL121" s="4"/>
      <c r="VJM121" s="4"/>
      <c r="VJN121" s="4"/>
      <c r="VJO121" s="4"/>
      <c r="VJP121" s="4"/>
      <c r="VJQ121" s="4"/>
      <c r="VJR121" s="4"/>
      <c r="VJS121" s="4"/>
      <c r="VJT121" s="4"/>
      <c r="VJU121" s="4"/>
      <c r="VJV121" s="4"/>
      <c r="VJW121" s="4"/>
      <c r="VJX121" s="4"/>
      <c r="VJY121" s="4"/>
      <c r="VJZ121" s="4"/>
      <c r="VKA121" s="4"/>
      <c r="VKB121" s="4"/>
      <c r="VKC121" s="4"/>
      <c r="VKD121" s="4"/>
      <c r="VKE121" s="4"/>
      <c r="VKF121" s="4"/>
      <c r="VKG121" s="4"/>
      <c r="VKH121" s="4"/>
      <c r="VKI121" s="4"/>
      <c r="VKJ121" s="4"/>
      <c r="VKK121" s="4"/>
      <c r="VKL121" s="4"/>
      <c r="VKM121" s="4"/>
      <c r="VKN121" s="4"/>
      <c r="VKO121" s="4"/>
      <c r="VKP121" s="4"/>
      <c r="VKQ121" s="4"/>
      <c r="VKR121" s="4"/>
      <c r="VKS121" s="4"/>
      <c r="VKT121" s="4"/>
      <c r="VKU121" s="4"/>
      <c r="VKV121" s="4"/>
      <c r="VKW121" s="4"/>
      <c r="VKX121" s="4"/>
      <c r="VKY121" s="4"/>
      <c r="VKZ121" s="4"/>
      <c r="VLA121" s="4"/>
      <c r="VLB121" s="4"/>
      <c r="VLC121" s="4"/>
      <c r="VLD121" s="4"/>
      <c r="VLE121" s="4"/>
      <c r="VLF121" s="4"/>
      <c r="VLG121" s="4"/>
      <c r="VLH121" s="4"/>
      <c r="VLI121" s="4"/>
      <c r="VLJ121" s="4"/>
      <c r="VLK121" s="4"/>
      <c r="VLL121" s="4"/>
      <c r="VLM121" s="4"/>
      <c r="VLN121" s="4"/>
      <c r="VLO121" s="4"/>
      <c r="VLP121" s="4"/>
      <c r="VLQ121" s="4"/>
      <c r="VLR121" s="4"/>
      <c r="VLS121" s="4"/>
      <c r="VLT121" s="4"/>
      <c r="VLU121" s="4"/>
      <c r="VLV121" s="4"/>
      <c r="VLW121" s="4"/>
      <c r="VLX121" s="4"/>
      <c r="VLY121" s="4"/>
      <c r="VLZ121" s="4"/>
      <c r="VMA121" s="4"/>
      <c r="VMB121" s="4"/>
      <c r="VMC121" s="4"/>
      <c r="VMD121" s="4"/>
      <c r="VME121" s="4"/>
      <c r="VMF121" s="4"/>
      <c r="VMG121" s="4"/>
      <c r="VMH121" s="4"/>
      <c r="VMI121" s="4"/>
      <c r="VMJ121" s="4"/>
      <c r="VMK121" s="4"/>
      <c r="VML121" s="4"/>
      <c r="VMM121" s="4"/>
      <c r="VMN121" s="4"/>
      <c r="VMO121" s="4"/>
      <c r="VMP121" s="4"/>
      <c r="VMQ121" s="4"/>
      <c r="VMR121" s="4"/>
      <c r="VMS121" s="4"/>
      <c r="VMT121" s="4"/>
      <c r="VMU121" s="4"/>
      <c r="VMV121" s="4"/>
      <c r="VMW121" s="4"/>
      <c r="VMX121" s="4"/>
      <c r="VMY121" s="4"/>
      <c r="VMZ121" s="4"/>
      <c r="VNA121" s="4"/>
      <c r="VNB121" s="4"/>
      <c r="VNC121" s="4"/>
      <c r="VND121" s="4"/>
      <c r="VNE121" s="4"/>
      <c r="VNF121" s="4"/>
      <c r="VNG121" s="4"/>
      <c r="VNH121" s="4"/>
      <c r="VNI121" s="4"/>
      <c r="VNJ121" s="4"/>
      <c r="VNK121" s="4"/>
      <c r="VNL121" s="4"/>
      <c r="VNM121" s="4"/>
      <c r="VNN121" s="4"/>
      <c r="VNO121" s="4"/>
      <c r="VNP121" s="4"/>
      <c r="VNQ121" s="4"/>
      <c r="VNR121" s="4"/>
      <c r="VNS121" s="4"/>
      <c r="VNT121" s="4"/>
      <c r="VNU121" s="4"/>
      <c r="VNV121" s="4"/>
      <c r="VNW121" s="4"/>
      <c r="VNX121" s="4"/>
      <c r="VNY121" s="4"/>
      <c r="VNZ121" s="4"/>
      <c r="VOA121" s="4"/>
      <c r="VOB121" s="4"/>
      <c r="VOC121" s="4"/>
      <c r="VOD121" s="4"/>
      <c r="VOE121" s="4"/>
      <c r="VOF121" s="4"/>
      <c r="VOG121" s="4"/>
      <c r="VOH121" s="4"/>
      <c r="VOI121" s="4"/>
      <c r="VOJ121" s="4"/>
      <c r="VOK121" s="4"/>
      <c r="VOL121" s="4"/>
      <c r="VOM121" s="4"/>
      <c r="VON121" s="4"/>
      <c r="VOO121" s="4"/>
      <c r="VOP121" s="4"/>
      <c r="VOQ121" s="4"/>
      <c r="VOR121" s="4"/>
      <c r="VOS121" s="4"/>
      <c r="VOT121" s="4"/>
      <c r="VOU121" s="4"/>
      <c r="VOV121" s="4"/>
      <c r="VOW121" s="4"/>
      <c r="VOX121" s="4"/>
      <c r="VOY121" s="4"/>
      <c r="VOZ121" s="4"/>
      <c r="VPA121" s="4"/>
      <c r="VPB121" s="4"/>
      <c r="VPC121" s="4"/>
      <c r="VPD121" s="4"/>
      <c r="VPE121" s="4"/>
      <c r="VPF121" s="4"/>
      <c r="VPG121" s="4"/>
      <c r="VPH121" s="4"/>
      <c r="VPI121" s="4"/>
      <c r="VPJ121" s="4"/>
      <c r="VPK121" s="4"/>
      <c r="VPL121" s="4"/>
      <c r="VPM121" s="4"/>
      <c r="VPN121" s="4"/>
      <c r="VPO121" s="4"/>
      <c r="VPP121" s="4"/>
      <c r="VPQ121" s="4"/>
      <c r="VPR121" s="4"/>
      <c r="VPS121" s="4"/>
      <c r="VPT121" s="4"/>
      <c r="VPU121" s="4"/>
      <c r="VPV121" s="4"/>
      <c r="VPW121" s="4"/>
      <c r="VPX121" s="4"/>
      <c r="VPY121" s="4"/>
      <c r="VPZ121" s="4"/>
      <c r="VQA121" s="4"/>
      <c r="VQB121" s="4"/>
      <c r="VQC121" s="4"/>
      <c r="VQD121" s="4"/>
      <c r="VQE121" s="4"/>
      <c r="VQF121" s="4"/>
      <c r="VQG121" s="4"/>
      <c r="VQH121" s="4"/>
      <c r="VQI121" s="4"/>
      <c r="VQJ121" s="4"/>
      <c r="VQK121" s="4"/>
      <c r="VQL121" s="4"/>
      <c r="VQM121" s="4"/>
      <c r="VQN121" s="4"/>
      <c r="VQO121" s="4"/>
      <c r="VQP121" s="4"/>
      <c r="VQQ121" s="4"/>
      <c r="VQR121" s="4"/>
      <c r="VQS121" s="4"/>
      <c r="VQT121" s="4"/>
      <c r="VQU121" s="4"/>
      <c r="VQV121" s="4"/>
      <c r="VQW121" s="4"/>
      <c r="VQX121" s="4"/>
      <c r="VQY121" s="4"/>
      <c r="VQZ121" s="4"/>
      <c r="VRA121" s="4"/>
      <c r="VRB121" s="4"/>
      <c r="VRC121" s="4"/>
      <c r="VRD121" s="4"/>
      <c r="VRE121" s="4"/>
      <c r="VRF121" s="4"/>
      <c r="VRG121" s="4"/>
      <c r="VRH121" s="4"/>
      <c r="VRI121" s="4"/>
      <c r="VRJ121" s="4"/>
      <c r="VRK121" s="4"/>
      <c r="VRL121" s="4"/>
      <c r="VRM121" s="4"/>
      <c r="VRN121" s="4"/>
      <c r="VRO121" s="4"/>
      <c r="VRP121" s="4"/>
      <c r="VRQ121" s="4"/>
      <c r="VRR121" s="4"/>
      <c r="VRS121" s="4"/>
      <c r="VRT121" s="4"/>
      <c r="VRU121" s="4"/>
      <c r="VRV121" s="4"/>
      <c r="VRW121" s="4"/>
      <c r="VRX121" s="4"/>
      <c r="VRY121" s="4"/>
      <c r="VRZ121" s="4"/>
      <c r="VSA121" s="4"/>
      <c r="VSB121" s="4"/>
      <c r="VSC121" s="4"/>
      <c r="VSD121" s="4"/>
      <c r="VSE121" s="4"/>
      <c r="VSF121" s="4"/>
      <c r="VSG121" s="4"/>
      <c r="VSH121" s="4"/>
      <c r="VSI121" s="4"/>
      <c r="VSJ121" s="4"/>
      <c r="VSK121" s="4"/>
      <c r="VSL121" s="4"/>
      <c r="VSM121" s="4"/>
      <c r="VSN121" s="4"/>
      <c r="VSO121" s="4"/>
      <c r="VSP121" s="4"/>
      <c r="VSQ121" s="4"/>
      <c r="VSR121" s="4"/>
      <c r="VSS121" s="4"/>
      <c r="VST121" s="4"/>
      <c r="VSU121" s="4"/>
      <c r="VSV121" s="4"/>
      <c r="VSW121" s="4"/>
      <c r="VSX121" s="4"/>
      <c r="VSY121" s="4"/>
      <c r="VSZ121" s="4"/>
      <c r="VTA121" s="4"/>
      <c r="VTB121" s="4"/>
      <c r="VTC121" s="4"/>
      <c r="VTD121" s="4"/>
      <c r="VTE121" s="4"/>
      <c r="VTF121" s="4"/>
      <c r="VTG121" s="4"/>
      <c r="VTH121" s="4"/>
      <c r="VTI121" s="4"/>
      <c r="VTJ121" s="4"/>
      <c r="VTK121" s="4"/>
      <c r="VTL121" s="4"/>
      <c r="VTM121" s="4"/>
      <c r="VTN121" s="4"/>
      <c r="VTO121" s="4"/>
      <c r="VTP121" s="4"/>
      <c r="VTQ121" s="4"/>
      <c r="VTR121" s="4"/>
      <c r="VTS121" s="4"/>
      <c r="VTT121" s="4"/>
      <c r="VTU121" s="4"/>
      <c r="VTV121" s="4"/>
      <c r="VTW121" s="4"/>
      <c r="VTX121" s="4"/>
      <c r="VTY121" s="4"/>
      <c r="VTZ121" s="4"/>
      <c r="VUA121" s="4"/>
      <c r="VUB121" s="4"/>
      <c r="VUC121" s="4"/>
      <c r="VUD121" s="4"/>
      <c r="VUE121" s="4"/>
      <c r="VUF121" s="4"/>
      <c r="VUG121" s="4"/>
      <c r="VUH121" s="4"/>
      <c r="VUI121" s="4"/>
      <c r="VUJ121" s="4"/>
      <c r="VUK121" s="4"/>
      <c r="VUL121" s="4"/>
      <c r="VUM121" s="4"/>
      <c r="VUN121" s="4"/>
      <c r="VUO121" s="4"/>
      <c r="VUP121" s="4"/>
      <c r="VUQ121" s="4"/>
      <c r="VUR121" s="4"/>
      <c r="VUS121" s="4"/>
      <c r="VUT121" s="4"/>
      <c r="VUU121" s="4"/>
      <c r="VUV121" s="4"/>
      <c r="VUW121" s="4"/>
      <c r="VUX121" s="4"/>
      <c r="VUY121" s="4"/>
      <c r="VUZ121" s="4"/>
      <c r="VVA121" s="4"/>
      <c r="VVB121" s="4"/>
      <c r="VVC121" s="4"/>
      <c r="VVD121" s="4"/>
      <c r="VVE121" s="4"/>
      <c r="VVF121" s="4"/>
      <c r="VVG121" s="4"/>
      <c r="VVH121" s="4"/>
      <c r="VVI121" s="4"/>
      <c r="VVJ121" s="4"/>
      <c r="VVK121" s="4"/>
      <c r="VVL121" s="4"/>
      <c r="VVM121" s="4"/>
      <c r="VVN121" s="4"/>
      <c r="VVO121" s="4"/>
      <c r="VVP121" s="4"/>
      <c r="VVQ121" s="4"/>
      <c r="VVR121" s="4"/>
      <c r="VVS121" s="4"/>
      <c r="VVT121" s="4"/>
      <c r="VVU121" s="4"/>
      <c r="VVV121" s="4"/>
      <c r="VVW121" s="4"/>
      <c r="VVX121" s="4"/>
      <c r="VVY121" s="4"/>
      <c r="VVZ121" s="4"/>
      <c r="VWA121" s="4"/>
      <c r="VWB121" s="4"/>
      <c r="VWC121" s="4"/>
      <c r="VWD121" s="4"/>
      <c r="VWE121" s="4"/>
      <c r="VWF121" s="4"/>
      <c r="VWG121" s="4"/>
      <c r="VWH121" s="4"/>
      <c r="VWI121" s="4"/>
      <c r="VWJ121" s="4"/>
      <c r="VWK121" s="4"/>
      <c r="VWL121" s="4"/>
      <c r="VWM121" s="4"/>
      <c r="VWN121" s="4"/>
      <c r="VWO121" s="4"/>
      <c r="VWP121" s="4"/>
      <c r="VWQ121" s="4"/>
      <c r="VWR121" s="4"/>
      <c r="VWS121" s="4"/>
      <c r="VWT121" s="4"/>
      <c r="VWU121" s="4"/>
      <c r="VWV121" s="4"/>
      <c r="VWW121" s="4"/>
      <c r="VWX121" s="4"/>
      <c r="VWY121" s="4"/>
      <c r="VWZ121" s="4"/>
      <c r="VXA121" s="4"/>
      <c r="VXB121" s="4"/>
      <c r="VXC121" s="4"/>
      <c r="VXD121" s="4"/>
      <c r="VXE121" s="4"/>
      <c r="VXF121" s="4"/>
      <c r="VXG121" s="4"/>
      <c r="VXH121" s="4"/>
      <c r="VXI121" s="4"/>
      <c r="VXJ121" s="4"/>
      <c r="VXK121" s="4"/>
      <c r="VXL121" s="4"/>
      <c r="VXM121" s="4"/>
      <c r="VXN121" s="4"/>
      <c r="VXO121" s="4"/>
      <c r="VXP121" s="4"/>
      <c r="VXQ121" s="4"/>
      <c r="VXR121" s="4"/>
      <c r="VXS121" s="4"/>
      <c r="VXT121" s="4"/>
      <c r="VXU121" s="4"/>
      <c r="VXV121" s="4"/>
      <c r="VXW121" s="4"/>
      <c r="VXX121" s="4"/>
      <c r="VXY121" s="4"/>
      <c r="VXZ121" s="4"/>
      <c r="VYA121" s="4"/>
      <c r="VYB121" s="4"/>
      <c r="VYC121" s="4"/>
      <c r="VYD121" s="4"/>
      <c r="VYE121" s="4"/>
      <c r="VYF121" s="4"/>
      <c r="VYG121" s="4"/>
      <c r="VYH121" s="4"/>
      <c r="VYI121" s="4"/>
      <c r="VYJ121" s="4"/>
      <c r="VYK121" s="4"/>
      <c r="VYL121" s="4"/>
      <c r="VYM121" s="4"/>
      <c r="VYN121" s="4"/>
      <c r="VYO121" s="4"/>
      <c r="VYP121" s="4"/>
      <c r="VYQ121" s="4"/>
      <c r="VYR121" s="4"/>
      <c r="VYS121" s="4"/>
      <c r="VYT121" s="4"/>
      <c r="VYU121" s="4"/>
      <c r="VYV121" s="4"/>
      <c r="VYW121" s="4"/>
      <c r="VYX121" s="4"/>
      <c r="VYY121" s="4"/>
      <c r="VYZ121" s="4"/>
      <c r="VZA121" s="4"/>
      <c r="VZB121" s="4"/>
      <c r="VZC121" s="4"/>
      <c r="VZD121" s="4"/>
      <c r="VZE121" s="4"/>
      <c r="VZF121" s="4"/>
      <c r="VZG121" s="4"/>
      <c r="VZH121" s="4"/>
      <c r="VZI121" s="4"/>
      <c r="VZJ121" s="4"/>
      <c r="VZK121" s="4"/>
      <c r="VZL121" s="4"/>
      <c r="VZM121" s="4"/>
      <c r="VZN121" s="4"/>
      <c r="VZO121" s="4"/>
      <c r="VZP121" s="4"/>
      <c r="VZQ121" s="4"/>
      <c r="VZR121" s="4"/>
      <c r="VZS121" s="4"/>
      <c r="VZT121" s="4"/>
      <c r="VZU121" s="4"/>
      <c r="VZV121" s="4"/>
      <c r="VZW121" s="4"/>
      <c r="VZX121" s="4"/>
      <c r="VZY121" s="4"/>
      <c r="VZZ121" s="4"/>
      <c r="WAA121" s="4"/>
      <c r="WAB121" s="4"/>
      <c r="WAC121" s="4"/>
      <c r="WAD121" s="4"/>
      <c r="WAE121" s="4"/>
      <c r="WAF121" s="4"/>
      <c r="WAG121" s="4"/>
      <c r="WAH121" s="4"/>
      <c r="WAI121" s="4"/>
      <c r="WAJ121" s="4"/>
      <c r="WAK121" s="4"/>
      <c r="WAL121" s="4"/>
      <c r="WAM121" s="4"/>
      <c r="WAN121" s="4"/>
      <c r="WAO121" s="4"/>
      <c r="WAP121" s="4"/>
      <c r="WAQ121" s="4"/>
      <c r="WAR121" s="4"/>
      <c r="WAS121" s="4"/>
      <c r="WAT121" s="4"/>
      <c r="WAU121" s="4"/>
      <c r="WAV121" s="4"/>
      <c r="WAW121" s="4"/>
      <c r="WAX121" s="4"/>
      <c r="WAY121" s="4"/>
      <c r="WAZ121" s="4"/>
      <c r="WBA121" s="4"/>
      <c r="WBB121" s="4"/>
      <c r="WBC121" s="4"/>
      <c r="WBD121" s="4"/>
      <c r="WBE121" s="4"/>
      <c r="WBF121" s="4"/>
      <c r="WBG121" s="4"/>
      <c r="WBH121" s="4"/>
      <c r="WBI121" s="4"/>
      <c r="WBJ121" s="4"/>
      <c r="WBK121" s="4"/>
      <c r="WBL121" s="4"/>
      <c r="WBM121" s="4"/>
      <c r="WBN121" s="4"/>
      <c r="WBO121" s="4"/>
      <c r="WBP121" s="4"/>
      <c r="WBQ121" s="4"/>
      <c r="WBR121" s="4"/>
      <c r="WBS121" s="4"/>
      <c r="WBT121" s="4"/>
      <c r="WBU121" s="4"/>
      <c r="WBV121" s="4"/>
      <c r="WBW121" s="4"/>
      <c r="WBX121" s="4"/>
      <c r="WBY121" s="4"/>
      <c r="WBZ121" s="4"/>
      <c r="WCA121" s="4"/>
      <c r="WCB121" s="4"/>
      <c r="WCC121" s="4"/>
      <c r="WCD121" s="4"/>
      <c r="WCE121" s="4"/>
      <c r="WCF121" s="4"/>
      <c r="WCG121" s="4"/>
      <c r="WCH121" s="4"/>
      <c r="WCI121" s="4"/>
      <c r="WCJ121" s="4"/>
      <c r="WCK121" s="4"/>
      <c r="WCL121" s="4"/>
      <c r="WCM121" s="4"/>
      <c r="WCN121" s="4"/>
      <c r="WCO121" s="4"/>
      <c r="WCP121" s="4"/>
      <c r="WCQ121" s="4"/>
      <c r="WCR121" s="4"/>
      <c r="WCS121" s="4"/>
      <c r="WCT121" s="4"/>
      <c r="WCU121" s="4"/>
      <c r="WCV121" s="4"/>
      <c r="WCW121" s="4"/>
      <c r="WCX121" s="4"/>
      <c r="WCY121" s="4"/>
      <c r="WCZ121" s="4"/>
      <c r="WDA121" s="4"/>
      <c r="WDB121" s="4"/>
      <c r="WDC121" s="4"/>
      <c r="WDD121" s="4"/>
      <c r="WDE121" s="4"/>
      <c r="WDF121" s="4"/>
      <c r="WDG121" s="4"/>
      <c r="WDH121" s="4"/>
      <c r="WDI121" s="4"/>
      <c r="WDJ121" s="4"/>
      <c r="WDK121" s="4"/>
      <c r="WDL121" s="4"/>
      <c r="WDM121" s="4"/>
      <c r="WDN121" s="4"/>
      <c r="WDO121" s="4"/>
      <c r="WDP121" s="4"/>
      <c r="WDQ121" s="4"/>
      <c r="WDR121" s="4"/>
      <c r="WDS121" s="4"/>
      <c r="WDT121" s="4"/>
      <c r="WDU121" s="4"/>
      <c r="WDV121" s="4"/>
      <c r="WDW121" s="4"/>
      <c r="WDX121" s="4"/>
      <c r="WDY121" s="4"/>
      <c r="WDZ121" s="4"/>
      <c r="WEA121" s="4"/>
      <c r="WEB121" s="4"/>
      <c r="WEC121" s="4"/>
      <c r="WED121" s="4"/>
      <c r="WEE121" s="4"/>
      <c r="WEF121" s="4"/>
      <c r="WEG121" s="4"/>
      <c r="WEH121" s="4"/>
      <c r="WEI121" s="4"/>
      <c r="WEJ121" s="4"/>
      <c r="WEK121" s="4"/>
      <c r="WEL121" s="4"/>
      <c r="WEM121" s="4"/>
      <c r="WEN121" s="4"/>
      <c r="WEO121" s="4"/>
      <c r="WEP121" s="4"/>
      <c r="WEQ121" s="4"/>
      <c r="WER121" s="4"/>
      <c r="WES121" s="4"/>
      <c r="WET121" s="4"/>
      <c r="WEU121" s="4"/>
      <c r="WEV121" s="4"/>
      <c r="WEW121" s="4"/>
      <c r="WEX121" s="4"/>
      <c r="WEY121" s="4"/>
      <c r="WEZ121" s="4"/>
      <c r="WFA121" s="4"/>
      <c r="WFB121" s="4"/>
      <c r="WFC121" s="4"/>
      <c r="WFD121" s="4"/>
      <c r="WFE121" s="4"/>
      <c r="WFF121" s="4"/>
      <c r="WFG121" s="4"/>
      <c r="WFH121" s="4"/>
      <c r="WFI121" s="4"/>
      <c r="WFJ121" s="4"/>
      <c r="WFK121" s="4"/>
      <c r="WFL121" s="4"/>
      <c r="WFM121" s="4"/>
      <c r="WFN121" s="4"/>
      <c r="WFO121" s="4"/>
      <c r="WFP121" s="4"/>
      <c r="WFQ121" s="4"/>
      <c r="WFR121" s="4"/>
      <c r="WFS121" s="4"/>
      <c r="WFT121" s="4"/>
      <c r="WFU121" s="4"/>
      <c r="WFV121" s="4"/>
      <c r="WFW121" s="4"/>
      <c r="WFX121" s="4"/>
      <c r="WFY121" s="4"/>
      <c r="WFZ121" s="4"/>
      <c r="WGA121" s="4"/>
      <c r="WGB121" s="4"/>
      <c r="WGC121" s="4"/>
      <c r="WGD121" s="4"/>
      <c r="WGE121" s="4"/>
      <c r="WGF121" s="4"/>
      <c r="WGG121" s="4"/>
      <c r="WGH121" s="4"/>
      <c r="WGI121" s="4"/>
      <c r="WGJ121" s="4"/>
      <c r="WGK121" s="4"/>
      <c r="WGL121" s="4"/>
      <c r="WGM121" s="4"/>
      <c r="WGN121" s="4"/>
      <c r="WGO121" s="4"/>
      <c r="WGP121" s="4"/>
      <c r="WGQ121" s="4"/>
      <c r="WGR121" s="4"/>
      <c r="WGS121" s="4"/>
      <c r="WGT121" s="4"/>
      <c r="WGU121" s="4"/>
      <c r="WGV121" s="4"/>
      <c r="WGW121" s="4"/>
      <c r="WGX121" s="4"/>
      <c r="WGY121" s="4"/>
      <c r="WGZ121" s="4"/>
      <c r="WHA121" s="4"/>
      <c r="WHB121" s="4"/>
      <c r="WHC121" s="4"/>
      <c r="WHD121" s="4"/>
      <c r="WHE121" s="4"/>
      <c r="WHF121" s="4"/>
      <c r="WHG121" s="4"/>
      <c r="WHH121" s="4"/>
      <c r="WHI121" s="4"/>
      <c r="WHJ121" s="4"/>
      <c r="WHK121" s="4"/>
      <c r="WHL121" s="4"/>
      <c r="WHM121" s="4"/>
      <c r="WHN121" s="4"/>
      <c r="WHO121" s="4"/>
      <c r="WHP121" s="4"/>
      <c r="WHQ121" s="4"/>
      <c r="WHR121" s="4"/>
      <c r="WHS121" s="4"/>
      <c r="WHT121" s="4"/>
      <c r="WHU121" s="4"/>
      <c r="WHV121" s="4"/>
      <c r="WHW121" s="4"/>
      <c r="WHX121" s="4"/>
      <c r="WHY121" s="4"/>
      <c r="WHZ121" s="4"/>
      <c r="WIA121" s="4"/>
      <c r="WIB121" s="4"/>
      <c r="WIC121" s="4"/>
      <c r="WID121" s="4"/>
      <c r="WIE121" s="4"/>
      <c r="WIF121" s="4"/>
      <c r="WIG121" s="4"/>
      <c r="WIH121" s="4"/>
      <c r="WII121" s="4"/>
      <c r="WIJ121" s="4"/>
      <c r="WIK121" s="4"/>
      <c r="WIL121" s="4"/>
      <c r="WIM121" s="4"/>
      <c r="WIN121" s="4"/>
      <c r="WIO121" s="4"/>
      <c r="WIP121" s="4"/>
      <c r="WIQ121" s="4"/>
      <c r="WIR121" s="4"/>
      <c r="WIS121" s="4"/>
      <c r="WIT121" s="4"/>
      <c r="WIU121" s="4"/>
      <c r="WIV121" s="4"/>
      <c r="WIW121" s="4"/>
      <c r="WIX121" s="4"/>
      <c r="WIY121" s="4"/>
      <c r="WIZ121" s="4"/>
      <c r="WJA121" s="4"/>
      <c r="WJB121" s="4"/>
      <c r="WJC121" s="4"/>
      <c r="WJD121" s="4"/>
      <c r="WJE121" s="4"/>
      <c r="WJF121" s="4"/>
      <c r="WJG121" s="4"/>
      <c r="WJH121" s="4"/>
      <c r="WJI121" s="4"/>
      <c r="WJJ121" s="4"/>
      <c r="WJK121" s="4"/>
      <c r="WJL121" s="4"/>
      <c r="WJM121" s="4"/>
      <c r="WJN121" s="4"/>
      <c r="WJO121" s="4"/>
      <c r="WJP121" s="4"/>
      <c r="WJQ121" s="4"/>
      <c r="WJR121" s="4"/>
      <c r="WJS121" s="4"/>
      <c r="WJT121" s="4"/>
      <c r="WJU121" s="4"/>
      <c r="WJV121" s="4"/>
      <c r="WJW121" s="4"/>
      <c r="WJX121" s="4"/>
      <c r="WJY121" s="4"/>
      <c r="WJZ121" s="4"/>
      <c r="WKA121" s="4"/>
      <c r="WKB121" s="4"/>
      <c r="WKC121" s="4"/>
      <c r="WKD121" s="4"/>
      <c r="WKE121" s="4"/>
      <c r="WKF121" s="4"/>
      <c r="WKG121" s="4"/>
      <c r="WKH121" s="4"/>
      <c r="WKI121" s="4"/>
      <c r="WKJ121" s="4"/>
      <c r="WKK121" s="4"/>
      <c r="WKL121" s="4"/>
      <c r="WKM121" s="4"/>
      <c r="WKN121" s="4"/>
      <c r="WKO121" s="4"/>
      <c r="WKP121" s="4"/>
      <c r="WKQ121" s="4"/>
      <c r="WKR121" s="4"/>
      <c r="WKS121" s="4"/>
      <c r="WKT121" s="4"/>
      <c r="WKU121" s="4"/>
      <c r="WKV121" s="4"/>
      <c r="WKW121" s="4"/>
      <c r="WKX121" s="4"/>
      <c r="WKY121" s="4"/>
      <c r="WKZ121" s="4"/>
      <c r="WLA121" s="4"/>
      <c r="WLB121" s="4"/>
      <c r="WLC121" s="4"/>
      <c r="WLD121" s="4"/>
      <c r="WLE121" s="4"/>
      <c r="WLF121" s="4"/>
      <c r="WLG121" s="4"/>
      <c r="WLH121" s="4"/>
      <c r="WLI121" s="4"/>
      <c r="WLJ121" s="4"/>
      <c r="WLK121" s="4"/>
      <c r="WLL121" s="4"/>
      <c r="WLM121" s="4"/>
      <c r="WLN121" s="4"/>
      <c r="WLO121" s="4"/>
      <c r="WLP121" s="4"/>
      <c r="WLQ121" s="4"/>
      <c r="WLR121" s="4"/>
      <c r="WLS121" s="4"/>
      <c r="WLT121" s="4"/>
      <c r="WLU121" s="4"/>
      <c r="WLV121" s="4"/>
      <c r="WLW121" s="4"/>
      <c r="WLX121" s="4"/>
      <c r="WLY121" s="4"/>
      <c r="WLZ121" s="4"/>
      <c r="WMA121" s="4"/>
      <c r="WMB121" s="4"/>
      <c r="WMC121" s="4"/>
      <c r="WMD121" s="4"/>
      <c r="WME121" s="4"/>
      <c r="WMF121" s="4"/>
      <c r="WMG121" s="4"/>
      <c r="WMH121" s="4"/>
      <c r="WMI121" s="4"/>
      <c r="WMJ121" s="4"/>
      <c r="WMK121" s="4"/>
      <c r="WML121" s="4"/>
      <c r="WMM121" s="4"/>
      <c r="WMN121" s="4"/>
      <c r="WMO121" s="4"/>
      <c r="WMP121" s="4"/>
      <c r="WMQ121" s="4"/>
      <c r="WMR121" s="4"/>
      <c r="WMS121" s="4"/>
      <c r="WMT121" s="4"/>
      <c r="WMU121" s="4"/>
      <c r="WMV121" s="4"/>
      <c r="WMW121" s="4"/>
      <c r="WMX121" s="4"/>
      <c r="WMY121" s="4"/>
      <c r="WMZ121" s="4"/>
      <c r="WNA121" s="4"/>
      <c r="WNB121" s="4"/>
      <c r="WNC121" s="4"/>
      <c r="WND121" s="4"/>
      <c r="WNE121" s="4"/>
      <c r="WNF121" s="4"/>
      <c r="WNG121" s="4"/>
      <c r="WNH121" s="4"/>
      <c r="WNI121" s="4"/>
      <c r="WNJ121" s="4"/>
      <c r="WNK121" s="4"/>
      <c r="WNL121" s="4"/>
      <c r="WNM121" s="4"/>
      <c r="WNN121" s="4"/>
      <c r="WNO121" s="4"/>
      <c r="WNP121" s="4"/>
      <c r="WNQ121" s="4"/>
      <c r="WNR121" s="4"/>
      <c r="WNS121" s="4"/>
      <c r="WNT121" s="4"/>
      <c r="WNU121" s="4"/>
      <c r="WNV121" s="4"/>
      <c r="WNW121" s="4"/>
      <c r="WNX121" s="4"/>
      <c r="WNY121" s="4"/>
      <c r="WNZ121" s="4"/>
      <c r="WOA121" s="4"/>
      <c r="WOB121" s="4"/>
      <c r="WOC121" s="4"/>
      <c r="WOD121" s="4"/>
      <c r="WOE121" s="4"/>
      <c r="WOF121" s="4"/>
      <c r="WOG121" s="4"/>
      <c r="WOH121" s="4"/>
      <c r="WOI121" s="4"/>
      <c r="WOJ121" s="4"/>
      <c r="WOK121" s="4"/>
      <c r="WOL121" s="4"/>
      <c r="WOM121" s="4"/>
      <c r="WON121" s="4"/>
      <c r="WOO121" s="4"/>
      <c r="WOP121" s="4"/>
      <c r="WOQ121" s="4"/>
      <c r="WOR121" s="4"/>
      <c r="WOS121" s="4"/>
      <c r="WOT121" s="4"/>
      <c r="WOU121" s="4"/>
      <c r="WOV121" s="4"/>
      <c r="WOW121" s="4"/>
      <c r="WOX121" s="4"/>
      <c r="WOY121" s="4"/>
      <c r="WOZ121" s="4"/>
      <c r="WPA121" s="4"/>
      <c r="WPB121" s="4"/>
      <c r="WPC121" s="4"/>
      <c r="WPD121" s="4"/>
      <c r="WPE121" s="4"/>
      <c r="WPF121" s="4"/>
      <c r="WPG121" s="4"/>
      <c r="WPH121" s="4"/>
      <c r="WPI121" s="4"/>
      <c r="WPJ121" s="4"/>
      <c r="WPK121" s="4"/>
      <c r="WPL121" s="4"/>
      <c r="WPM121" s="4"/>
      <c r="WPN121" s="4"/>
      <c r="WPO121" s="4"/>
      <c r="WPP121" s="4"/>
      <c r="WPQ121" s="4"/>
      <c r="WPR121" s="4"/>
      <c r="WPS121" s="4"/>
      <c r="WPT121" s="4"/>
      <c r="WPU121" s="4"/>
      <c r="WPV121" s="4"/>
      <c r="WPW121" s="4"/>
      <c r="WPX121" s="4"/>
      <c r="WPY121" s="4"/>
      <c r="WPZ121" s="4"/>
      <c r="WQA121" s="4"/>
      <c r="WQB121" s="4"/>
      <c r="WQC121" s="4"/>
      <c r="WQD121" s="4"/>
      <c r="WQE121" s="4"/>
      <c r="WQF121" s="4"/>
      <c r="WQG121" s="4"/>
      <c r="WQH121" s="4"/>
      <c r="WQI121" s="4"/>
      <c r="WQJ121" s="4"/>
      <c r="WQK121" s="4"/>
      <c r="WQL121" s="4"/>
      <c r="WQM121" s="4"/>
      <c r="WQN121" s="4"/>
      <c r="WQO121" s="4"/>
      <c r="WQP121" s="4"/>
      <c r="WQQ121" s="4"/>
      <c r="WQR121" s="4"/>
      <c r="WQS121" s="4"/>
      <c r="WQT121" s="4"/>
      <c r="WQU121" s="4"/>
      <c r="WQV121" s="4"/>
      <c r="WQW121" s="4"/>
      <c r="WQX121" s="4"/>
      <c r="WQY121" s="4"/>
      <c r="WQZ121" s="4"/>
      <c r="WRA121" s="4"/>
      <c r="WRB121" s="4"/>
      <c r="WRC121" s="4"/>
      <c r="WRD121" s="4"/>
      <c r="WRE121" s="4"/>
      <c r="WRF121" s="4"/>
      <c r="WRG121" s="4"/>
      <c r="WRH121" s="4"/>
      <c r="WRI121" s="4"/>
      <c r="WRJ121" s="4"/>
      <c r="WRK121" s="4"/>
      <c r="WRL121" s="4"/>
      <c r="WRM121" s="4"/>
      <c r="WRN121" s="4"/>
      <c r="WRO121" s="4"/>
      <c r="WRP121" s="4"/>
      <c r="WRQ121" s="4"/>
      <c r="WRR121" s="4"/>
      <c r="WRS121" s="4"/>
      <c r="WRT121" s="4"/>
      <c r="WRU121" s="4"/>
      <c r="WRV121" s="4"/>
      <c r="WRW121" s="4"/>
      <c r="WRX121" s="4"/>
      <c r="WRY121" s="4"/>
      <c r="WRZ121" s="4"/>
      <c r="WSA121" s="4"/>
      <c r="WSB121" s="4"/>
      <c r="WSC121" s="4"/>
      <c r="WSD121" s="4"/>
      <c r="WSE121" s="4"/>
      <c r="WSF121" s="4"/>
      <c r="WSG121" s="4"/>
      <c r="WSH121" s="4"/>
      <c r="WSI121" s="4"/>
      <c r="WSJ121" s="4"/>
      <c r="WSK121" s="4"/>
      <c r="WSL121" s="4"/>
      <c r="WSM121" s="4"/>
      <c r="WSN121" s="4"/>
      <c r="WSO121" s="4"/>
      <c r="WSP121" s="4"/>
      <c r="WSQ121" s="4"/>
      <c r="WSR121" s="4"/>
      <c r="WSS121" s="4"/>
      <c r="WST121" s="4"/>
      <c r="WSU121" s="4"/>
      <c r="WSV121" s="4"/>
      <c r="WSW121" s="4"/>
      <c r="WSX121" s="4"/>
      <c r="WSY121" s="4"/>
      <c r="WSZ121" s="4"/>
      <c r="WTA121" s="4"/>
      <c r="WTB121" s="4"/>
      <c r="WTC121" s="4"/>
      <c r="WTD121" s="4"/>
      <c r="WTE121" s="4"/>
      <c r="WTF121" s="4"/>
      <c r="WTG121" s="4"/>
      <c r="WTH121" s="4"/>
      <c r="WTI121" s="4"/>
      <c r="WTJ121" s="4"/>
      <c r="WTK121" s="4"/>
      <c r="WTL121" s="4"/>
      <c r="WTM121" s="4"/>
      <c r="WTN121" s="4"/>
      <c r="WTO121" s="4"/>
      <c r="WTP121" s="4"/>
      <c r="WTQ121" s="4"/>
      <c r="WTR121" s="4"/>
      <c r="WTS121" s="4"/>
      <c r="WTT121" s="4"/>
      <c r="WTU121" s="4"/>
      <c r="WTV121" s="4"/>
      <c r="WTW121" s="4"/>
      <c r="WTX121" s="4"/>
      <c r="WTY121" s="4"/>
      <c r="WTZ121" s="4"/>
      <c r="WUA121" s="4"/>
      <c r="WUB121" s="4"/>
      <c r="WUC121" s="4"/>
      <c r="WUD121" s="4"/>
      <c r="WUE121" s="4"/>
      <c r="WUF121" s="4"/>
      <c r="WUG121" s="4"/>
      <c r="WUH121" s="4"/>
      <c r="WUI121" s="4"/>
      <c r="WUJ121" s="4"/>
      <c r="WUK121" s="4"/>
      <c r="WUL121" s="4"/>
      <c r="WUM121" s="4"/>
      <c r="WUN121" s="4"/>
      <c r="WUO121" s="4"/>
      <c r="WUP121" s="4"/>
      <c r="WUQ121" s="4"/>
      <c r="WUR121" s="4"/>
      <c r="WUS121" s="4"/>
      <c r="WUT121" s="4"/>
      <c r="WUU121" s="4"/>
      <c r="WUV121" s="4"/>
      <c r="WUW121" s="4"/>
      <c r="WUX121" s="4"/>
      <c r="WUY121" s="4"/>
      <c r="WUZ121" s="4"/>
      <c r="WVA121" s="4"/>
      <c r="WVB121" s="4"/>
      <c r="WVC121" s="4"/>
      <c r="WVD121" s="4"/>
      <c r="WVE121" s="4"/>
      <c r="WVF121" s="4"/>
      <c r="WVG121" s="4"/>
      <c r="WVH121" s="4"/>
      <c r="WVI121" s="4"/>
      <c r="WVJ121" s="4"/>
      <c r="WVK121" s="4"/>
      <c r="WVL121" s="4"/>
      <c r="WVM121" s="4"/>
      <c r="WVN121" s="4"/>
      <c r="WVO121" s="4"/>
      <c r="WVP121" s="4"/>
      <c r="WVQ121" s="4"/>
      <c r="WVR121" s="4"/>
      <c r="WVS121" s="4"/>
      <c r="WVT121" s="4"/>
      <c r="WVU121" s="4"/>
      <c r="WVV121" s="4"/>
      <c r="WVW121" s="4"/>
      <c r="WVX121" s="4"/>
      <c r="WVY121" s="4"/>
      <c r="WVZ121" s="4"/>
      <c r="WWA121" s="4"/>
      <c r="WWB121" s="4"/>
      <c r="WWC121" s="4"/>
      <c r="WWD121" s="4"/>
      <c r="WWE121" s="4"/>
      <c r="WWF121" s="4"/>
      <c r="WWG121" s="4"/>
      <c r="WWH121" s="4"/>
      <c r="WWI121" s="4"/>
      <c r="WWJ121" s="4"/>
      <c r="WWK121" s="4"/>
      <c r="WWL121" s="4"/>
      <c r="WWM121" s="4"/>
      <c r="WWN121" s="4"/>
      <c r="WWO121" s="4"/>
      <c r="WWP121" s="4"/>
      <c r="WWQ121" s="4"/>
      <c r="WWR121" s="4"/>
      <c r="WWS121" s="4"/>
      <c r="WWT121" s="4"/>
      <c r="WWU121" s="4"/>
      <c r="WWV121" s="4"/>
      <c r="WWW121" s="4"/>
      <c r="WWX121" s="4"/>
      <c r="WWY121" s="4"/>
      <c r="WWZ121" s="4"/>
      <c r="WXA121" s="4"/>
      <c r="WXB121" s="4"/>
      <c r="WXC121" s="4"/>
      <c r="WXD121" s="4"/>
      <c r="WXE121" s="4"/>
      <c r="WXF121" s="4"/>
      <c r="WXG121" s="4"/>
      <c r="WXH121" s="4"/>
      <c r="WXI121" s="4"/>
      <c r="WXJ121" s="4"/>
      <c r="WXK121" s="4"/>
      <c r="WXL121" s="4"/>
      <c r="WXM121" s="4"/>
      <c r="WXN121" s="4"/>
      <c r="WXO121" s="4"/>
      <c r="WXP121" s="4"/>
      <c r="WXQ121" s="4"/>
      <c r="WXR121" s="4"/>
      <c r="WXS121" s="4"/>
      <c r="WXT121" s="4"/>
      <c r="WXU121" s="4"/>
      <c r="WXV121" s="4"/>
      <c r="WXW121" s="4"/>
      <c r="WXX121" s="4"/>
      <c r="WXY121" s="4"/>
      <c r="WXZ121" s="4"/>
      <c r="WYA121" s="4"/>
      <c r="WYB121" s="4"/>
      <c r="WYC121" s="4"/>
      <c r="WYD121" s="4"/>
      <c r="WYE121" s="4"/>
      <c r="WYF121" s="4"/>
      <c r="WYG121" s="4"/>
      <c r="WYH121" s="4"/>
      <c r="WYI121" s="4"/>
      <c r="WYJ121" s="4"/>
      <c r="WYK121" s="4"/>
      <c r="WYL121" s="4"/>
      <c r="WYM121" s="4"/>
      <c r="WYN121" s="4"/>
      <c r="WYO121" s="4"/>
      <c r="WYP121" s="4"/>
      <c r="WYQ121" s="4"/>
      <c r="WYR121" s="4"/>
      <c r="WYS121" s="4"/>
      <c r="WYT121" s="4"/>
      <c r="WYU121" s="4"/>
      <c r="WYV121" s="4"/>
      <c r="WYW121" s="4"/>
      <c r="WYX121" s="4"/>
      <c r="WYY121" s="4"/>
      <c r="WYZ121" s="4"/>
      <c r="WZA121" s="4"/>
      <c r="WZB121" s="4"/>
      <c r="WZC121" s="4"/>
      <c r="WZD121" s="4"/>
      <c r="WZE121" s="4"/>
      <c r="WZF121" s="4"/>
      <c r="WZG121" s="4"/>
      <c r="WZH121" s="4"/>
      <c r="WZI121" s="4"/>
      <c r="WZJ121" s="4"/>
      <c r="WZK121" s="4"/>
      <c r="WZL121" s="4"/>
      <c r="WZM121" s="4"/>
      <c r="WZN121" s="4"/>
      <c r="WZO121" s="4"/>
      <c r="WZP121" s="4"/>
      <c r="WZQ121" s="4"/>
      <c r="WZR121" s="4"/>
      <c r="WZS121" s="4"/>
      <c r="WZT121" s="4"/>
      <c r="WZU121" s="4"/>
      <c r="WZV121" s="4"/>
      <c r="WZW121" s="4"/>
      <c r="WZX121" s="4"/>
      <c r="WZY121" s="4"/>
      <c r="WZZ121" s="4"/>
      <c r="XAA121" s="4"/>
      <c r="XAB121" s="4"/>
      <c r="XAC121" s="4"/>
      <c r="XAD121" s="4"/>
      <c r="XAE121" s="4"/>
      <c r="XAF121" s="4"/>
      <c r="XAG121" s="4"/>
      <c r="XAH121" s="4"/>
      <c r="XAI121" s="4"/>
      <c r="XAJ121" s="4"/>
      <c r="XAK121" s="4"/>
      <c r="XAL121" s="4"/>
      <c r="XAM121" s="4"/>
      <c r="XAN121" s="4"/>
      <c r="XAO121" s="4"/>
      <c r="XAP121" s="4"/>
      <c r="XAQ121" s="4"/>
      <c r="XAR121" s="4"/>
      <c r="XAS121" s="4"/>
      <c r="XAT121" s="4"/>
      <c r="XAU121" s="4"/>
      <c r="XAV121" s="4"/>
      <c r="XAW121" s="4"/>
      <c r="XAX121" s="4"/>
      <c r="XAY121" s="4"/>
      <c r="XAZ121" s="4"/>
      <c r="XBA121" s="4"/>
      <c r="XBB121" s="4"/>
      <c r="XBC121" s="4"/>
      <c r="XBD121" s="4"/>
      <c r="XBE121" s="4"/>
      <c r="XBF121" s="4"/>
      <c r="XBG121" s="4"/>
      <c r="XBH121" s="4"/>
      <c r="XBI121" s="4"/>
      <c r="XBJ121" s="4"/>
      <c r="XBK121" s="4"/>
      <c r="XBL121" s="4"/>
      <c r="XBM121" s="4"/>
      <c r="XBN121" s="4"/>
      <c r="XBO121" s="4"/>
      <c r="XBP121" s="4"/>
      <c r="XBQ121" s="4"/>
      <c r="XBR121" s="4"/>
      <c r="XBS121" s="4"/>
      <c r="XBT121" s="4"/>
      <c r="XBU121" s="4"/>
      <c r="XBV121" s="4"/>
      <c r="XBW121" s="4"/>
      <c r="XBX121" s="4"/>
      <c r="XBY121" s="4"/>
      <c r="XBZ121" s="4"/>
      <c r="XCA121" s="4"/>
      <c r="XCB121" s="4"/>
      <c r="XCC121" s="4"/>
      <c r="XCD121" s="4"/>
      <c r="XCE121" s="4"/>
      <c r="XCF121" s="4"/>
      <c r="XCG121" s="4"/>
      <c r="XCH121" s="4"/>
      <c r="XCI121" s="4"/>
      <c r="XCJ121" s="4"/>
      <c r="XCK121" s="4"/>
      <c r="XCL121" s="4"/>
      <c r="XCM121" s="4"/>
      <c r="XCN121" s="4"/>
      <c r="XCO121" s="4"/>
      <c r="XCP121" s="4"/>
      <c r="XCQ121" s="4"/>
      <c r="XCR121" s="4"/>
      <c r="XCS121" s="4"/>
      <c r="XCT121" s="4"/>
      <c r="XCU121" s="4"/>
      <c r="XCV121" s="4"/>
      <c r="XCW121" s="4"/>
      <c r="XCX121" s="4"/>
      <c r="XCY121" s="4"/>
      <c r="XCZ121" s="4"/>
      <c r="XDA121" s="4"/>
      <c r="XDB121" s="4"/>
      <c r="XDC121" s="4"/>
      <c r="XDD121" s="4"/>
      <c r="XDE121" s="4"/>
    </row>
    <row r="122" spans="1:16333" ht="14.5" hidden="1" x14ac:dyDescent="0.35">
      <c r="A122" s="29" t="str">
        <f>IF(OR(E122="Sen", E122="V35", E122="V40", E122="V45", E122="V50", E122="V55", E122="V60", E122="V65", E122="V70", E122="V75"), "V", E122)</f>
        <v>U13</v>
      </c>
      <c r="B122" s="2">
        <v>100</v>
      </c>
      <c r="C122" s="1" t="s">
        <v>267</v>
      </c>
      <c r="D122" s="1" t="s">
        <v>268</v>
      </c>
      <c r="E122" s="29" t="s">
        <v>13</v>
      </c>
      <c r="F122" s="19"/>
      <c r="J122" s="13" t="str">
        <f t="shared" si="12"/>
        <v>***CLUB RECORD***</v>
      </c>
      <c r="K122" s="13" t="str">
        <f>IF(AND(B122=100, OR(AND(E122='club records end 2019'!$B$6, F122&lt;='club records end 2019'!$C$6), AND(E122='club records end 2019'!$B$7, F122&lt;='club records end 2019'!$C$7), AND(E122='club records end 2019'!$B$8, F122&lt;='club records end 2019'!$C$8), AND(E122='club records end 2019'!$B$9, F122&lt;='club records end 2019'!$C$9), AND(E122='club records end 2019'!$B$10, F122&lt;='club records end 2019'!$C$10))), "CR", " ")</f>
        <v>CR</v>
      </c>
      <c r="L122" s="13" t="str">
        <f>IF(AND(B122=200, OR(AND(E122='club records end 2019'!$B$11, F122&lt;='club records end 2019'!$C$11), AND(E122='club records end 2019'!$B$12, F122&lt;='club records end 2019'!$C$12), AND(E122='club records end 2019'!$B$13, F122&lt;='club records end 2019'!$C$13), AND(E122='club records end 2019'!$B$14, F122&lt;='club records end 2019'!$C$14), AND(E122='club records end 2019'!$B$15, F122&lt;='club records end 2019'!$C$15))), "CR", " ")</f>
        <v xml:space="preserve"> </v>
      </c>
      <c r="M122" s="13" t="str">
        <f>IF(AND(B122=300, OR(AND(E122='club records end 2019'!$B$16, F122&lt;='club records end 2019'!$C$16), AND(E122='club records end 2019'!$B$17, F122&lt;='club records end 2019'!$C$17))), "CR", " ")</f>
        <v xml:space="preserve"> </v>
      </c>
      <c r="N122" s="13" t="str">
        <f>IF(AND(B122=400, OR(AND(E122='club records end 2019'!$B$18, F122&lt;='club records end 2019'!$C$18), AND(E122='club records end 2019'!$B$19, F122&lt;='club records end 2019'!$C$19), AND(E122='club records end 2019'!$B$20, F122&lt;='club records end 2019'!$C$20), AND(E122='club records end 2019'!$B$21, F122&lt;='club records end 2019'!$C$21))), "CR", " ")</f>
        <v xml:space="preserve"> </v>
      </c>
      <c r="O122" s="13" t="str">
        <f>IF(AND(B122=800, OR(AND(E122='club records end 2019'!$B$22, F122&lt;='club records end 2019'!$C$22), AND(E122='club records end 2019'!$B$23, F122&lt;='club records end 2019'!$C$23), AND(E122='club records end 2019'!$B$24, F122&lt;='club records end 2019'!$C$24), AND(E122='club records end 2019'!$B$25, F122&lt;='club records end 2019'!$C$25), AND(E122='club records end 2019'!$B$26, F122&lt;='club records end 2019'!$C$26))), "CR", " ")</f>
        <v xml:space="preserve"> </v>
      </c>
      <c r="P122" s="13" t="str">
        <f>IF(AND(B122=1000, OR(AND(E122='club records end 2019'!$B$27, F122&lt;='club records end 2019'!$C$27), AND(E122='club records end 2019'!$B$28, F122&lt;='club records end 2019'!$C$28))), "CR", " ")</f>
        <v xml:space="preserve"> </v>
      </c>
      <c r="Q122" s="13" t="str">
        <f>IF(AND(B122=1500, OR(AND(E122='club records end 2019'!$B$29, F122&lt;='club records end 2019'!$C$29), AND(E122='club records end 2019'!$B$30, F122&lt;='club records end 2019'!$C$30), AND(E122='club records end 2019'!$B$31, F122&lt;='club records end 2019'!$C$31), AND(E122='club records end 2019'!$B$32, F122&lt;='club records end 2019'!$C$32), AND(E122='club records end 2019'!$B$33, F122&lt;='club records end 2019'!$C$33))), "CR", " ")</f>
        <v xml:space="preserve"> </v>
      </c>
      <c r="R122" s="13" t="str">
        <f>IF(AND(B122="1600 (Mile)",OR(AND(E122='club records end 2019'!$B$34,F122&lt;='club records end 2019'!$C$34),AND(E122='club records end 2019'!$B$35,F122&lt;='club records end 2019'!$C$35),AND(E122='club records end 2019'!$B$36,F122&lt;='club records end 2019'!$C$36),AND(E122='club records end 2019'!$B$37,F122&lt;='club records end 2019'!$C$37))),"CR"," ")</f>
        <v xml:space="preserve"> </v>
      </c>
      <c r="S122" s="13" t="str">
        <f>IF(AND(B122=3000, OR(AND(E122='club records end 2019'!$B$38, F122&lt;='club records end 2019'!$C$38), AND(E122='club records end 2019'!$B$39, F122&lt;='club records end 2019'!$C$39), AND(E122='club records end 2019'!$B$40, F122&lt;='club records end 2019'!$C$40), AND(E122='club records end 2019'!$B$41, F122&lt;='club records end 2019'!$C$41))), "CR", " ")</f>
        <v xml:space="preserve"> </v>
      </c>
      <c r="T122" s="13" t="str">
        <f>IF(AND(B122=5000, OR(AND(E122='club records end 2019'!$B$42, F122&lt;='club records end 2019'!$C$42), AND(E122='club records end 2019'!$B$43, F122&lt;='club records end 2019'!$C$43))), "CR", " ")</f>
        <v xml:space="preserve"> </v>
      </c>
      <c r="U122" s="12" t="str">
        <f>IF(AND(B122=10000, OR(AND(E122='club records end 2019'!$B$44, F122&lt;='club records end 2019'!$C$44), AND(E122='club records end 2019'!$B$45, F122&lt;='club records end 2019'!$C$45))), "CR", " ")</f>
        <v xml:space="preserve"> </v>
      </c>
      <c r="V122" s="12" t="str">
        <f>IF(AND(B122="high jump", OR(AND(E122='club records end 2019'!$F$1, F122&gt;='club records end 2019'!$G$1), AND(E122='club records end 2019'!$F$2, F122&gt;='club records end 2019'!$G$2), AND(E122='club records end 2019'!$F$3, F122&gt;='club records end 2019'!$G$3), AND(E122='club records end 2019'!$F$4, F122&gt;='club records end 2019'!$G$4), AND(E122='club records end 2019'!$F$5, F122&gt;='club records end 2019'!$G$5))), "CR", " ")</f>
        <v xml:space="preserve"> </v>
      </c>
      <c r="W122" s="12" t="str">
        <f>IF(AND(B122="long jump", OR(AND(E122='club records end 2019'!$F$6, F122&gt;='club records end 2019'!$G$6), AND(E122='club records end 2019'!$F$7, F122&gt;='club records end 2019'!$G$7), AND(E122='club records end 2019'!$F$8, F122&gt;='club records end 2019'!$G$8), AND(E122='club records end 2019'!$F$9, F122&gt;='club records end 2019'!$G$9), AND(E122='club records end 2019'!$F$10, F122&gt;='club records end 2019'!$G$10))), "CR", " ")</f>
        <v xml:space="preserve"> </v>
      </c>
      <c r="X122" s="12" t="str">
        <f>IF(AND(B122="triple jump", OR(AND(E122='club records end 2019'!$F$11, F122&gt;='club records end 2019'!$G$11), AND(E122='club records end 2019'!$F$12, F122&gt;='club records end 2019'!$G$12), AND(E122='club records end 2019'!$F$13, F122&gt;='club records end 2019'!$G$13), AND(E122='club records end 2019'!$F$14, F122&gt;='club records end 2019'!$H$14), AND(E122='club records end 2019'!$F$15, F122&gt;='club records end 2019'!$G$15))), "CR", " ")</f>
        <v xml:space="preserve"> </v>
      </c>
      <c r="Y122" s="12" t="str">
        <f>IF(AND(B122="pole vault", OR(AND(E122='club records end 2019'!$F$16, F122&gt;='club records end 2019'!$G$16), AND(E122='club records end 2019'!$F$17, F122&gt;='club records end 2019'!$G$17), AND(E122='club records end 2019'!$F$18, F122&gt;='club records end 2019'!$G$18), AND(E122='club records end 2019'!$F$19, F122&gt;='club records end 2019'!$G$19), AND(E122='club records end 2019'!$F$20, F122&gt;='club records end 2019'!$G$20))), "CR", " ")</f>
        <v xml:space="preserve"> </v>
      </c>
      <c r="Z122" s="12" t="str">
        <f>IF(AND(B122="discus 1", E122='club records end 2019'!$F$21, F122&gt;='club records end 2019'!$G$21), "CR", " ")</f>
        <v xml:space="preserve"> </v>
      </c>
      <c r="AA122" s="12" t="str">
        <f>IF(AND(B122="discus 1.25", E122='club records end 2019'!$F$22, F122&gt;='club records end 2019'!$G$22), "CR", " ")</f>
        <v xml:space="preserve"> </v>
      </c>
      <c r="AB122" s="12" t="str">
        <f>IF(AND(B122="discus 1.5", E122='club records end 2019'!$F$23, F122&gt;='club records end 2019'!$G$23), "CR", " ")</f>
        <v xml:space="preserve"> </v>
      </c>
      <c r="AC122" s="12" t="str">
        <f>IF(AND(B122="discus 1.75", E122='club records end 2019'!$F$24, F122&gt;='club records end 2019'!$G$24), "CR", " ")</f>
        <v xml:space="preserve"> </v>
      </c>
      <c r="AD122" s="12" t="str">
        <f>IF(AND(B122="discus 2", E122='club records end 2019'!$F$25, F122&gt;='club records end 2019'!$G$25), "CR", " ")</f>
        <v xml:space="preserve"> </v>
      </c>
      <c r="AE122" s="12" t="str">
        <f>IF(AND(B122="hammer 4", E122='club records end 2019'!$F$27, F122&gt;='club records end 2019'!$G$27), "CR", " ")</f>
        <v xml:space="preserve"> </v>
      </c>
      <c r="AF122" s="12" t="str">
        <f>IF(AND(B122="hammer 5", E122='club records end 2019'!$F$28, F122&gt;='club records end 2019'!$G$28), "CR", " ")</f>
        <v xml:space="preserve"> </v>
      </c>
      <c r="AG122" s="12" t="str">
        <f>IF(AND(B122="hammer 6", E122='club records end 2019'!$F$29, F122&gt;='club records end 2019'!$G$29), "CR", " ")</f>
        <v xml:space="preserve"> </v>
      </c>
      <c r="AH122" s="12" t="str">
        <f>IF(AND(B122="hammer 7.26", E122='club records end 2019'!$F$30, F122&gt;='club records end 2019'!$G$30), "CR", " ")</f>
        <v xml:space="preserve"> </v>
      </c>
      <c r="AI122" s="12" t="str">
        <f>IF(AND(B122="javelin 400", E122='club records end 2019'!$F$31, F122&gt;='club records end 2019'!$G$31), "CR", " ")</f>
        <v xml:space="preserve"> </v>
      </c>
      <c r="AJ122" s="12" t="str">
        <f>IF(AND(B122="javelin 600", E122='club records end 2019'!$F$32, F122&gt;='club records end 2019'!$G$32), "CR", " ")</f>
        <v xml:space="preserve"> </v>
      </c>
      <c r="AK122" s="12" t="str">
        <f>IF(AND(B122="javelin 700", E122='club records end 2019'!$F$33, F122&gt;='club records end 2019'!$G$33), "CR", " ")</f>
        <v xml:space="preserve"> </v>
      </c>
      <c r="AL122" s="12" t="str">
        <f>IF(AND(B122="javelin 800", OR(AND(E122='club records end 2019'!$F$34, F122&gt;='club records end 2019'!$G$34), AND(E122='club records end 2019'!$F$35, F122&gt;='club records end 2019'!$G$35))), "CR", " ")</f>
        <v xml:space="preserve"> </v>
      </c>
      <c r="AM122" s="12" t="str">
        <f>IF(AND(B122="shot 3", E122='club records end 2019'!$F$36, F122&gt;='club records end 2019'!$G$36), "CR", " ")</f>
        <v xml:space="preserve"> </v>
      </c>
      <c r="AN122" s="12" t="str">
        <f>IF(AND(B122="shot 4", E122='club records end 2019'!$F$37, F122&gt;='club records end 2019'!$G$37), "CR", " ")</f>
        <v xml:space="preserve"> </v>
      </c>
      <c r="AO122" s="12" t="str">
        <f>IF(AND(B122="shot 5", E122='club records end 2019'!$F$38, F122&gt;='club records end 2019'!$G$38), "CR", " ")</f>
        <v xml:space="preserve"> </v>
      </c>
      <c r="AP122" s="12" t="str">
        <f>IF(AND(B122="shot 6", E122='club records end 2019'!$F$39, F122&gt;='club records end 2019'!$G$39), "CR", " ")</f>
        <v xml:space="preserve"> </v>
      </c>
      <c r="AQ122" s="12" t="str">
        <f>IF(AND(B122="shot 7.26", E122='club records end 2019'!$F$40, F122&gt;='club records end 2019'!$G$40), "CR", " ")</f>
        <v xml:space="preserve"> </v>
      </c>
      <c r="AR122" s="12" t="str">
        <f>IF(AND(B122="60H",OR(AND(E122='club records end 2019'!$J$1,F122&lt;='club records end 2019'!$K$1),AND(E122='club records end 2019'!$J$2,F122&lt;='club records end 2019'!$K$2),AND(E122='club records end 2019'!$J$3,F122&lt;='club records end 2019'!$K$3),AND(E122='club records end 2019'!$J$4,F122&lt;='club records end 2019'!$K$4),AND(E122='club records end 2019'!$J$5,F122&lt;='club records end 2019'!$K$5))),"CR"," ")</f>
        <v xml:space="preserve"> </v>
      </c>
      <c r="AS122" s="12" t="str">
        <f>IF(AND(B122="75H", AND(E122='club records end 2019'!$J$6, F122&lt;='club records end 2019'!$K$6)), "CR", " ")</f>
        <v xml:space="preserve"> </v>
      </c>
      <c r="AT122" s="12" t="str">
        <f>IF(AND(B122="80H", AND(E122='club records end 2019'!$J$7, F122&lt;='club records end 2019'!$K$7)), "CR", " ")</f>
        <v xml:space="preserve"> </v>
      </c>
      <c r="AU122" s="12" t="str">
        <f>IF(AND(B122="100H", AND(E122='club records end 2019'!$J$8, F122&lt;='club records end 2019'!$K$8)), "CR", " ")</f>
        <v xml:space="preserve"> </v>
      </c>
      <c r="AV122" s="12" t="str">
        <f>IF(AND(B122="110H", OR(AND(E122='club records end 2019'!$J$9, F122&lt;='club records end 2019'!$K$9), AND(E122='club records end 2019'!$J$10, F122&lt;='club records end 2019'!$K$10))), "CR", " ")</f>
        <v xml:space="preserve"> </v>
      </c>
      <c r="AW122" s="12" t="str">
        <f>IF(AND(B122="400H", OR(AND(E122='club records end 2019'!$J$11, F122&lt;='club records end 2019'!$K$11), AND(E122='club records end 2019'!$J$12, F122&lt;='club records end 2019'!$K$12), AND(E122='club records end 2019'!$J$13, F122&lt;='club records end 2019'!$K$13), AND(E122='club records end 2019'!$J$14, F122&lt;='club records end 2019'!$K$14))), "CR", " ")</f>
        <v xml:space="preserve"> </v>
      </c>
      <c r="AX122" s="12" t="str">
        <f>IF(AND(B122="1500SC", AND(E122='club records end 2019'!$J$15, F122&lt;='club records end 2019'!$K$15)), "CR", " ")</f>
        <v xml:space="preserve"> </v>
      </c>
      <c r="AY122" s="12" t="str">
        <f>IF(AND(B122="2000SC", OR(AND(E122='club records end 2019'!$J$17, F122&lt;='club records end 2019'!$K$17), AND(E122='club records end 2019'!$J$18, F122&lt;='club records end 2019'!$K$18))), "CR", " ")</f>
        <v xml:space="preserve"> </v>
      </c>
      <c r="AZ122" s="12" t="str">
        <f>IF(AND(B122="3000SC", OR(AND(E122='club records end 2019'!$J$20, F122&lt;='club records end 2019'!$K$20), AND(E122='club records end 2019'!$J$21, F122&lt;='club records end 2019'!$K$21))), "CR", " ")</f>
        <v xml:space="preserve"> </v>
      </c>
      <c r="BA122" s="13" t="str">
        <f>IF(AND(B122="4x100", OR(AND(E122='club records end 2019'!$N$1, F122&lt;='club records end 2019'!$O$1), AND(E122='club records end 2019'!$N$2, F122&lt;='club records end 2019'!$O$2), AND(E122='club records end 2019'!$N$3, F122&lt;='club records end 2019'!$O$3), AND(E122='club records end 2019'!$N$4, F122&lt;='club records end 2019'!$O$4), AND(E122='club records end 2019'!$N$5, F122&lt;='club records end 2019'!$O$5))), "CR", " ")</f>
        <v xml:space="preserve"> </v>
      </c>
      <c r="BB122" s="13" t="str">
        <f>IF(AND(B122="4x200", OR(AND(E122='club records end 2019'!$N$6, F122&lt;='club records end 2019'!$O$6), AND(E122='club records end 2019'!$N$7, F122&lt;='club records end 2019'!$O$7), AND(E122='club records end 2019'!$N$8, F122&lt;='club records end 2019'!$O$8), AND(E122='club records end 2019'!$N$9, F122&lt;='club records end 2019'!$O$9), AND(E122='club records end 2019'!$N$10, F122&lt;='club records end 2019'!$O$10))), "CR", " ")</f>
        <v xml:space="preserve"> </v>
      </c>
      <c r="BC122" s="13" t="str">
        <f>IF(AND(B122="4x300", AND(E122='club records end 2019'!$N$11, F122&lt;='club records end 2019'!$O$11)), "CR", " ")</f>
        <v xml:space="preserve"> </v>
      </c>
      <c r="BD122" s="13" t="str">
        <f>IF(AND(B122="4x400", OR(AND(E122='club records end 2019'!$N$12, F122&lt;='club records end 2019'!$O$12), AND(E122='club records end 2019'!$N$13, F122&lt;='club records end 2019'!$O$13), AND(E122='club records end 2019'!$N$14, F122&lt;='club records end 2019'!$O$14), AND(E122='club records end 2019'!$N$15, F122&lt;='club records end 2019'!$O$15))), "CR", " ")</f>
        <v xml:space="preserve"> </v>
      </c>
      <c r="BE122" s="13" t="str">
        <f>IF(AND(B122="3x800", OR(AND(E122='club records end 2019'!$N$16, F122&lt;='club records end 2019'!$O$16), AND(E122='club records end 2019'!$N$17, F122&lt;='club records end 2019'!$O$17), AND(E122='club records end 2019'!$N$18, F122&lt;='club records end 2019'!$O$18))), "CR", " ")</f>
        <v xml:space="preserve"> </v>
      </c>
      <c r="BF122" s="13" t="str">
        <f>IF(AND(B122="pentathlon", OR(AND(E122='club records end 2019'!$N$21, F122&gt;='club records end 2019'!$O$21), AND(E122='club records end 2019'!$N$22, F122&gt;='club records end 2019'!$O$22),AND(E122='club records end 2019'!$N$23, F122&gt;='club records end 2019'!$O$23),AND(E122='club records end 2019'!$N$24, F122&gt;='club records end 2019'!$O$24))), "CR", " ")</f>
        <v xml:space="preserve"> </v>
      </c>
      <c r="BG122" s="13" t="str">
        <f>IF(AND(B122="heptathlon", OR(AND(E122='club records end 2019'!$N$26, F122&gt;='club records end 2019'!$O$26), AND(E122='club records end 2019'!$N$27, F122&gt;='club records end 2019'!$O$27))), "CR", " ")</f>
        <v xml:space="preserve"> </v>
      </c>
      <c r="BH122" s="13" t="str">
        <f>IF(AND(B122="decathlon", OR(AND(E122='club records end 2019'!$N$29, F122&gt;='club records end 2019'!$O$29), AND(E122='club records end 2019'!$N$30, F122&gt;='club records end 2019'!$O$30),AND(E122='club records end 2019'!$N$31, F122&gt;='club records end 2019'!$O$31))), "CR", " ")</f>
        <v xml:space="preserve"> </v>
      </c>
    </row>
    <row r="123" spans="1:16333" ht="14.5" hidden="1" x14ac:dyDescent="0.35">
      <c r="A123" s="1" t="str">
        <f>E123</f>
        <v>U20</v>
      </c>
      <c r="B123" s="2">
        <v>400</v>
      </c>
      <c r="C123" s="1" t="s">
        <v>39</v>
      </c>
      <c r="D123" s="1" t="s">
        <v>40</v>
      </c>
      <c r="E123" s="29" t="s">
        <v>12</v>
      </c>
      <c r="G123" s="24"/>
      <c r="J123" s="13" t="str">
        <f t="shared" si="12"/>
        <v>***CLUB RECORD***</v>
      </c>
      <c r="K123" s="13" t="str">
        <f>IF(AND(B123=100, OR(AND(E123='club records end 2019'!$B$6, F123&lt;='club records end 2019'!$C$6), AND(E123='club records end 2019'!$B$7, F123&lt;='club records end 2019'!$C$7), AND(E123='club records end 2019'!$B$8, F123&lt;='club records end 2019'!$C$8), AND(E123='club records end 2019'!$B$9, F123&lt;='club records end 2019'!$C$9), AND(E123='club records end 2019'!$B$10, F123&lt;='club records end 2019'!$C$10))), "CR", " ")</f>
        <v xml:space="preserve"> </v>
      </c>
      <c r="L123" s="13" t="str">
        <f>IF(AND(B123=200, OR(AND(E123='club records end 2019'!$B$11, F123&lt;='club records end 2019'!$C$11), AND(E123='club records end 2019'!$B$12, F123&lt;='club records end 2019'!$C$12), AND(E123='club records end 2019'!$B$13, F123&lt;='club records end 2019'!$C$13), AND(E123='club records end 2019'!$B$14, F123&lt;='club records end 2019'!$C$14), AND(E123='club records end 2019'!$B$15, F123&lt;='club records end 2019'!$C$15))), "CR", " ")</f>
        <v xml:space="preserve"> </v>
      </c>
      <c r="M123" s="13" t="str">
        <f>IF(AND(B123=300, OR(AND(E123='club records end 2019'!$B$16, F123&lt;='club records end 2019'!$C$16), AND(E123='club records end 2019'!$B$17, F123&lt;='club records end 2019'!$C$17))), "CR", " ")</f>
        <v xml:space="preserve"> </v>
      </c>
      <c r="N123" s="13" t="str">
        <f>IF(AND(B123=400, OR(AND(E123='club records end 2019'!$B$18, F123&lt;='club records end 2019'!$C$18), AND(E123='club records end 2019'!$B$19, F123&lt;='club records end 2019'!$C$19), AND(E123='club records end 2019'!$B$20, F123&lt;='club records end 2019'!$C$20), AND(E123='club records end 2019'!$B$21, F123&lt;='club records end 2019'!$C$21))), "CR", " ")</f>
        <v>CR</v>
      </c>
      <c r="O123" s="13" t="str">
        <f>IF(AND(B123=800, OR(AND(E123='club records end 2019'!$B$22, F123&lt;='club records end 2019'!$C$22), AND(E123='club records end 2019'!$B$23, F123&lt;='club records end 2019'!$C$23), AND(E123='club records end 2019'!$B$24, F123&lt;='club records end 2019'!$C$24), AND(E123='club records end 2019'!$B$25, F123&lt;='club records end 2019'!$C$25), AND(E123='club records end 2019'!$B$26, F123&lt;='club records end 2019'!$C$26))), "CR", " ")</f>
        <v xml:space="preserve"> </v>
      </c>
      <c r="P123" s="13" t="str">
        <f>IF(AND(B123=1000, OR(AND(E123='club records end 2019'!$B$27, F123&lt;='club records end 2019'!$C$27), AND(E123='club records end 2019'!$B$28, F123&lt;='club records end 2019'!$C$28))), "CR", " ")</f>
        <v xml:space="preserve"> </v>
      </c>
      <c r="Q123" s="13" t="str">
        <f>IF(AND(B123=1500, OR(AND(E123='club records end 2019'!$B$29, F123&lt;='club records end 2019'!$C$29), AND(E123='club records end 2019'!$B$30, F123&lt;='club records end 2019'!$C$30), AND(E123='club records end 2019'!$B$31, F123&lt;='club records end 2019'!$C$31), AND(E123='club records end 2019'!$B$32, F123&lt;='club records end 2019'!$C$32), AND(E123='club records end 2019'!$B$33, F123&lt;='club records end 2019'!$C$33))), "CR", " ")</f>
        <v xml:space="preserve"> </v>
      </c>
      <c r="R123" s="13" t="str">
        <f>IF(AND(B123="1600 (Mile)",OR(AND(E123='club records end 2019'!$B$34,F123&lt;='club records end 2019'!$C$34),AND(E123='club records end 2019'!$B$35,F123&lt;='club records end 2019'!$C$35),AND(E123='club records end 2019'!$B$36,F123&lt;='club records end 2019'!$C$36),AND(E123='club records end 2019'!$B$37,F123&lt;='club records end 2019'!$C$37))),"CR"," ")</f>
        <v xml:space="preserve"> </v>
      </c>
      <c r="S123" s="13" t="str">
        <f>IF(AND(B123=3000, OR(AND(E123='club records end 2019'!$B$38, F123&lt;='club records end 2019'!$C$38), AND(E123='club records end 2019'!$B$39, F123&lt;='club records end 2019'!$C$39), AND(E123='club records end 2019'!$B$40, F123&lt;='club records end 2019'!$C$40), AND(E123='club records end 2019'!$B$41, F123&lt;='club records end 2019'!$C$41))), "CR", " ")</f>
        <v xml:space="preserve"> </v>
      </c>
      <c r="T123" s="13" t="str">
        <f>IF(AND(B123=5000, OR(AND(E123='club records end 2019'!$B$42, F123&lt;='club records end 2019'!$C$42), AND(E123='club records end 2019'!$B$43, F123&lt;='club records end 2019'!$C$43))), "CR", " ")</f>
        <v xml:space="preserve"> </v>
      </c>
      <c r="U123" s="12" t="str">
        <f>IF(AND(B123=10000, OR(AND(E123='club records end 2019'!$B$44, F123&lt;='club records end 2019'!$C$44), AND(E123='club records end 2019'!$B$45, F123&lt;='club records end 2019'!$C$45))), "CR", " ")</f>
        <v xml:space="preserve"> </v>
      </c>
      <c r="V123" s="12" t="str">
        <f>IF(AND(B123="high jump", OR(AND(E123='club records end 2019'!$F$1, F123&gt;='club records end 2019'!$G$1), AND(E123='club records end 2019'!$F$2, F123&gt;='club records end 2019'!$G$2), AND(E123='club records end 2019'!$F$3, F123&gt;='club records end 2019'!$G$3), AND(E123='club records end 2019'!$F$4, F123&gt;='club records end 2019'!$G$4), AND(E123='club records end 2019'!$F$5, F123&gt;='club records end 2019'!$G$5))), "CR", " ")</f>
        <v xml:space="preserve"> </v>
      </c>
      <c r="W123" s="12" t="str">
        <f>IF(AND(B123="long jump", OR(AND(E123='club records end 2019'!$F$6, F123&gt;='club records end 2019'!$G$6), AND(E123='club records end 2019'!$F$7, F123&gt;='club records end 2019'!$G$7), AND(E123='club records end 2019'!$F$8, F123&gt;='club records end 2019'!$G$8), AND(E123='club records end 2019'!$F$9, F123&gt;='club records end 2019'!$G$9), AND(E123='club records end 2019'!$F$10, F123&gt;='club records end 2019'!$G$10))), "CR", " ")</f>
        <v xml:space="preserve"> </v>
      </c>
      <c r="X123" s="12" t="str">
        <f>IF(AND(B123="triple jump", OR(AND(E123='club records end 2019'!$F$11, F123&gt;='club records end 2019'!$G$11), AND(E123='club records end 2019'!$F$12, F123&gt;='club records end 2019'!$G$12), AND(E123='club records end 2019'!$F$13, F123&gt;='club records end 2019'!$G$13), AND(E123='club records end 2019'!$F$14, F123&gt;='club records end 2019'!$H$14), AND(E123='club records end 2019'!$F$15, F123&gt;='club records end 2019'!$G$15))), "CR", " ")</f>
        <v xml:space="preserve"> </v>
      </c>
      <c r="Y123" s="12" t="str">
        <f>IF(AND(B123="pole vault", OR(AND(E123='club records end 2019'!$F$16, F123&gt;='club records end 2019'!$G$16), AND(E123='club records end 2019'!$F$17, F123&gt;='club records end 2019'!$G$17), AND(E123='club records end 2019'!$F$18, F123&gt;='club records end 2019'!$G$18), AND(E123='club records end 2019'!$F$19, F123&gt;='club records end 2019'!$G$19), AND(E123='club records end 2019'!$F$20, F123&gt;='club records end 2019'!$G$20))), "CR", " ")</f>
        <v xml:space="preserve"> </v>
      </c>
      <c r="Z123" s="12" t="str">
        <f>IF(AND(B123="discus 1", E123='club records end 2019'!$F$21, F123&gt;='club records end 2019'!$G$21), "CR", " ")</f>
        <v xml:space="preserve"> </v>
      </c>
      <c r="AA123" s="12" t="str">
        <f>IF(AND(B123="discus 1.25", E123='club records end 2019'!$F$22, F123&gt;='club records end 2019'!$G$22), "CR", " ")</f>
        <v xml:space="preserve"> </v>
      </c>
      <c r="AB123" s="12" t="str">
        <f>IF(AND(B123="discus 1.5", E123='club records end 2019'!$F$23, F123&gt;='club records end 2019'!$G$23), "CR", " ")</f>
        <v xml:space="preserve"> </v>
      </c>
      <c r="AC123" s="12" t="str">
        <f>IF(AND(B123="discus 1.75", E123='club records end 2019'!$F$24, F123&gt;='club records end 2019'!$G$24), "CR", " ")</f>
        <v xml:space="preserve"> </v>
      </c>
      <c r="AD123" s="12" t="str">
        <f>IF(AND(B123="discus 2", E123='club records end 2019'!$F$25, F123&gt;='club records end 2019'!$G$25), "CR", " ")</f>
        <v xml:space="preserve"> </v>
      </c>
      <c r="AE123" s="12" t="str">
        <f>IF(AND(B123="hammer 4", E123='club records end 2019'!$F$27, F123&gt;='club records end 2019'!$G$27), "CR", " ")</f>
        <v xml:space="preserve"> </v>
      </c>
      <c r="AF123" s="12" t="str">
        <f>IF(AND(B123="hammer 5", E123='club records end 2019'!$F$28, F123&gt;='club records end 2019'!$G$28), "CR", " ")</f>
        <v xml:space="preserve"> </v>
      </c>
      <c r="AG123" s="12" t="str">
        <f>IF(AND(B123="hammer 6", E123='club records end 2019'!$F$29, F123&gt;='club records end 2019'!$G$29), "CR", " ")</f>
        <v xml:space="preserve"> </v>
      </c>
      <c r="AH123" s="12" t="str">
        <f>IF(AND(B123="hammer 7.26", E123='club records end 2019'!$F$30, F123&gt;='club records end 2019'!$G$30), "CR", " ")</f>
        <v xml:space="preserve"> </v>
      </c>
      <c r="AI123" s="12" t="str">
        <f>IF(AND(B123="javelin 400", E123='club records end 2019'!$F$31, F123&gt;='club records end 2019'!$G$31), "CR", " ")</f>
        <v xml:space="preserve"> </v>
      </c>
      <c r="AJ123" s="12" t="str">
        <f>IF(AND(B123="javelin 600", E123='club records end 2019'!$F$32, F123&gt;='club records end 2019'!$G$32), "CR", " ")</f>
        <v xml:space="preserve"> </v>
      </c>
      <c r="AK123" s="12" t="str">
        <f>IF(AND(B123="javelin 700", E123='club records end 2019'!$F$33, F123&gt;='club records end 2019'!$G$33), "CR", " ")</f>
        <v xml:space="preserve"> </v>
      </c>
      <c r="AL123" s="12" t="str">
        <f>IF(AND(B123="javelin 800", OR(AND(E123='club records end 2019'!$F$34, F123&gt;='club records end 2019'!$G$34), AND(E123='club records end 2019'!$F$35, F123&gt;='club records end 2019'!$G$35))), "CR", " ")</f>
        <v xml:space="preserve"> </v>
      </c>
      <c r="AM123" s="12" t="str">
        <f>IF(AND(B123="shot 3", E123='club records end 2019'!$F$36, F123&gt;='club records end 2019'!$G$36), "CR", " ")</f>
        <v xml:space="preserve"> </v>
      </c>
      <c r="AN123" s="12" t="str">
        <f>IF(AND(B123="shot 4", E123='club records end 2019'!$F$37, F123&gt;='club records end 2019'!$G$37), "CR", " ")</f>
        <v xml:space="preserve"> </v>
      </c>
      <c r="AO123" s="12" t="str">
        <f>IF(AND(B123="shot 5", E123='club records end 2019'!$F$38, F123&gt;='club records end 2019'!$G$38), "CR", " ")</f>
        <v xml:space="preserve"> </v>
      </c>
      <c r="AP123" s="12" t="str">
        <f>IF(AND(B123="shot 6", E123='club records end 2019'!$F$39, F123&gt;='club records end 2019'!$G$39), "CR", " ")</f>
        <v xml:space="preserve"> </v>
      </c>
      <c r="AQ123" s="12" t="str">
        <f>IF(AND(B123="shot 7.26", E123='club records end 2019'!$F$40, F123&gt;='club records end 2019'!$G$40), "CR", " ")</f>
        <v xml:space="preserve"> </v>
      </c>
      <c r="AR123" s="12" t="str">
        <f>IF(AND(B123="60H",OR(AND(E123='club records end 2019'!$J$1,F123&lt;='club records end 2019'!$K$1),AND(E123='club records end 2019'!$J$2,F123&lt;='club records end 2019'!$K$2),AND(E123='club records end 2019'!$J$3,F123&lt;='club records end 2019'!$K$3),AND(E123='club records end 2019'!$J$4,F123&lt;='club records end 2019'!$K$4),AND(E123='club records end 2019'!$J$5,F123&lt;='club records end 2019'!$K$5))),"CR"," ")</f>
        <v xml:space="preserve"> </v>
      </c>
      <c r="AS123" s="12" t="str">
        <f>IF(AND(B123="75H", AND(E123='club records end 2019'!$J$6, F123&lt;='club records end 2019'!$K$6)), "CR", " ")</f>
        <v xml:space="preserve"> </v>
      </c>
      <c r="AT123" s="12" t="str">
        <f>IF(AND(B123="80H", AND(E123='club records end 2019'!$J$7, F123&lt;='club records end 2019'!$K$7)), "CR", " ")</f>
        <v xml:space="preserve"> </v>
      </c>
      <c r="AU123" s="12" t="str">
        <f>IF(AND(B123="100H", AND(E123='club records end 2019'!$J$8, F123&lt;='club records end 2019'!$K$8)), "CR", " ")</f>
        <v xml:space="preserve"> </v>
      </c>
      <c r="AV123" s="12" t="str">
        <f>IF(AND(B123="110H", OR(AND(E123='club records end 2019'!$J$9, F123&lt;='club records end 2019'!$K$9), AND(E123='club records end 2019'!$J$10, F123&lt;='club records end 2019'!$K$10))), "CR", " ")</f>
        <v xml:space="preserve"> </v>
      </c>
      <c r="AW123" s="12" t="str">
        <f>IF(AND(B123="400H", OR(AND(E123='club records end 2019'!$J$11, F123&lt;='club records end 2019'!$K$11), AND(E123='club records end 2019'!$J$12, F123&lt;='club records end 2019'!$K$12), AND(E123='club records end 2019'!$J$13, F123&lt;='club records end 2019'!$K$13), AND(E123='club records end 2019'!$J$14, F123&lt;='club records end 2019'!$K$14))), "CR", " ")</f>
        <v xml:space="preserve"> </v>
      </c>
      <c r="AX123" s="12" t="str">
        <f>IF(AND(B123="1500SC", AND(E123='club records end 2019'!$J$15, F123&lt;='club records end 2019'!$K$15)), "CR", " ")</f>
        <v xml:space="preserve"> </v>
      </c>
      <c r="AY123" s="12" t="str">
        <f>IF(AND(B123="2000SC", OR(AND(E123='club records end 2019'!$J$17, F123&lt;='club records end 2019'!$K$17), AND(E123='club records end 2019'!$J$18, F123&lt;='club records end 2019'!$K$18))), "CR", " ")</f>
        <v xml:space="preserve"> </v>
      </c>
      <c r="AZ123" s="12" t="str">
        <f>IF(AND(B123="3000SC", OR(AND(E123='club records end 2019'!$J$20, F123&lt;='club records end 2019'!$K$20), AND(E123='club records end 2019'!$J$21, F123&lt;='club records end 2019'!$K$21))), "CR", " ")</f>
        <v xml:space="preserve"> </v>
      </c>
      <c r="BA123" s="13" t="str">
        <f>IF(AND(B123="4x100", OR(AND(E123='club records end 2019'!$N$1, F123&lt;='club records end 2019'!$O$1), AND(E123='club records end 2019'!$N$2, F123&lt;='club records end 2019'!$O$2), AND(E123='club records end 2019'!$N$3, F123&lt;='club records end 2019'!$O$3), AND(E123='club records end 2019'!$N$4, F123&lt;='club records end 2019'!$O$4), AND(E123='club records end 2019'!$N$5, F123&lt;='club records end 2019'!$O$5))), "CR", " ")</f>
        <v xml:space="preserve"> </v>
      </c>
      <c r="BB123" s="13" t="str">
        <f>IF(AND(B123="4x200", OR(AND(E123='club records end 2019'!$N$6, F123&lt;='club records end 2019'!$O$6), AND(E123='club records end 2019'!$N$7, F123&lt;='club records end 2019'!$O$7), AND(E123='club records end 2019'!$N$8, F123&lt;='club records end 2019'!$O$8), AND(E123='club records end 2019'!$N$9, F123&lt;='club records end 2019'!$O$9), AND(E123='club records end 2019'!$N$10, F123&lt;='club records end 2019'!$O$10))), "CR", " ")</f>
        <v xml:space="preserve"> </v>
      </c>
      <c r="BC123" s="13" t="str">
        <f>IF(AND(B123="4x300", AND(E123='club records end 2019'!$N$11, F123&lt;='club records end 2019'!$O$11)), "CR", " ")</f>
        <v xml:space="preserve"> </v>
      </c>
      <c r="BD123" s="13" t="str">
        <f>IF(AND(B123="4x400", OR(AND(E123='club records end 2019'!$N$12, F123&lt;='club records end 2019'!$O$12), AND(E123='club records end 2019'!$N$13, F123&lt;='club records end 2019'!$O$13), AND(E123='club records end 2019'!$N$14, F123&lt;='club records end 2019'!$O$14), AND(E123='club records end 2019'!$N$15, F123&lt;='club records end 2019'!$O$15))), "CR", " ")</f>
        <v xml:space="preserve"> </v>
      </c>
      <c r="BE123" s="13" t="str">
        <f>IF(AND(B123="3x800", OR(AND(E123='club records end 2019'!$N$16, F123&lt;='club records end 2019'!$O$16), AND(E123='club records end 2019'!$N$17, F123&lt;='club records end 2019'!$O$17), AND(E123='club records end 2019'!$N$18, F123&lt;='club records end 2019'!$O$18))), "CR", " ")</f>
        <v xml:space="preserve"> </v>
      </c>
      <c r="BF123" s="13" t="str">
        <f>IF(AND(B123="pentathlon", OR(AND(E123='club records end 2019'!$N$21, F123&gt;='club records end 2019'!$O$21), AND(E123='club records end 2019'!$N$22, F123&gt;='club records end 2019'!$O$22),AND(E123='club records end 2019'!$N$23, F123&gt;='club records end 2019'!$O$23),AND(E123='club records end 2019'!$N$24, F123&gt;='club records end 2019'!$O$24))), "CR", " ")</f>
        <v xml:space="preserve"> </v>
      </c>
      <c r="BG123" s="13" t="str">
        <f>IF(AND(B123="heptathlon", OR(AND(E123='club records end 2019'!$N$26, F123&gt;='club records end 2019'!$O$26), AND(E123='club records end 2019'!$N$27, F123&gt;='club records end 2019'!$O$27))), "CR", " ")</f>
        <v xml:space="preserve"> </v>
      </c>
      <c r="BH123" s="13" t="str">
        <f>IF(AND(B123="decathlon", OR(AND(E123='club records end 2019'!$N$29, F123&gt;='club records end 2019'!$O$29), AND(E123='club records end 2019'!$N$30, F123&gt;='club records end 2019'!$O$30),AND(E123='club records end 2019'!$N$31, F123&gt;='club records end 2019'!$O$31))), "CR", " ")</f>
        <v xml:space="preserve"> </v>
      </c>
    </row>
    <row r="124" spans="1:16333" ht="14.5" hidden="1" x14ac:dyDescent="0.35">
      <c r="A124" s="1" t="str">
        <f>E124</f>
        <v>U20</v>
      </c>
      <c r="B124" s="2">
        <v>800</v>
      </c>
      <c r="C124" s="1" t="s">
        <v>283</v>
      </c>
      <c r="D124" s="1" t="s">
        <v>284</v>
      </c>
      <c r="E124" s="29" t="s">
        <v>12</v>
      </c>
      <c r="G124" s="24"/>
      <c r="J124" s="13" t="str">
        <f t="shared" si="12"/>
        <v>***CLUB RECORD***</v>
      </c>
      <c r="K124" s="13" t="str">
        <f>IF(AND(B124=100, OR(AND(E124='club records end 2019'!$B$6, F124&lt;='club records end 2019'!$C$6), AND(E124='club records end 2019'!$B$7, F124&lt;='club records end 2019'!$C$7), AND(E124='club records end 2019'!$B$8, F124&lt;='club records end 2019'!$C$8), AND(E124='club records end 2019'!$B$9, F124&lt;='club records end 2019'!$C$9), AND(E124='club records end 2019'!$B$10, F124&lt;='club records end 2019'!$C$10))), "CR", " ")</f>
        <v xml:space="preserve"> </v>
      </c>
      <c r="L124" s="13" t="str">
        <f>IF(AND(B124=200, OR(AND(E124='club records end 2019'!$B$11, F124&lt;='club records end 2019'!$C$11), AND(E124='club records end 2019'!$B$12, F124&lt;='club records end 2019'!$C$12), AND(E124='club records end 2019'!$B$13, F124&lt;='club records end 2019'!$C$13), AND(E124='club records end 2019'!$B$14, F124&lt;='club records end 2019'!$C$14), AND(E124='club records end 2019'!$B$15, F124&lt;='club records end 2019'!$C$15))), "CR", " ")</f>
        <v xml:space="preserve"> </v>
      </c>
      <c r="M124" s="13" t="str">
        <f>IF(AND(B124=300, OR(AND(E124='club records end 2019'!$B$16, F124&lt;='club records end 2019'!$C$16), AND(E124='club records end 2019'!$B$17, F124&lt;='club records end 2019'!$C$17))), "CR", " ")</f>
        <v xml:space="preserve"> </v>
      </c>
      <c r="N124" s="13" t="str">
        <f>IF(AND(B124=400, OR(AND(E124='club records end 2019'!$B$18, F124&lt;='club records end 2019'!$C$18), AND(E124='club records end 2019'!$B$19, F124&lt;='club records end 2019'!$C$19), AND(E124='club records end 2019'!$B$20, F124&lt;='club records end 2019'!$C$20), AND(E124='club records end 2019'!$B$21, F124&lt;='club records end 2019'!$C$21))), "CR", " ")</f>
        <v xml:space="preserve"> </v>
      </c>
      <c r="O124" s="13" t="str">
        <f>IF(AND(B124=800, OR(AND(E124='club records end 2019'!$B$22, F124&lt;='club records end 2019'!$C$22), AND(E124='club records end 2019'!$B$23, F124&lt;='club records end 2019'!$C$23), AND(E124='club records end 2019'!$B$24, F124&lt;='club records end 2019'!$C$24), AND(E124='club records end 2019'!$B$25, F124&lt;='club records end 2019'!$C$25), AND(E124='club records end 2019'!$B$26, F124&lt;='club records end 2019'!$C$26))), "CR", " ")</f>
        <v>CR</v>
      </c>
      <c r="P124" s="13" t="str">
        <f>IF(AND(B124=1000, OR(AND(E124='club records end 2019'!$B$27, F124&lt;='club records end 2019'!$C$27), AND(E124='club records end 2019'!$B$28, F124&lt;='club records end 2019'!$C$28))), "CR", " ")</f>
        <v xml:space="preserve"> </v>
      </c>
      <c r="Q124" s="13" t="str">
        <f>IF(AND(B124=1500, OR(AND(E124='club records end 2019'!$B$29, F124&lt;='club records end 2019'!$C$29), AND(E124='club records end 2019'!$B$30, F124&lt;='club records end 2019'!$C$30), AND(E124='club records end 2019'!$B$31, F124&lt;='club records end 2019'!$C$31), AND(E124='club records end 2019'!$B$32, F124&lt;='club records end 2019'!$C$32), AND(E124='club records end 2019'!$B$33, F124&lt;='club records end 2019'!$C$33))), "CR", " ")</f>
        <v xml:space="preserve"> </v>
      </c>
      <c r="R124" s="13" t="str">
        <f>IF(AND(B124="1600 (Mile)",OR(AND(E124='club records end 2019'!$B$34,F124&lt;='club records end 2019'!$C$34),AND(E124='club records end 2019'!$B$35,F124&lt;='club records end 2019'!$C$35),AND(E124='club records end 2019'!$B$36,F124&lt;='club records end 2019'!$C$36),AND(E124='club records end 2019'!$B$37,F124&lt;='club records end 2019'!$C$37))),"CR"," ")</f>
        <v xml:space="preserve"> </v>
      </c>
      <c r="S124" s="13" t="str">
        <f>IF(AND(B124=3000, OR(AND(E124='club records end 2019'!$B$38, F124&lt;='club records end 2019'!$C$38), AND(E124='club records end 2019'!$B$39, F124&lt;='club records end 2019'!$C$39), AND(E124='club records end 2019'!$B$40, F124&lt;='club records end 2019'!$C$40), AND(E124='club records end 2019'!$B$41, F124&lt;='club records end 2019'!$C$41))), "CR", " ")</f>
        <v xml:space="preserve"> </v>
      </c>
      <c r="T124" s="13" t="str">
        <f>IF(AND(B124=5000, OR(AND(E124='club records end 2019'!$B$42, F124&lt;='club records end 2019'!$C$42), AND(E124='club records end 2019'!$B$43, F124&lt;='club records end 2019'!$C$43))), "CR", " ")</f>
        <v xml:space="preserve"> </v>
      </c>
      <c r="U124" s="12" t="str">
        <f>IF(AND(B124=10000, OR(AND(E124='club records end 2019'!$B$44, F124&lt;='club records end 2019'!$C$44), AND(E124='club records end 2019'!$B$45, F124&lt;='club records end 2019'!$C$45))), "CR", " ")</f>
        <v xml:space="preserve"> </v>
      </c>
      <c r="V124" s="12" t="str">
        <f>IF(AND(B124="high jump", OR(AND(E124='club records end 2019'!$F$1, F124&gt;='club records end 2019'!$G$1), AND(E124='club records end 2019'!$F$2, F124&gt;='club records end 2019'!$G$2), AND(E124='club records end 2019'!$F$3, F124&gt;='club records end 2019'!$G$3), AND(E124='club records end 2019'!$F$4, F124&gt;='club records end 2019'!$G$4), AND(E124='club records end 2019'!$F$5, F124&gt;='club records end 2019'!$G$5))), "CR", " ")</f>
        <v xml:space="preserve"> </v>
      </c>
      <c r="W124" s="12" t="str">
        <f>IF(AND(B124="long jump", OR(AND(E124='club records end 2019'!$F$6, F124&gt;='club records end 2019'!$G$6), AND(E124='club records end 2019'!$F$7, F124&gt;='club records end 2019'!$G$7), AND(E124='club records end 2019'!$F$8, F124&gt;='club records end 2019'!$G$8), AND(E124='club records end 2019'!$F$9, F124&gt;='club records end 2019'!$G$9), AND(E124='club records end 2019'!$F$10, F124&gt;='club records end 2019'!$G$10))), "CR", " ")</f>
        <v xml:space="preserve"> </v>
      </c>
      <c r="X124" s="12" t="str">
        <f>IF(AND(B124="triple jump", OR(AND(E124='club records end 2019'!$F$11, F124&gt;='club records end 2019'!$G$11), AND(E124='club records end 2019'!$F$12, F124&gt;='club records end 2019'!$G$12), AND(E124='club records end 2019'!$F$13, F124&gt;='club records end 2019'!$G$13), AND(E124='club records end 2019'!$F$14, F124&gt;='club records end 2019'!$H$14), AND(E124='club records end 2019'!$F$15, F124&gt;='club records end 2019'!$G$15))), "CR", " ")</f>
        <v xml:space="preserve"> </v>
      </c>
      <c r="Y124" s="12" t="str">
        <f>IF(AND(B124="pole vault", OR(AND(E124='club records end 2019'!$F$16, F124&gt;='club records end 2019'!$G$16), AND(E124='club records end 2019'!$F$17, F124&gt;='club records end 2019'!$G$17), AND(E124='club records end 2019'!$F$18, F124&gt;='club records end 2019'!$G$18), AND(E124='club records end 2019'!$F$19, F124&gt;='club records end 2019'!$G$19), AND(E124='club records end 2019'!$F$20, F124&gt;='club records end 2019'!$G$20))), "CR", " ")</f>
        <v xml:space="preserve"> </v>
      </c>
      <c r="Z124" s="12" t="str">
        <f>IF(AND(B124="discus 1", E124='club records end 2019'!$F$21, F124&gt;='club records end 2019'!$G$21), "CR", " ")</f>
        <v xml:space="preserve"> </v>
      </c>
      <c r="AA124" s="12" t="str">
        <f>IF(AND(B124="discus 1.25", E124='club records end 2019'!$F$22, F124&gt;='club records end 2019'!$G$22), "CR", " ")</f>
        <v xml:space="preserve"> </v>
      </c>
      <c r="AB124" s="12" t="str">
        <f>IF(AND(B124="discus 1.5", E124='club records end 2019'!$F$23, F124&gt;='club records end 2019'!$G$23), "CR", " ")</f>
        <v xml:space="preserve"> </v>
      </c>
      <c r="AC124" s="12" t="str">
        <f>IF(AND(B124="discus 1.75", E124='club records end 2019'!$F$24, F124&gt;='club records end 2019'!$G$24), "CR", " ")</f>
        <v xml:space="preserve"> </v>
      </c>
      <c r="AD124" s="12" t="str">
        <f>IF(AND(B124="discus 2", E124='club records end 2019'!$F$25, F124&gt;='club records end 2019'!$G$25), "CR", " ")</f>
        <v xml:space="preserve"> </v>
      </c>
      <c r="AE124" s="12" t="str">
        <f>IF(AND(B124="hammer 4", E124='club records end 2019'!$F$27, F124&gt;='club records end 2019'!$G$27), "CR", " ")</f>
        <v xml:space="preserve"> </v>
      </c>
      <c r="AF124" s="12" t="str">
        <f>IF(AND(B124="hammer 5", E124='club records end 2019'!$F$28, F124&gt;='club records end 2019'!$G$28), "CR", " ")</f>
        <v xml:space="preserve"> </v>
      </c>
      <c r="AG124" s="12" t="str">
        <f>IF(AND(B124="hammer 6", E124='club records end 2019'!$F$29, F124&gt;='club records end 2019'!$G$29), "CR", " ")</f>
        <v xml:space="preserve"> </v>
      </c>
      <c r="AH124" s="12" t="str">
        <f>IF(AND(B124="hammer 7.26", E124='club records end 2019'!$F$30, F124&gt;='club records end 2019'!$G$30), "CR", " ")</f>
        <v xml:space="preserve"> </v>
      </c>
      <c r="AI124" s="12" t="str">
        <f>IF(AND(B124="javelin 400", E124='club records end 2019'!$F$31, F124&gt;='club records end 2019'!$G$31), "CR", " ")</f>
        <v xml:space="preserve"> </v>
      </c>
      <c r="AJ124" s="12" t="str">
        <f>IF(AND(B124="javelin 600", E124='club records end 2019'!$F$32, F124&gt;='club records end 2019'!$G$32), "CR", " ")</f>
        <v xml:space="preserve"> </v>
      </c>
      <c r="AK124" s="12" t="str">
        <f>IF(AND(B124="javelin 700", E124='club records end 2019'!$F$33, F124&gt;='club records end 2019'!$G$33), "CR", " ")</f>
        <v xml:space="preserve"> </v>
      </c>
      <c r="AL124" s="12" t="str">
        <f>IF(AND(B124="javelin 800", OR(AND(E124='club records end 2019'!$F$34, F124&gt;='club records end 2019'!$G$34), AND(E124='club records end 2019'!$F$35, F124&gt;='club records end 2019'!$G$35))), "CR", " ")</f>
        <v xml:space="preserve"> </v>
      </c>
      <c r="AM124" s="12" t="str">
        <f>IF(AND(B124="shot 3", E124='club records end 2019'!$F$36, F124&gt;='club records end 2019'!$G$36), "CR", " ")</f>
        <v xml:space="preserve"> </v>
      </c>
      <c r="AN124" s="12" t="str">
        <f>IF(AND(B124="shot 4", E124='club records end 2019'!$F$37, F124&gt;='club records end 2019'!$G$37), "CR", " ")</f>
        <v xml:space="preserve"> </v>
      </c>
      <c r="AO124" s="12" t="str">
        <f>IF(AND(B124="shot 5", E124='club records end 2019'!$F$38, F124&gt;='club records end 2019'!$G$38), "CR", " ")</f>
        <v xml:space="preserve"> </v>
      </c>
      <c r="AP124" s="12" t="str">
        <f>IF(AND(B124="shot 6", E124='club records end 2019'!$F$39, F124&gt;='club records end 2019'!$G$39), "CR", " ")</f>
        <v xml:space="preserve"> </v>
      </c>
      <c r="AQ124" s="12" t="str">
        <f>IF(AND(B124="shot 7.26", E124='club records end 2019'!$F$40, F124&gt;='club records end 2019'!$G$40), "CR", " ")</f>
        <v xml:space="preserve"> </v>
      </c>
      <c r="AR124" s="12" t="str">
        <f>IF(AND(B124="60H",OR(AND(E124='club records end 2019'!$J$1,F124&lt;='club records end 2019'!$K$1),AND(E124='club records end 2019'!$J$2,F124&lt;='club records end 2019'!$K$2),AND(E124='club records end 2019'!$J$3,F124&lt;='club records end 2019'!$K$3),AND(E124='club records end 2019'!$J$4,F124&lt;='club records end 2019'!$K$4),AND(E124='club records end 2019'!$J$5,F124&lt;='club records end 2019'!$K$5))),"CR"," ")</f>
        <v xml:space="preserve"> </v>
      </c>
      <c r="AS124" s="12" t="str">
        <f>IF(AND(B124="75H", AND(E124='club records end 2019'!$J$6, F124&lt;='club records end 2019'!$K$6)), "CR", " ")</f>
        <v xml:space="preserve"> </v>
      </c>
      <c r="AT124" s="12" t="str">
        <f>IF(AND(B124="80H", AND(E124='club records end 2019'!$J$7, F124&lt;='club records end 2019'!$K$7)), "CR", " ")</f>
        <v xml:space="preserve"> </v>
      </c>
      <c r="AU124" s="12" t="str">
        <f>IF(AND(B124="100H", AND(E124='club records end 2019'!$J$8, F124&lt;='club records end 2019'!$K$8)), "CR", " ")</f>
        <v xml:space="preserve"> </v>
      </c>
      <c r="AV124" s="12" t="str">
        <f>IF(AND(B124="110H", OR(AND(E124='club records end 2019'!$J$9, F124&lt;='club records end 2019'!$K$9), AND(E124='club records end 2019'!$J$10, F124&lt;='club records end 2019'!$K$10))), "CR", " ")</f>
        <v xml:space="preserve"> </v>
      </c>
      <c r="AW124" s="12" t="str">
        <f>IF(AND(B124="400H", OR(AND(E124='club records end 2019'!$J$11, F124&lt;='club records end 2019'!$K$11), AND(E124='club records end 2019'!$J$12, F124&lt;='club records end 2019'!$K$12), AND(E124='club records end 2019'!$J$13, F124&lt;='club records end 2019'!$K$13), AND(E124='club records end 2019'!$J$14, F124&lt;='club records end 2019'!$K$14))), "CR", " ")</f>
        <v xml:space="preserve"> </v>
      </c>
      <c r="AX124" s="12" t="str">
        <f>IF(AND(B124="1500SC", AND(E124='club records end 2019'!$J$15, F124&lt;='club records end 2019'!$K$15)), "CR", " ")</f>
        <v xml:space="preserve"> </v>
      </c>
      <c r="AY124" s="12" t="str">
        <f>IF(AND(B124="2000SC", OR(AND(E124='club records end 2019'!$J$17, F124&lt;='club records end 2019'!$K$17), AND(E124='club records end 2019'!$J$18, F124&lt;='club records end 2019'!$K$18))), "CR", " ")</f>
        <v xml:space="preserve"> </v>
      </c>
      <c r="AZ124" s="12" t="str">
        <f>IF(AND(B124="3000SC", OR(AND(E124='club records end 2019'!$J$20, F124&lt;='club records end 2019'!$K$20), AND(E124='club records end 2019'!$J$21, F124&lt;='club records end 2019'!$K$21))), "CR", " ")</f>
        <v xml:space="preserve"> </v>
      </c>
      <c r="BA124" s="13" t="str">
        <f>IF(AND(B124="4x100", OR(AND(E124='club records end 2019'!$N$1, F124&lt;='club records end 2019'!$O$1), AND(E124='club records end 2019'!$N$2, F124&lt;='club records end 2019'!$O$2), AND(E124='club records end 2019'!$N$3, F124&lt;='club records end 2019'!$O$3), AND(E124='club records end 2019'!$N$4, F124&lt;='club records end 2019'!$O$4), AND(E124='club records end 2019'!$N$5, F124&lt;='club records end 2019'!$O$5))), "CR", " ")</f>
        <v xml:space="preserve"> </v>
      </c>
      <c r="BB124" s="13" t="str">
        <f>IF(AND(B124="4x200", OR(AND(E124='club records end 2019'!$N$6, F124&lt;='club records end 2019'!$O$6), AND(E124='club records end 2019'!$N$7, F124&lt;='club records end 2019'!$O$7), AND(E124='club records end 2019'!$N$8, F124&lt;='club records end 2019'!$O$8), AND(E124='club records end 2019'!$N$9, F124&lt;='club records end 2019'!$O$9), AND(E124='club records end 2019'!$N$10, F124&lt;='club records end 2019'!$O$10))), "CR", " ")</f>
        <v xml:space="preserve"> </v>
      </c>
      <c r="BC124" s="13" t="str">
        <f>IF(AND(B124="4x300", AND(E124='club records end 2019'!$N$11, F124&lt;='club records end 2019'!$O$11)), "CR", " ")</f>
        <v xml:space="preserve"> </v>
      </c>
      <c r="BD124" s="13" t="str">
        <f>IF(AND(B124="4x400", OR(AND(E124='club records end 2019'!$N$12, F124&lt;='club records end 2019'!$O$12), AND(E124='club records end 2019'!$N$13, F124&lt;='club records end 2019'!$O$13), AND(E124='club records end 2019'!$N$14, F124&lt;='club records end 2019'!$O$14), AND(E124='club records end 2019'!$N$15, F124&lt;='club records end 2019'!$O$15))), "CR", " ")</f>
        <v xml:space="preserve"> </v>
      </c>
      <c r="BE124" s="13" t="str">
        <f>IF(AND(B124="3x800", OR(AND(E124='club records end 2019'!$N$16, F124&lt;='club records end 2019'!$O$16), AND(E124='club records end 2019'!$N$17, F124&lt;='club records end 2019'!$O$17), AND(E124='club records end 2019'!$N$18, F124&lt;='club records end 2019'!$O$18))), "CR", " ")</f>
        <v xml:space="preserve"> </v>
      </c>
      <c r="BF124" s="13" t="str">
        <f>IF(AND(B124="pentathlon", OR(AND(E124='club records end 2019'!$N$21, F124&gt;='club records end 2019'!$O$21), AND(E124='club records end 2019'!$N$22, F124&gt;='club records end 2019'!$O$22),AND(E124='club records end 2019'!$N$23, F124&gt;='club records end 2019'!$O$23),AND(E124='club records end 2019'!$N$24, F124&gt;='club records end 2019'!$O$24))), "CR", " ")</f>
        <v xml:space="preserve"> </v>
      </c>
      <c r="BG124" s="13" t="str">
        <f>IF(AND(B124="heptathlon", OR(AND(E124='club records end 2019'!$N$26, F124&gt;='club records end 2019'!$O$26), AND(E124='club records end 2019'!$N$27, F124&gt;='club records end 2019'!$O$27))), "CR", " ")</f>
        <v xml:space="preserve"> </v>
      </c>
      <c r="BH124" s="13" t="str">
        <f>IF(AND(B124="decathlon", OR(AND(E124='club records end 2019'!$N$29, F124&gt;='club records end 2019'!$O$29), AND(E124='club records end 2019'!$N$30, F124&gt;='club records end 2019'!$O$30),AND(E124='club records end 2019'!$N$31, F124&gt;='club records end 2019'!$O$31))), "CR", " ")</f>
        <v xml:space="preserve"> </v>
      </c>
    </row>
    <row r="125" spans="1:16333" ht="14.5" x14ac:dyDescent="0.35">
      <c r="A125" s="17" t="str">
        <f>IF(OR(E125="Sen", E125="V35", E125="V40", E125="V45", E125="V50", E125="V55", E125="V60", E125="V65", E125="V70", E125="V75"), "V", E125)</f>
        <v>U13</v>
      </c>
      <c r="B125" s="2">
        <v>1500</v>
      </c>
      <c r="C125" s="1" t="s">
        <v>155</v>
      </c>
      <c r="D125" s="1" t="s">
        <v>156</v>
      </c>
      <c r="E125" s="17" t="s">
        <v>13</v>
      </c>
      <c r="F125" s="18" t="s">
        <v>393</v>
      </c>
      <c r="G125" s="25">
        <v>44087</v>
      </c>
      <c r="H125" s="1" t="s">
        <v>242</v>
      </c>
      <c r="J125" s="4" t="str">
        <f t="shared" si="12"/>
        <v/>
      </c>
      <c r="K125" s="13" t="str">
        <f>IF(AND(B125=100, OR(AND(E125='club records end 2019'!$B$6, F125&lt;='club records end 2019'!$C$6), AND(E125='club records end 2019'!$B$7, F125&lt;='club records end 2019'!$C$7), AND(E125='club records end 2019'!$B$8, F125&lt;='club records end 2019'!$C$8), AND(E125='club records end 2019'!$B$9, F125&lt;='club records end 2019'!$C$9), AND(E125='club records end 2019'!$B$10, F125&lt;='club records end 2019'!$C$10))), "CR", " ")</f>
        <v xml:space="preserve"> </v>
      </c>
      <c r="L125" s="13" t="str">
        <f>IF(AND(B125=200, OR(AND(E125='club records end 2019'!$B$11, F125&lt;='club records end 2019'!$C$11), AND(E125='club records end 2019'!$B$12, F125&lt;='club records end 2019'!$C$12), AND(E125='club records end 2019'!$B$13, F125&lt;='club records end 2019'!$C$13), AND(E125='club records end 2019'!$B$14, F125&lt;='club records end 2019'!$C$14), AND(E125='club records end 2019'!$B$15, F125&lt;='club records end 2019'!$C$15))), "CR", " ")</f>
        <v xml:space="preserve"> </v>
      </c>
      <c r="M125" s="13" t="str">
        <f>IF(AND(B125=300, OR(AND(E125='club records end 2019'!$B$16, F125&lt;='club records end 2019'!$C$16), AND(E125='club records end 2019'!$B$17, F125&lt;='club records end 2019'!$C$17))), "CR", " ")</f>
        <v xml:space="preserve"> </v>
      </c>
      <c r="N125" s="13" t="str">
        <f>IF(AND(B125=400, OR(AND(E125='club records end 2019'!$B$18, F125&lt;='club records end 2019'!$C$18), AND(E125='club records end 2019'!$B$19, F125&lt;='club records end 2019'!$C$19), AND(E125='club records end 2019'!$B$20, F125&lt;='club records end 2019'!$C$20), AND(E125='club records end 2019'!$B$21, F125&lt;='club records end 2019'!$C$21))), "CR", " ")</f>
        <v xml:space="preserve"> </v>
      </c>
      <c r="O125" s="13" t="str">
        <f>IF(AND(B125=800, OR(AND(E125='club records end 2019'!$B$22, F125&lt;='club records end 2019'!$C$22), AND(E125='club records end 2019'!$B$23, F125&lt;='club records end 2019'!$C$23), AND(E125='club records end 2019'!$B$24, F125&lt;='club records end 2019'!$C$24), AND(E125='club records end 2019'!$B$25, F125&lt;='club records end 2019'!$C$25), AND(E125='club records end 2019'!$B$26, F125&lt;='club records end 2019'!$C$26))), "CR", " ")</f>
        <v xml:space="preserve"> </v>
      </c>
      <c r="P125" s="13" t="str">
        <f>IF(AND(B125=1000, OR(AND(E125='club records end 2019'!$B$27, F125&lt;='club records end 2019'!$C$27), AND(E125='club records end 2019'!$B$28, F125&lt;='club records end 2019'!$C$28))), "CR", " ")</f>
        <v xml:space="preserve"> </v>
      </c>
      <c r="Q125" s="13" t="str">
        <f>IF(AND(B125=1500, OR(AND(E125='club records end 2019'!$B$29, F125&lt;='club records end 2019'!$C$29), AND(E125='club records end 2019'!$B$30, F125&lt;='club records end 2019'!$C$30), AND(E125='club records end 2019'!$B$31, F125&lt;='club records end 2019'!$C$31), AND(E125='club records end 2019'!$B$32, F125&lt;='club records end 2019'!$C$32), AND(E125='club records end 2019'!$B$33, F125&lt;='club records end 2019'!$C$33))), "CR", " ")</f>
        <v xml:space="preserve"> </v>
      </c>
      <c r="R125" s="13" t="str">
        <f>IF(AND(B125="1600 (Mile)",OR(AND(E125='club records end 2019'!$B$34,F125&lt;='club records end 2019'!$C$34),AND(E125='club records end 2019'!$B$35,F125&lt;='club records end 2019'!$C$35),AND(E125='club records end 2019'!$B$36,F125&lt;='club records end 2019'!$C$36),AND(E125='club records end 2019'!$B$37,F125&lt;='club records end 2019'!$C$37))),"CR"," ")</f>
        <v xml:space="preserve"> </v>
      </c>
      <c r="S125" s="13" t="str">
        <f>IF(AND(B125=3000, OR(AND(E125='club records end 2019'!$B$38, F125&lt;='club records end 2019'!$C$38), AND(E125='club records end 2019'!$B$39, F125&lt;='club records end 2019'!$C$39), AND(E125='club records end 2019'!$B$40, F125&lt;='club records end 2019'!$C$40), AND(E125='club records end 2019'!$B$41, F125&lt;='club records end 2019'!$C$41))), "CR", " ")</f>
        <v xml:space="preserve"> </v>
      </c>
      <c r="T125" s="13" t="str">
        <f>IF(AND(B125=5000, OR(AND(E125='club records end 2019'!$B$42, F125&lt;='club records end 2019'!$C$42), AND(E125='club records end 2019'!$B$43, F125&lt;='club records end 2019'!$C$43))), "CR", " ")</f>
        <v xml:space="preserve"> </v>
      </c>
      <c r="U125" s="12" t="str">
        <f>IF(AND(B125=10000, OR(AND(E125='club records end 2019'!$B$44, F125&lt;='club records end 2019'!$C$44), AND(E125='club records end 2019'!$B$45, F125&lt;='club records end 2019'!$C$45))), "CR", " ")</f>
        <v xml:space="preserve"> </v>
      </c>
      <c r="V125" s="12" t="str">
        <f>IF(AND(B125="high jump", OR(AND(E125='club records end 2019'!$F$1, F125&gt;='club records end 2019'!$G$1), AND(E125='club records end 2019'!$F$2, F125&gt;='club records end 2019'!$G$2), AND(E125='club records end 2019'!$F$3, F125&gt;='club records end 2019'!$G$3), AND(E125='club records end 2019'!$F$4, F125&gt;='club records end 2019'!$G$4), AND(E125='club records end 2019'!$F$5, F125&gt;='club records end 2019'!$G$5))), "CR", " ")</f>
        <v xml:space="preserve"> </v>
      </c>
      <c r="W125" s="12" t="str">
        <f>IF(AND(B125="long jump", OR(AND(E125='club records end 2019'!$F$6, F125&gt;='club records end 2019'!$G$6), AND(E125='club records end 2019'!$F$7, F125&gt;='club records end 2019'!$G$7), AND(E125='club records end 2019'!$F$8, F125&gt;='club records end 2019'!$G$8), AND(E125='club records end 2019'!$F$9, F125&gt;='club records end 2019'!$G$9), AND(E125='club records end 2019'!$F$10, F125&gt;='club records end 2019'!$G$10))), "CR", " ")</f>
        <v xml:space="preserve"> </v>
      </c>
      <c r="X125" s="12" t="str">
        <f>IF(AND(B125="triple jump", OR(AND(E125='club records end 2019'!$F$11, F125&gt;='club records end 2019'!$G$11), AND(E125='club records end 2019'!$F$12, F125&gt;='club records end 2019'!$G$12), AND(E125='club records end 2019'!$F$13, F125&gt;='club records end 2019'!$G$13), AND(E125='club records end 2019'!$F$14, F125&gt;='club records end 2019'!$G$14), AND(E125='club records end 2019'!$F$15, F125&gt;='club records end 2019'!$G$15))), "CR", " ")</f>
        <v xml:space="preserve"> </v>
      </c>
      <c r="Y125" s="12" t="str">
        <f>IF(AND(B125="pole vault", OR(AND(E125='club records end 2019'!$F$16, F125&gt;='club records end 2019'!$G$16), AND(E125='club records end 2019'!$F$17, F125&gt;='club records end 2019'!$G$17), AND(E125='club records end 2019'!$F$18, F125&gt;='club records end 2019'!$G$18), AND(E125='club records end 2019'!$F$19, F125&gt;='club records end 2019'!$G$19), AND(E125='club records end 2019'!$F$20, F125&gt;='club records end 2019'!$G$20))), "CR", " ")</f>
        <v xml:space="preserve"> </v>
      </c>
      <c r="Z125" s="12" t="str">
        <f>IF(AND(B125="discus 1", E125='club records end 2019'!$F$21, F125&gt;='club records end 2019'!$G$21), "CR", " ")</f>
        <v xml:space="preserve"> </v>
      </c>
      <c r="AA125" s="12" t="str">
        <f>IF(AND(B125="discus 1.25", E125='club records end 2019'!$F$22, F125&gt;='club records end 2019'!$G$22), "CR", " ")</f>
        <v xml:space="preserve"> </v>
      </c>
      <c r="AB125" s="12" t="str">
        <f>IF(AND(B125="discus 1.5", E125='club records end 2019'!$F$23, F125&gt;='club records end 2019'!$G$23), "CR", " ")</f>
        <v xml:space="preserve"> </v>
      </c>
      <c r="AC125" s="12" t="str">
        <f>IF(AND(B125="discus 1.75", E125='club records end 2019'!$F$24, F125&gt;='club records end 2019'!$G$24), "CR", " ")</f>
        <v xml:space="preserve"> </v>
      </c>
      <c r="AD125" s="12" t="str">
        <f>IF(AND(B125="discus 2", E125='club records end 2019'!$F$25, F125&gt;='club records end 2019'!$G$25), "CR", " ")</f>
        <v xml:space="preserve"> </v>
      </c>
      <c r="AE125" s="12" t="str">
        <f>IF(AND(B125="hammer 4", E125='club records end 2019'!$F$27, F125&gt;='club records end 2019'!$G$27), "CR", " ")</f>
        <v xml:space="preserve"> </v>
      </c>
      <c r="AF125" s="12" t="str">
        <f>IF(AND(B125="hammer 5", E125='club records end 2019'!$F$28, F125&gt;='club records end 2019'!$G$28), "CR", " ")</f>
        <v xml:space="preserve"> </v>
      </c>
      <c r="AG125" s="12" t="str">
        <f>IF(AND(B125="hammer 6", E125='club records end 2019'!$F$29, F125&gt;='club records end 2019'!$G$29), "CR", " ")</f>
        <v xml:space="preserve"> </v>
      </c>
      <c r="AH125" s="12" t="str">
        <f>IF(AND(B125="hammer 7.26", E125='club records end 2019'!$F$30, F125&gt;='club records end 2019'!$G$30), "CR", " ")</f>
        <v xml:space="preserve"> </v>
      </c>
      <c r="AI125" s="12" t="str">
        <f>IF(AND(B125="javelin 400", E125='club records end 2019'!$F$31, F125&gt;='club records end 2019'!$G$31), "CR", " ")</f>
        <v xml:space="preserve"> </v>
      </c>
      <c r="AJ125" s="12" t="str">
        <f>IF(AND(B125="javelin 600", E125='club records end 2019'!$F$32, F125&gt;='club records end 2019'!$G$32), "CR", " ")</f>
        <v xml:space="preserve"> </v>
      </c>
      <c r="AK125" s="12" t="str">
        <f>IF(AND(B125="javelin 700", E125='club records end 2019'!$F$33, F125&gt;='club records end 2019'!$G$33), "CR", " ")</f>
        <v xml:space="preserve"> </v>
      </c>
      <c r="AL125" s="12" t="str">
        <f>IF(AND(B125="javelin 800", OR(AND(E125='club records end 2019'!$F$34, F125&gt;='club records end 2019'!$G$34), AND(E125='club records end 2019'!$F$35, F125&gt;='club records end 2019'!$G$35))), "CR", " ")</f>
        <v xml:space="preserve"> </v>
      </c>
      <c r="AM125" s="12" t="str">
        <f>IF(AND(B125="shot 3", E125='club records end 2019'!$F$36, F125&gt;='club records end 2019'!$G$36), "CR", " ")</f>
        <v xml:space="preserve"> </v>
      </c>
      <c r="AN125" s="12" t="str">
        <f>IF(AND(B125="shot 4", E125='club records end 2019'!$F$37, F125&gt;='club records end 2019'!$G$37), "CR", " ")</f>
        <v xml:space="preserve"> </v>
      </c>
      <c r="AO125" s="12" t="str">
        <f>IF(AND(B125="shot 5", E125='club records end 2019'!$F$38, F125&gt;='club records end 2019'!$G$38), "CR", " ")</f>
        <v xml:space="preserve"> </v>
      </c>
      <c r="AP125" s="12" t="str">
        <f>IF(AND(B125="shot 6", E125='club records end 2019'!$F$39, F125&gt;='club records end 2019'!$G$39), "CR", " ")</f>
        <v xml:space="preserve"> </v>
      </c>
      <c r="AQ125" s="12" t="str">
        <f>IF(AND(B125="shot 7.26", E125='club records end 2019'!$F$40, F125&gt;='club records end 2019'!$G$40), "CR", " ")</f>
        <v xml:space="preserve"> </v>
      </c>
      <c r="AR125" s="12" t="str">
        <f>IF(AND(B125="60H",OR(AND(E125='club records end 2019'!$J$1,F125&lt;='club records end 2019'!$K$1),AND(E125='club records end 2019'!$J$2,F125&lt;='club records end 2019'!$K$2),AND(E125='club records end 2019'!$J$3,F125&lt;='club records end 2019'!$K$3),AND(E125='club records end 2019'!$J$4,F125&lt;='club records end 2019'!$K$4),AND(E125='club records end 2019'!$J$5,F125&lt;='club records end 2019'!$K$5))),"CR"," ")</f>
        <v xml:space="preserve"> </v>
      </c>
      <c r="AS125" s="12" t="str">
        <f>IF(AND(B125="75H", AND(E125='club records end 2019'!$J$6, F125&lt;='club records end 2019'!$K$6)), "CR", " ")</f>
        <v xml:space="preserve"> </v>
      </c>
      <c r="AT125" s="12" t="str">
        <f>IF(AND(B125="80H", AND(E125='club records end 2019'!$J$7, F125&lt;='club records end 2019'!$K$7)), "CR", " ")</f>
        <v xml:space="preserve"> </v>
      </c>
      <c r="AU125" s="12" t="str">
        <f>IF(AND(B125="100H", AND(E125='club records end 2019'!$J$8, F125&lt;='club records end 2019'!$K$8)), "CR", " ")</f>
        <v xml:space="preserve"> </v>
      </c>
      <c r="AV125" s="12" t="str">
        <f>IF(AND(B125="110H", OR(AND(E125='club records end 2019'!$J$9, F125&lt;='club records end 2019'!$K$9), AND(E125='club records end 2019'!$J$10, F125&lt;='club records end 2019'!$K$10))), "CR", " ")</f>
        <v xml:space="preserve"> </v>
      </c>
      <c r="AW125" s="12" t="str">
        <f>IF(AND(B125="400H", OR(AND(E125='club records end 2019'!$J$11, F125&lt;='club records end 2019'!$K$11), AND(E125='club records end 2019'!$J$12, F125&lt;='club records end 2019'!$K$12), AND(E125='club records end 2019'!$J$13, F125&lt;='club records end 2019'!$K$13), AND(E125='club records end 2019'!$J$14, F125&lt;='club records end 2019'!$K$14))), "CR", " ")</f>
        <v xml:space="preserve"> </v>
      </c>
      <c r="AX125" s="12" t="str">
        <f>IF(AND(B125="1500SC", AND(E125='club records end 2019'!$J$15, F125&lt;='club records end 2019'!$K$15)), "CR", " ")</f>
        <v xml:space="preserve"> </v>
      </c>
      <c r="AY125" s="12" t="str">
        <f>IF(AND(B125="2000SC", OR(AND(E125='club records end 2019'!$J$17, F125&lt;='club records end 2019'!$K$17), AND(E125='club records end 2019'!$J$18, F125&lt;='club records end 2019'!$K$18))), "CR", " ")</f>
        <v xml:space="preserve"> </v>
      </c>
      <c r="AZ125" s="12" t="str">
        <f>IF(AND(B125="3000SC", OR(AND(E125='club records end 2019'!$J$20, F125&lt;='club records end 2019'!$K$20), AND(E125='club records end 2019'!$J$21, F125&lt;='club records end 2019'!$K$21))), "CR", " ")</f>
        <v xml:space="preserve"> </v>
      </c>
      <c r="BA125" s="13" t="str">
        <f>IF(AND(B125="4x100", OR(AND(E125='club records end 2019'!$N$1, F125&lt;='club records end 2019'!$O$1), AND(E125='club records end 2019'!$N$2, F125&lt;='club records end 2019'!$O$2), AND(E125='club records end 2019'!$N$3, F125&lt;='club records end 2019'!$O$3), AND(E125='club records end 2019'!$N$4, F125&lt;='club records end 2019'!$O$4), AND(E125='club records end 2019'!$N$5, F125&lt;='club records end 2019'!$O$5))), "CR", " ")</f>
        <v xml:space="preserve"> </v>
      </c>
      <c r="BB125" s="13" t="str">
        <f>IF(AND(B125="4x200", OR(AND(E125='club records end 2019'!$N$6, F125&lt;='club records end 2019'!$O$6), AND(E125='club records end 2019'!$N$7, F125&lt;='club records end 2019'!$O$7), AND(E125='club records end 2019'!$N$8, F125&lt;='club records end 2019'!$O$8), AND(E125='club records end 2019'!$N$9, F125&lt;='club records end 2019'!$O$9), AND(E125='club records end 2019'!$N$10, F125&lt;='club records end 2019'!$O$10))), "CR", " ")</f>
        <v xml:space="preserve"> </v>
      </c>
      <c r="BC125" s="13" t="str">
        <f>IF(AND(B125="4x300", AND(E125='club records end 2019'!$N$11, F125&lt;='club records end 2019'!$O$11)), "CR", " ")</f>
        <v xml:space="preserve"> </v>
      </c>
      <c r="BD125" s="13" t="str">
        <f>IF(AND(B125="4x400", OR(AND(E125='club records end 2019'!$N$12, F125&lt;='club records end 2019'!$O$12), AND(E125='club records end 2019'!$N$13, F125&lt;='club records end 2019'!$O$13), AND(E125='club records end 2019'!$N$14, F125&lt;='club records end 2019'!$O$14), AND(E125='club records end 2019'!$N$15, F125&lt;='club records end 2019'!$O$15))), "CR", " ")</f>
        <v xml:space="preserve"> </v>
      </c>
      <c r="BE125" s="13" t="str">
        <f>IF(AND(B125="3x800", OR(AND(E125='club records end 2019'!$N$16, F125&lt;='club records end 2019'!$O$16), AND(E125='club records end 2019'!$N$17, F125&lt;='club records end 2019'!$O$17), AND(E125='club records end 2019'!$N$18, F125&lt;='club records end 2019'!$O$18))), "CR", " ")</f>
        <v xml:space="preserve"> </v>
      </c>
      <c r="BF125" s="13" t="str">
        <f>IF(AND(B125="pentathlon", OR(AND(E125='club records end 2019'!$N$21, F125&gt;='club records end 2019'!$O$21), AND(E125='club records end 2019'!$N$22, F125&gt;='club records end 2019'!$O$22),AND(E125='club records end 2019'!$N$23, F125&gt;='club records end 2019'!$O$23),AND(E125='club records end 2019'!$N$24, F125&gt;='club records end 2019'!$O$24))), "CR", " ")</f>
        <v xml:space="preserve"> </v>
      </c>
      <c r="BG125" s="13" t="str">
        <f>IF(AND(B125="heptathlon", OR(AND(E125='club records end 2019'!$N$26, F125&gt;='club records end 2019'!$O$26), AND(E125='club records end 2019'!$N$27, F125&gt;='club records end 2019'!$O$27))), "CR", " ")</f>
        <v xml:space="preserve"> </v>
      </c>
      <c r="BH125" s="13" t="str">
        <f>IF(AND(B125="decathlon", OR(AND(E125='club records end 2019'!$N$29, F125&gt;='club records end 2019'!$O$29), AND(E125='club records end 2019'!$N$30, F125&gt;='club records end 2019'!$O$30),AND(E125='club records end 2019'!$N$31, F125&gt;='club records end 2019'!$O$31))), "CR", " ")</f>
        <v xml:space="preserve"> </v>
      </c>
    </row>
    <row r="126" spans="1:16333" ht="14.5" x14ac:dyDescent="0.35">
      <c r="A126" s="1" t="s">
        <v>333</v>
      </c>
      <c r="B126" s="2">
        <v>1500</v>
      </c>
      <c r="C126" s="1" t="s">
        <v>335</v>
      </c>
      <c r="D126" s="1" t="s">
        <v>336</v>
      </c>
      <c r="E126" s="17" t="s">
        <v>337</v>
      </c>
      <c r="F126" s="19" t="s">
        <v>390</v>
      </c>
      <c r="G126" s="25">
        <v>44087</v>
      </c>
      <c r="H126" s="1" t="s">
        <v>242</v>
      </c>
      <c r="J126" s="4" t="str">
        <f t="shared" si="12"/>
        <v/>
      </c>
      <c r="K126" s="13" t="str">
        <f>IF(AND(B126=100, OR(AND(E126='club records end 2019'!$B$6, F126&lt;='club records end 2019'!$C$6), AND(E126='club records end 2019'!$B$7, F126&lt;='club records end 2019'!$C$7), AND(E126='club records end 2019'!$B$8, F126&lt;='club records end 2019'!$C$8), AND(E126='club records end 2019'!$B$9, F126&lt;='club records end 2019'!$C$9), AND(E126='club records end 2019'!$B$10, F126&lt;='club records end 2019'!$C$10))), "CR", " ")</f>
        <v xml:space="preserve"> </v>
      </c>
      <c r="L126" s="13" t="str">
        <f>IF(AND(B126=200, OR(AND(E126='club records end 2019'!$B$11, F126&lt;='club records end 2019'!$C$11), AND(E126='club records end 2019'!$B$12, F126&lt;='club records end 2019'!$C$12), AND(E126='club records end 2019'!$B$13, F126&lt;='club records end 2019'!$C$13), AND(E126='club records end 2019'!$B$14, F126&lt;='club records end 2019'!$C$14), AND(E126='club records end 2019'!$B$15, F126&lt;='club records end 2019'!$C$15))), "CR", " ")</f>
        <v xml:space="preserve"> </v>
      </c>
      <c r="M126" s="13" t="str">
        <f>IF(AND(B126=300, OR(AND(E126='club records end 2019'!$B$16, F126&lt;='club records end 2019'!$C$16), AND(E126='club records end 2019'!$B$17, F126&lt;='club records end 2019'!$C$17))), "CR", " ")</f>
        <v xml:space="preserve"> </v>
      </c>
      <c r="N126" s="13" t="str">
        <f>IF(AND(B126=400, OR(AND(E126='club records end 2019'!$B$18, F126&lt;='club records end 2019'!$C$18), AND(E126='club records end 2019'!$B$19, F126&lt;='club records end 2019'!$C$19), AND(E126='club records end 2019'!$B$20, F126&lt;='club records end 2019'!$C$20), AND(E126='club records end 2019'!$B$21, F126&lt;='club records end 2019'!$C$21))), "CR", " ")</f>
        <v xml:space="preserve"> </v>
      </c>
      <c r="O126" s="13" t="str">
        <f>IF(AND(B126=800, OR(AND(E126='club records end 2019'!$B$22, F126&lt;='club records end 2019'!$C$22), AND(E126='club records end 2019'!$B$23, F126&lt;='club records end 2019'!$C$23), AND(E126='club records end 2019'!$B$24, F126&lt;='club records end 2019'!$C$24), AND(E126='club records end 2019'!$B$25, F126&lt;='club records end 2019'!$C$25), AND(E126='club records end 2019'!$B$26, F126&lt;='club records end 2019'!$C$26))), "CR", " ")</f>
        <v xml:space="preserve"> </v>
      </c>
      <c r="P126" s="13" t="str">
        <f>IF(AND(B126=1000, OR(AND(E126='club records end 2019'!$B$27, F126&lt;='club records end 2019'!$C$27), AND(E126='club records end 2019'!$B$28, F126&lt;='club records end 2019'!$C$28))), "CR", " ")</f>
        <v xml:space="preserve"> </v>
      </c>
      <c r="Q126" s="13" t="str">
        <f>IF(AND(B126=1500, OR(AND(E126='club records end 2019'!$B$29, F126&lt;='club records end 2019'!$C$29), AND(E126='club records end 2019'!$B$30, F126&lt;='club records end 2019'!$C$30), AND(E126='club records end 2019'!$B$31, F126&lt;='club records end 2019'!$C$31), AND(E126='club records end 2019'!$B$32, F126&lt;='club records end 2019'!$C$32), AND(E126='club records end 2019'!$B$33, F126&lt;='club records end 2019'!$C$33))), "CR", " ")</f>
        <v xml:space="preserve"> </v>
      </c>
      <c r="R126" s="13" t="str">
        <f>IF(AND(B126="1600 (Mile)",OR(AND(E126='club records end 2019'!$B$34,F126&lt;='club records end 2019'!$C$34),AND(E126='club records end 2019'!$B$35,F126&lt;='club records end 2019'!$C$35),AND(E126='club records end 2019'!$B$36,F126&lt;='club records end 2019'!$C$36),AND(E126='club records end 2019'!$B$37,F126&lt;='club records end 2019'!$C$37))),"CR"," ")</f>
        <v xml:space="preserve"> </v>
      </c>
      <c r="S126" s="13" t="str">
        <f>IF(AND(B126=3000, OR(AND(E126='club records end 2019'!$B$38, F126&lt;='club records end 2019'!$C$38), AND(E126='club records end 2019'!$B$39, F126&lt;='club records end 2019'!$C$39), AND(E126='club records end 2019'!$B$40, F126&lt;='club records end 2019'!$C$40), AND(E126='club records end 2019'!$B$41, F126&lt;='club records end 2019'!$C$41))), "CR", " ")</f>
        <v xml:space="preserve"> </v>
      </c>
      <c r="T126" s="13" t="str">
        <f>IF(AND(B126=5000, OR(AND(E126='club records end 2019'!$B$42, F126&lt;='club records end 2019'!$C$42), AND(E126='club records end 2019'!$B$43, F126&lt;='club records end 2019'!$C$43))), "CR", " ")</f>
        <v xml:space="preserve"> </v>
      </c>
      <c r="U126" s="12" t="str">
        <f>IF(AND(B126=10000, OR(AND(E126='club records end 2019'!$B$44, F126&lt;='club records end 2019'!$C$44), AND(E126='club records end 2019'!$B$45, F126&lt;='club records end 2019'!$C$45))), "CR", " ")</f>
        <v xml:space="preserve"> </v>
      </c>
      <c r="V126" s="12" t="str">
        <f>IF(AND(B126="high jump", OR(AND(E126='club records end 2019'!$F$1, F126&gt;='club records end 2019'!$G$1), AND(E126='club records end 2019'!$F$2, F126&gt;='club records end 2019'!$G$2), AND(E126='club records end 2019'!$F$3, F126&gt;='club records end 2019'!$G$3), AND(E126='club records end 2019'!$F$4, F126&gt;='club records end 2019'!$G$4), AND(E126='club records end 2019'!$F$5, F126&gt;='club records end 2019'!$G$5))), "CR", " ")</f>
        <v xml:space="preserve"> </v>
      </c>
      <c r="W126" s="12" t="str">
        <f>IF(AND(B126="long jump", OR(AND(E126='club records end 2019'!$F$6, F126&gt;='club records end 2019'!$G$6), AND(E126='club records end 2019'!$F$7, F126&gt;='club records end 2019'!$G$7), AND(E126='club records end 2019'!$F$8, F126&gt;='club records end 2019'!$G$8), AND(E126='club records end 2019'!$F$9, F126&gt;='club records end 2019'!$G$9), AND(E126='club records end 2019'!$F$10, F126&gt;='club records end 2019'!$G$10))), "CR", " ")</f>
        <v xml:space="preserve"> </v>
      </c>
      <c r="X126" s="12" t="str">
        <f>IF(AND(B126="triple jump", OR(AND(E126='club records end 2019'!$F$11, F126&gt;='club records end 2019'!$G$11), AND(E126='club records end 2019'!$F$12, F126&gt;='club records end 2019'!$G$12), AND(E126='club records end 2019'!$F$13, F126&gt;='club records end 2019'!$G$13), AND(E126='club records end 2019'!$F$14, F126&gt;='club records end 2019'!$G$14), AND(E126='club records end 2019'!$F$15, F126&gt;='club records end 2019'!$G$15))), "CR", " ")</f>
        <v xml:space="preserve"> </v>
      </c>
      <c r="Y126" s="12" t="str">
        <f>IF(AND(B126="pole vault", OR(AND(E126='club records end 2019'!$F$16, F126&gt;='club records end 2019'!$G$16), AND(E126='club records end 2019'!$F$17, F126&gt;='club records end 2019'!$G$17), AND(E126='club records end 2019'!$F$18, F126&gt;='club records end 2019'!$G$18), AND(E126='club records end 2019'!$F$19, F126&gt;='club records end 2019'!$G$19), AND(E126='club records end 2019'!$F$20, F126&gt;='club records end 2019'!$G$20))), "CR", " ")</f>
        <v xml:space="preserve"> </v>
      </c>
      <c r="Z126" s="12" t="str">
        <f>IF(AND(B126="discus 1", E126='club records end 2019'!$F$21, F126&gt;='club records end 2019'!$G$21), "CR", " ")</f>
        <v xml:space="preserve"> </v>
      </c>
      <c r="AA126" s="12" t="str">
        <f>IF(AND(B126="discus 1.25", E126='club records end 2019'!$F$22, F126&gt;='club records end 2019'!$G$22), "CR", " ")</f>
        <v xml:space="preserve"> </v>
      </c>
      <c r="AB126" s="12" t="str">
        <f>IF(AND(B126="discus 1.5", E126='club records end 2019'!$F$23, F126&gt;='club records end 2019'!$G$23), "CR", " ")</f>
        <v xml:space="preserve"> </v>
      </c>
      <c r="AC126" s="12" t="str">
        <f>IF(AND(B126="discus 1.75", E126='club records end 2019'!$F$24, F126&gt;='club records end 2019'!$G$24), "CR", " ")</f>
        <v xml:space="preserve"> </v>
      </c>
      <c r="AD126" s="12" t="str">
        <f>IF(AND(B126="discus 2", E126='club records end 2019'!$F$25, F126&gt;='club records end 2019'!$G$25), "CR", " ")</f>
        <v xml:space="preserve"> </v>
      </c>
      <c r="AE126" s="12" t="str">
        <f>IF(AND(B126="hammer 4", E126='club records end 2019'!$F$27, F126&gt;='club records end 2019'!$G$27), "CR", " ")</f>
        <v xml:space="preserve"> </v>
      </c>
      <c r="AF126" s="12" t="str">
        <f>IF(AND(B126="hammer 5", E126='club records end 2019'!$F$28, F126&gt;='club records end 2019'!$G$28), "CR", " ")</f>
        <v xml:space="preserve"> </v>
      </c>
      <c r="AG126" s="12" t="str">
        <f>IF(AND(B126="hammer 6", E126='club records end 2019'!$F$29, F126&gt;='club records end 2019'!$G$29), "CR", " ")</f>
        <v xml:space="preserve"> </v>
      </c>
      <c r="AH126" s="12" t="str">
        <f>IF(AND(B126="hammer 7.26", E126='club records end 2019'!$F$30, F126&gt;='club records end 2019'!$G$30), "CR", " ")</f>
        <v xml:space="preserve"> </v>
      </c>
      <c r="AI126" s="12" t="str">
        <f>IF(AND(B126="javelin 400", E126='club records end 2019'!$F$31, F126&gt;='club records end 2019'!$G$31), "CR", " ")</f>
        <v xml:space="preserve"> </v>
      </c>
      <c r="AJ126" s="12" t="str">
        <f>IF(AND(B126="javelin 600", E126='club records end 2019'!$F$32, F126&gt;='club records end 2019'!$G$32), "CR", " ")</f>
        <v xml:space="preserve"> </v>
      </c>
      <c r="AK126" s="12" t="str">
        <f>IF(AND(B126="javelin 700", E126='club records end 2019'!$F$33, F126&gt;='club records end 2019'!$G$33), "CR", " ")</f>
        <v xml:space="preserve"> </v>
      </c>
      <c r="AL126" s="12" t="str">
        <f>IF(AND(B126="javelin 800", OR(AND(E126='club records end 2019'!$F$34, F126&gt;='club records end 2019'!$G$34), AND(E126='club records end 2019'!$F$35, F126&gt;='club records end 2019'!$G$35))), "CR", " ")</f>
        <v xml:space="preserve"> </v>
      </c>
      <c r="AM126" s="12" t="str">
        <f>IF(AND(B126="shot 3", E126='club records end 2019'!$F$36, F126&gt;='club records end 2019'!$G$36), "CR", " ")</f>
        <v xml:space="preserve"> </v>
      </c>
      <c r="AN126" s="12" t="str">
        <f>IF(AND(B126="shot 4", E126='club records end 2019'!$F$37, F126&gt;='club records end 2019'!$G$37), "CR", " ")</f>
        <v xml:space="preserve"> </v>
      </c>
      <c r="AO126" s="12" t="str">
        <f>IF(AND(B126="shot 5", E126='club records end 2019'!$F$38, F126&gt;='club records end 2019'!$G$38), "CR", " ")</f>
        <v xml:space="preserve"> </v>
      </c>
      <c r="AP126" s="12" t="str">
        <f>IF(AND(B126="shot 6", E126='club records end 2019'!$F$39, F126&gt;='club records end 2019'!$G$39), "CR", " ")</f>
        <v xml:space="preserve"> </v>
      </c>
      <c r="AQ126" s="12" t="str">
        <f>IF(AND(B126="shot 7.26", E126='club records end 2019'!$F$40, F126&gt;='club records end 2019'!$G$40), "CR", " ")</f>
        <v xml:space="preserve"> </v>
      </c>
      <c r="AR126" s="12" t="str">
        <f>IF(AND(B126="60H",OR(AND(E126='club records end 2019'!$J$1,F126&lt;='club records end 2019'!$K$1),AND(E126='club records end 2019'!$J$2,F126&lt;='club records end 2019'!$K$2),AND(E126='club records end 2019'!$J$3,F126&lt;='club records end 2019'!$K$3),AND(E126='club records end 2019'!$J$4,F126&lt;='club records end 2019'!$K$4),AND(E126='club records end 2019'!$J$5,F126&lt;='club records end 2019'!$K$5))),"CR"," ")</f>
        <v xml:space="preserve"> </v>
      </c>
      <c r="AS126" s="12" t="str">
        <f>IF(AND(B126="75H", AND(E126='club records end 2019'!$J$6, F126&lt;='club records end 2019'!$K$6)), "CR", " ")</f>
        <v xml:space="preserve"> </v>
      </c>
      <c r="AT126" s="12" t="str">
        <f>IF(AND(B126="80H", AND(E126='club records end 2019'!$J$7, F126&lt;='club records end 2019'!$K$7)), "CR", " ")</f>
        <v xml:space="preserve"> </v>
      </c>
      <c r="AU126" s="12" t="str">
        <f>IF(AND(B126="100H", AND(E126='club records end 2019'!$J$8, F126&lt;='club records end 2019'!$K$8)), "CR", " ")</f>
        <v xml:space="preserve"> </v>
      </c>
      <c r="AV126" s="12" t="str">
        <f>IF(AND(B126="110H", OR(AND(E126='club records end 2019'!$J$9, F126&lt;='club records end 2019'!$K$9), AND(E126='club records end 2019'!$J$10, F126&lt;='club records end 2019'!$K$10))), "CR", " ")</f>
        <v xml:space="preserve"> </v>
      </c>
      <c r="AW126" s="12" t="str">
        <f>IF(AND(B126="400H", OR(AND(E126='club records end 2019'!$J$11, F126&lt;='club records end 2019'!$K$11), AND(E126='club records end 2019'!$J$12, F126&lt;='club records end 2019'!$K$12), AND(E126='club records end 2019'!$J$13, F126&lt;='club records end 2019'!$K$13), AND(E126='club records end 2019'!$J$14, F126&lt;='club records end 2019'!$K$14))), "CR", " ")</f>
        <v xml:space="preserve"> </v>
      </c>
      <c r="AX126" s="12" t="str">
        <f>IF(AND(B126="1500SC", AND(E126='club records end 2019'!$J$15, F126&lt;='club records end 2019'!$K$15)), "CR", " ")</f>
        <v xml:space="preserve"> </v>
      </c>
      <c r="AY126" s="12" t="str">
        <f>IF(AND(B126="2000SC", OR(AND(E126='club records end 2019'!$J$17, F126&lt;='club records end 2019'!$K$17), AND(E126='club records end 2019'!$J$18, F126&lt;='club records end 2019'!$K$18))), "CR", " ")</f>
        <v xml:space="preserve"> </v>
      </c>
      <c r="AZ126" s="12" t="str">
        <f>IF(AND(B126="3000SC", OR(AND(E126='club records end 2019'!$J$20, F126&lt;='club records end 2019'!$K$20), AND(E126='club records end 2019'!$J$21, F126&lt;='club records end 2019'!$K$21))), "CR", " ")</f>
        <v xml:space="preserve"> </v>
      </c>
      <c r="BA126" s="13" t="str">
        <f>IF(AND(B126="4x100", OR(AND(E126='club records end 2019'!$N$1, F126&lt;='club records end 2019'!$O$1), AND(E126='club records end 2019'!$N$2, F126&lt;='club records end 2019'!$O$2), AND(E126='club records end 2019'!$N$3, F126&lt;='club records end 2019'!$O$3), AND(E126='club records end 2019'!$N$4, F126&lt;='club records end 2019'!$O$4), AND(E126='club records end 2019'!$N$5, F126&lt;='club records end 2019'!$O$5))), "CR", " ")</f>
        <v xml:space="preserve"> </v>
      </c>
      <c r="BB126" s="13" t="str">
        <f>IF(AND(B126="4x200", OR(AND(E126='club records end 2019'!$N$6, F126&lt;='club records end 2019'!$O$6), AND(E126='club records end 2019'!$N$7, F126&lt;='club records end 2019'!$O$7), AND(E126='club records end 2019'!$N$8, F126&lt;='club records end 2019'!$O$8), AND(E126='club records end 2019'!$N$9, F126&lt;='club records end 2019'!$O$9), AND(E126='club records end 2019'!$N$10, F126&lt;='club records end 2019'!$O$10))), "CR", " ")</f>
        <v xml:space="preserve"> </v>
      </c>
      <c r="BC126" s="13" t="str">
        <f>IF(AND(B126="4x300", AND(E126='club records end 2019'!$N$11, F126&lt;='club records end 2019'!$O$11)), "CR", " ")</f>
        <v xml:space="preserve"> </v>
      </c>
      <c r="BD126" s="13" t="str">
        <f>IF(AND(B126="4x400", OR(AND(E126='club records end 2019'!$N$12, F126&lt;='club records end 2019'!$O$12), AND(E126='club records end 2019'!$N$13, F126&lt;='club records end 2019'!$O$13), AND(E126='club records end 2019'!$N$14, F126&lt;='club records end 2019'!$O$14), AND(E126='club records end 2019'!$N$15, F126&lt;='club records end 2019'!$O$15))), "CR", " ")</f>
        <v xml:space="preserve"> </v>
      </c>
      <c r="BE126" s="13" t="str">
        <f>IF(AND(B126="3x800", OR(AND(E126='club records end 2019'!$N$16, F126&lt;='club records end 2019'!$O$16), AND(E126='club records end 2019'!$N$17, F126&lt;='club records end 2019'!$O$17), AND(E126='club records end 2019'!$N$18, F126&lt;='club records end 2019'!$O$18))), "CR", " ")</f>
        <v xml:space="preserve"> </v>
      </c>
      <c r="BF126" s="13" t="str">
        <f>IF(AND(B126="pentathlon", OR(AND(E126='club records end 2019'!$N$21, F126&gt;='club records end 2019'!$O$21), AND(E126='club records end 2019'!$N$22, F126&gt;='club records end 2019'!$O$22),AND(E126='club records end 2019'!$N$23, F126&gt;='club records end 2019'!$O$23),AND(E126='club records end 2019'!$N$24, F126&gt;='club records end 2019'!$O$24))), "CR", " ")</f>
        <v xml:space="preserve"> </v>
      </c>
      <c r="BG126" s="13" t="str">
        <f>IF(AND(B126="heptathlon", OR(AND(E126='club records end 2019'!$N$26, F126&gt;='club records end 2019'!$O$26), AND(E126='club records end 2019'!$N$27, F126&gt;='club records end 2019'!$O$27))), "CR", " ")</f>
        <v xml:space="preserve"> </v>
      </c>
      <c r="BH126" s="13" t="str">
        <f>IF(AND(B126="decathlon", OR(AND(E126='club records end 2019'!$N$29, F126&gt;='club records end 2019'!$O$29), AND(E126='club records end 2019'!$N$30, F126&gt;='club records end 2019'!$O$30),AND(E126='club records end 2019'!$N$31, F126&gt;='club records end 2019'!$O$31))), "CR", " ")</f>
        <v xml:space="preserve"> </v>
      </c>
    </row>
    <row r="127" spans="1:16333" ht="14.5" hidden="1" x14ac:dyDescent="0.35">
      <c r="A127" s="1" t="s">
        <v>333</v>
      </c>
      <c r="B127" s="2">
        <v>5000</v>
      </c>
      <c r="C127" s="1" t="s">
        <v>140</v>
      </c>
      <c r="D127" s="1" t="s">
        <v>164</v>
      </c>
      <c r="E127" s="17" t="s">
        <v>10</v>
      </c>
      <c r="G127" s="24"/>
      <c r="J127" s="13" t="str">
        <f t="shared" ref="J127:J140" si="13">IF(OR(K127="CR", L127="CR", M127="CR", N127="CR", O127="CR", P127="CR", Q127="CR", R127="CR", S127="CR", T127="CR",U127="CR", V127="CR", W127="CR", X127="CR", Y127="CR", Z127="CR", AA127="CR", AB127="CR", AC127="CR", AD127="CR", AE127="CR", AF127="CR", AG127="CR", AH127="CR", AI127="CR", AJ127="CR", AK127="CR", AL127="CR", AM127="CR", AN127="CR", AO127="CR", AP127="CR", AQ127="CR", AR127="CR", AS127="CR", AT127="CR", AU127="CR", AV127="CR", AW127="CR", AX127="CR", AY127="CR", AZ127="CR", BA127="CR", BB127="CR", BC127="CR", BD127="CR", BE127="CR", BF127="CR", BG127="CR", BH127="CR"), "***CLUB RECORD***", "")</f>
        <v>***CLUB RECORD***</v>
      </c>
      <c r="K127" s="13" t="str">
        <f>IF(AND(B127=100, OR(AND(E127='club records end 2019'!$B$6, F127&lt;='club records end 2019'!$C$6), AND(E127='club records end 2019'!$B$7, F127&lt;='club records end 2019'!$C$7), AND(E127='club records end 2019'!$B$8, F127&lt;='club records end 2019'!$C$8), AND(E127='club records end 2019'!$B$9, F127&lt;='club records end 2019'!$C$9), AND(E127='club records end 2019'!$B$10, F127&lt;='club records end 2019'!$C$10))), "CR", " ")</f>
        <v xml:space="preserve"> </v>
      </c>
      <c r="L127" s="13" t="str">
        <f>IF(AND(B127=200, OR(AND(E127='club records end 2019'!$B$11, F127&lt;='club records end 2019'!$C$11), AND(E127='club records end 2019'!$B$12, F127&lt;='club records end 2019'!$C$12), AND(E127='club records end 2019'!$B$13, F127&lt;='club records end 2019'!$C$13), AND(E127='club records end 2019'!$B$14, F127&lt;='club records end 2019'!$C$14), AND(E127='club records end 2019'!$B$15, F127&lt;='club records end 2019'!$C$15))), "CR", " ")</f>
        <v xml:space="preserve"> </v>
      </c>
      <c r="M127" s="13" t="str">
        <f>IF(AND(B127=300, OR(AND(E127='club records end 2019'!$B$16, F127&lt;='club records end 2019'!$C$16), AND(E127='club records end 2019'!$B$17, F127&lt;='club records end 2019'!$C$17))), "CR", " ")</f>
        <v xml:space="preserve"> </v>
      </c>
      <c r="N127" s="13" t="str">
        <f>IF(AND(B127=400, OR(AND(E127='club records end 2019'!$B$18, F127&lt;='club records end 2019'!$C$18), AND(E127='club records end 2019'!$B$19, F127&lt;='club records end 2019'!$C$19), AND(E127='club records end 2019'!$B$20, F127&lt;='club records end 2019'!$C$20), AND(E127='club records end 2019'!$B$21, F127&lt;='club records end 2019'!$C$21))), "CR", " ")</f>
        <v xml:space="preserve"> </v>
      </c>
      <c r="O127" s="13" t="str">
        <f>IF(AND(B127=800, OR(AND(E127='club records end 2019'!$B$22, F127&lt;='club records end 2019'!$C$22), AND(E127='club records end 2019'!$B$23, F127&lt;='club records end 2019'!$C$23), AND(E127='club records end 2019'!$B$24, F127&lt;='club records end 2019'!$C$24), AND(E127='club records end 2019'!$B$25, F127&lt;='club records end 2019'!$C$25), AND(E127='club records end 2019'!$B$26, F127&lt;='club records end 2019'!$C$26))), "CR", " ")</f>
        <v xml:space="preserve"> </v>
      </c>
      <c r="P127" s="13" t="str">
        <f>IF(AND(B127=1000, OR(AND(E127='club records end 2019'!$B$27, F127&lt;='club records end 2019'!$C$27), AND(E127='club records end 2019'!$B$28, F127&lt;='club records end 2019'!$C$28))), "CR", " ")</f>
        <v xml:space="preserve"> </v>
      </c>
      <c r="Q127" s="13" t="str">
        <f>IF(AND(B127=1500, OR(AND(E127='club records end 2019'!$B$29, F127&lt;='club records end 2019'!$C$29), AND(E127='club records end 2019'!$B$30, F127&lt;='club records end 2019'!$C$30), AND(E127='club records end 2019'!$B$31, F127&lt;='club records end 2019'!$C$31), AND(E127='club records end 2019'!$B$32, F127&lt;='club records end 2019'!$C$32), AND(E127='club records end 2019'!$B$33, F127&lt;='club records end 2019'!$C$33))), "CR", " ")</f>
        <v xml:space="preserve"> </v>
      </c>
      <c r="R127" s="13" t="str">
        <f>IF(AND(B127="1600 (Mile)",OR(AND(E127='club records end 2019'!$B$34,F127&lt;='club records end 2019'!$C$34),AND(E127='club records end 2019'!$B$35,F127&lt;='club records end 2019'!$C$35),AND(E127='club records end 2019'!$B$36,F127&lt;='club records end 2019'!$C$36),AND(E127='club records end 2019'!$B$37,F127&lt;='club records end 2019'!$C$37))),"CR"," ")</f>
        <v xml:space="preserve"> </v>
      </c>
      <c r="S127" s="13" t="str">
        <f>IF(AND(B127=3000, OR(AND(E127='club records end 2019'!$B$38, F127&lt;='club records end 2019'!$C$38), AND(E127='club records end 2019'!$B$39, F127&lt;='club records end 2019'!$C$39), AND(E127='club records end 2019'!$B$40, F127&lt;='club records end 2019'!$C$40), AND(E127='club records end 2019'!$B$41, F127&lt;='club records end 2019'!$C$41))), "CR", " ")</f>
        <v xml:space="preserve"> </v>
      </c>
      <c r="T127" s="13" t="str">
        <f>IF(AND(B127=5000, OR(AND(E127='club records end 2019'!$B$42, F127&lt;='club records end 2019'!$C$42), AND(E127='club records end 2019'!$B$43, F127&lt;='club records end 2019'!$C$43))), "CR", " ")</f>
        <v>CR</v>
      </c>
      <c r="U127" s="12" t="str">
        <f>IF(AND(B127=10000, OR(AND(E127='club records end 2019'!$B$44, F127&lt;='club records end 2019'!$C$44), AND(E127='club records end 2019'!$B$45, F127&lt;='club records end 2019'!$C$45))), "CR", " ")</f>
        <v xml:space="preserve"> </v>
      </c>
      <c r="V127" s="12" t="str">
        <f>IF(AND(B127="high jump", OR(AND(E127='club records end 2019'!$F$1, F127&gt;='club records end 2019'!$G$1), AND(E127='club records end 2019'!$F$2, F127&gt;='club records end 2019'!$G$2), AND(E127='club records end 2019'!$F$3, F127&gt;='club records end 2019'!$G$3), AND(E127='club records end 2019'!$F$4, F127&gt;='club records end 2019'!$G$4), AND(E127='club records end 2019'!$F$5, F127&gt;='club records end 2019'!$G$5))), "CR", " ")</f>
        <v xml:space="preserve"> </v>
      </c>
      <c r="W127" s="12" t="str">
        <f>IF(AND(B127="long jump", OR(AND(E127='club records end 2019'!$F$6, F127&gt;='club records end 2019'!$G$6), AND(E127='club records end 2019'!$F$7, F127&gt;='club records end 2019'!$G$7), AND(E127='club records end 2019'!$F$8, F127&gt;='club records end 2019'!$G$8), AND(E127='club records end 2019'!$F$9, F127&gt;='club records end 2019'!$G$9), AND(E127='club records end 2019'!$F$10, F127&gt;='club records end 2019'!$G$10))), "CR", " ")</f>
        <v xml:space="preserve"> </v>
      </c>
      <c r="X127" s="12" t="str">
        <f>IF(AND(B127="triple jump", OR(AND(E127='club records end 2019'!$F$11, F127&gt;='club records end 2019'!$G$11), AND(E127='club records end 2019'!$F$12, F127&gt;='club records end 2019'!$G$12), AND(E127='club records end 2019'!$F$13, F127&gt;='club records end 2019'!$G$13), AND(E127='club records end 2019'!$F$14, F127&gt;='club records end 2019'!$H$14), AND(E127='club records end 2019'!$F$15, F127&gt;='club records end 2019'!$G$15))), "CR", " ")</f>
        <v xml:space="preserve"> </v>
      </c>
      <c r="Y127" s="12" t="str">
        <f>IF(AND(B127="pole vault", OR(AND(E127='club records end 2019'!$F$16, F127&gt;='club records end 2019'!$G$16), AND(E127='club records end 2019'!$F$17, F127&gt;='club records end 2019'!$G$17), AND(E127='club records end 2019'!$F$18, F127&gt;='club records end 2019'!$G$18), AND(E127='club records end 2019'!$F$19, F127&gt;='club records end 2019'!$G$19), AND(E127='club records end 2019'!$F$20, F127&gt;='club records end 2019'!$G$20))), "CR", " ")</f>
        <v xml:space="preserve"> </v>
      </c>
      <c r="Z127" s="12" t="str">
        <f>IF(AND(B127="discus 1", E127='club records end 2019'!$F$21, F127&gt;='club records end 2019'!$G$21), "CR", " ")</f>
        <v xml:space="preserve"> </v>
      </c>
      <c r="AA127" s="12" t="str">
        <f>IF(AND(B127="discus 1.25", E127='club records end 2019'!$F$22, F127&gt;='club records end 2019'!$G$22), "CR", " ")</f>
        <v xml:space="preserve"> </v>
      </c>
      <c r="AB127" s="12" t="str">
        <f>IF(AND(B127="discus 1.5", E127='club records end 2019'!$F$23, F127&gt;='club records end 2019'!$G$23), "CR", " ")</f>
        <v xml:space="preserve"> </v>
      </c>
      <c r="AC127" s="12" t="str">
        <f>IF(AND(B127="discus 1.75", E127='club records end 2019'!$F$24, F127&gt;='club records end 2019'!$G$24), "CR", " ")</f>
        <v xml:space="preserve"> </v>
      </c>
      <c r="AD127" s="12" t="str">
        <f>IF(AND(B127="discus 2", E127='club records end 2019'!$F$25, F127&gt;='club records end 2019'!$G$25), "CR", " ")</f>
        <v xml:space="preserve"> </v>
      </c>
      <c r="AE127" s="12" t="str">
        <f>IF(AND(B127="hammer 4", E127='club records end 2019'!$F$27, F127&gt;='club records end 2019'!$G$27), "CR", " ")</f>
        <v xml:space="preserve"> </v>
      </c>
      <c r="AF127" s="12" t="str">
        <f>IF(AND(B127="hammer 5", E127='club records end 2019'!$F$28, F127&gt;='club records end 2019'!$G$28), "CR", " ")</f>
        <v xml:space="preserve"> </v>
      </c>
      <c r="AG127" s="12" t="str">
        <f>IF(AND(B127="hammer 6", E127='club records end 2019'!$F$29, F127&gt;='club records end 2019'!$G$29), "CR", " ")</f>
        <v xml:space="preserve"> </v>
      </c>
      <c r="AH127" s="12" t="str">
        <f>IF(AND(B127="hammer 7.26", E127='club records end 2019'!$F$30, F127&gt;='club records end 2019'!$G$30), "CR", " ")</f>
        <v xml:space="preserve"> </v>
      </c>
      <c r="AI127" s="12" t="str">
        <f>IF(AND(B127="javelin 400", E127='club records end 2019'!$F$31, F127&gt;='club records end 2019'!$G$31), "CR", " ")</f>
        <v xml:space="preserve"> </v>
      </c>
      <c r="AJ127" s="12" t="str">
        <f>IF(AND(B127="javelin 600", E127='club records end 2019'!$F$32, F127&gt;='club records end 2019'!$G$32), "CR", " ")</f>
        <v xml:space="preserve"> </v>
      </c>
      <c r="AK127" s="12" t="str">
        <f>IF(AND(B127="javelin 700", E127='club records end 2019'!$F$33, F127&gt;='club records end 2019'!$G$33), "CR", " ")</f>
        <v xml:space="preserve"> </v>
      </c>
      <c r="AL127" s="12" t="str">
        <f>IF(AND(B127="javelin 800", OR(AND(E127='club records end 2019'!$F$34, F127&gt;='club records end 2019'!$G$34), AND(E127='club records end 2019'!$F$35, F127&gt;='club records end 2019'!$G$35))), "CR", " ")</f>
        <v xml:space="preserve"> </v>
      </c>
      <c r="AM127" s="12" t="str">
        <f>IF(AND(B127="shot 3", E127='club records end 2019'!$F$36, F127&gt;='club records end 2019'!$G$36), "CR", " ")</f>
        <v xml:space="preserve"> </v>
      </c>
      <c r="AN127" s="12" t="str">
        <f>IF(AND(B127="shot 4", E127='club records end 2019'!$F$37, F127&gt;='club records end 2019'!$G$37), "CR", " ")</f>
        <v xml:space="preserve"> </v>
      </c>
      <c r="AO127" s="12" t="str">
        <f>IF(AND(B127="shot 5", E127='club records end 2019'!$F$38, F127&gt;='club records end 2019'!$G$38), "CR", " ")</f>
        <v xml:space="preserve"> </v>
      </c>
      <c r="AP127" s="12" t="str">
        <f>IF(AND(B127="shot 6", E127='club records end 2019'!$F$39, F127&gt;='club records end 2019'!$G$39), "CR", " ")</f>
        <v xml:space="preserve"> </v>
      </c>
      <c r="AQ127" s="12" t="str">
        <f>IF(AND(B127="shot 7.26", E127='club records end 2019'!$F$40, F127&gt;='club records end 2019'!$G$40), "CR", " ")</f>
        <v xml:space="preserve"> </v>
      </c>
      <c r="AR127" s="12" t="str">
        <f>IF(AND(B127="60H",OR(AND(E127='club records end 2019'!$J$1,F127&lt;='club records end 2019'!$K$1),AND(E127='club records end 2019'!$J$2,F127&lt;='club records end 2019'!$K$2),AND(E127='club records end 2019'!$J$3,F127&lt;='club records end 2019'!$K$3),AND(E127='club records end 2019'!$J$4,F127&lt;='club records end 2019'!$K$4),AND(E127='club records end 2019'!$J$5,F127&lt;='club records end 2019'!$K$5))),"CR"," ")</f>
        <v xml:space="preserve"> </v>
      </c>
      <c r="AS127" s="12" t="str">
        <f>IF(AND(B127="75H", AND(E127='club records end 2019'!$J$6, F127&lt;='club records end 2019'!$K$6)), "CR", " ")</f>
        <v xml:space="preserve"> </v>
      </c>
      <c r="AT127" s="12" t="str">
        <f>IF(AND(B127="80H", AND(E127='club records end 2019'!$J$7, F127&lt;='club records end 2019'!$K$7)), "CR", " ")</f>
        <v xml:space="preserve"> </v>
      </c>
      <c r="AU127" s="12" t="str">
        <f>IF(AND(B127="100H", AND(E127='club records end 2019'!$J$8, F127&lt;='club records end 2019'!$K$8)), "CR", " ")</f>
        <v xml:space="preserve"> </v>
      </c>
      <c r="AV127" s="12" t="str">
        <f>IF(AND(B127="110H", OR(AND(E127='club records end 2019'!$J$9, F127&lt;='club records end 2019'!$K$9), AND(E127='club records end 2019'!$J$10, F127&lt;='club records end 2019'!$K$10))), "CR", " ")</f>
        <v xml:space="preserve"> </v>
      </c>
      <c r="AW127" s="12" t="str">
        <f>IF(AND(B127="400H", OR(AND(E127='club records end 2019'!$J$11, F127&lt;='club records end 2019'!$K$11), AND(E127='club records end 2019'!$J$12, F127&lt;='club records end 2019'!$K$12), AND(E127='club records end 2019'!$J$13, F127&lt;='club records end 2019'!$K$13), AND(E127='club records end 2019'!$J$14, F127&lt;='club records end 2019'!$K$14))), "CR", " ")</f>
        <v xml:space="preserve"> </v>
      </c>
      <c r="AX127" s="12" t="str">
        <f>IF(AND(B127="1500SC", AND(E127='club records end 2019'!$J$15, F127&lt;='club records end 2019'!$K$15)), "CR", " ")</f>
        <v xml:space="preserve"> </v>
      </c>
      <c r="AY127" s="12" t="str">
        <f>IF(AND(B127="2000SC", OR(AND(E127='club records end 2019'!$J$17, F127&lt;='club records end 2019'!$K$17), AND(E127='club records end 2019'!$J$18, F127&lt;='club records end 2019'!$K$18))), "CR", " ")</f>
        <v xml:space="preserve"> </v>
      </c>
      <c r="AZ127" s="12" t="str">
        <f>IF(AND(B127="3000SC", OR(AND(E127='club records end 2019'!$J$20, F127&lt;='club records end 2019'!$K$20), AND(E127='club records end 2019'!$J$21, F127&lt;='club records end 2019'!$K$21))), "CR", " ")</f>
        <v xml:space="preserve"> </v>
      </c>
      <c r="BA127" s="13" t="str">
        <f>IF(AND(B127="4x100", OR(AND(E127='club records end 2019'!$N$1, F127&lt;='club records end 2019'!$O$1), AND(E127='club records end 2019'!$N$2, F127&lt;='club records end 2019'!$O$2), AND(E127='club records end 2019'!$N$3, F127&lt;='club records end 2019'!$O$3), AND(E127='club records end 2019'!$N$4, F127&lt;='club records end 2019'!$O$4), AND(E127='club records end 2019'!$N$5, F127&lt;='club records end 2019'!$O$5))), "CR", " ")</f>
        <v xml:space="preserve"> </v>
      </c>
      <c r="BB127" s="13" t="str">
        <f>IF(AND(B127="4x200", OR(AND(E127='club records end 2019'!$N$6, F127&lt;='club records end 2019'!$O$6), AND(E127='club records end 2019'!$N$7, F127&lt;='club records end 2019'!$O$7), AND(E127='club records end 2019'!$N$8, F127&lt;='club records end 2019'!$O$8), AND(E127='club records end 2019'!$N$9, F127&lt;='club records end 2019'!$O$9), AND(E127='club records end 2019'!$N$10, F127&lt;='club records end 2019'!$O$10))), "CR", " ")</f>
        <v xml:space="preserve"> </v>
      </c>
      <c r="BC127" s="13" t="str">
        <f>IF(AND(B127="4x300", AND(E127='club records end 2019'!$N$11, F127&lt;='club records end 2019'!$O$11)), "CR", " ")</f>
        <v xml:space="preserve"> </v>
      </c>
      <c r="BD127" s="13" t="str">
        <f>IF(AND(B127="4x400", OR(AND(E127='club records end 2019'!$N$12, F127&lt;='club records end 2019'!$O$12), AND(E127='club records end 2019'!$N$13, F127&lt;='club records end 2019'!$O$13), AND(E127='club records end 2019'!$N$14, F127&lt;='club records end 2019'!$O$14), AND(E127='club records end 2019'!$N$15, F127&lt;='club records end 2019'!$O$15))), "CR", " ")</f>
        <v xml:space="preserve"> </v>
      </c>
      <c r="BE127" s="13" t="str">
        <f>IF(AND(B127="3x800", OR(AND(E127='club records end 2019'!$N$16, F127&lt;='club records end 2019'!$O$16), AND(E127='club records end 2019'!$N$17, F127&lt;='club records end 2019'!$O$17), AND(E127='club records end 2019'!$N$18, F127&lt;='club records end 2019'!$O$18))), "CR", " ")</f>
        <v xml:space="preserve"> </v>
      </c>
      <c r="BF127" s="13" t="str">
        <f>IF(AND(B127="pentathlon", OR(AND(E127='club records end 2019'!$N$21, F127&gt;='club records end 2019'!$O$21), AND(E127='club records end 2019'!$N$22, F127&gt;='club records end 2019'!$O$22),AND(E127='club records end 2019'!$N$23, F127&gt;='club records end 2019'!$O$23),AND(E127='club records end 2019'!$N$24, F127&gt;='club records end 2019'!$O$24))), "CR", " ")</f>
        <v xml:space="preserve"> </v>
      </c>
      <c r="BG127" s="13" t="str">
        <f>IF(AND(B127="heptathlon", OR(AND(E127='club records end 2019'!$N$26, F127&gt;='club records end 2019'!$O$26), AND(E127='club records end 2019'!$N$27, F127&gt;='club records end 2019'!$O$27))), "CR", " ")</f>
        <v xml:space="preserve"> </v>
      </c>
      <c r="BH127" s="13" t="str">
        <f>IF(AND(B127="decathlon", OR(AND(E127='club records end 2019'!$N$29, F127&gt;='club records end 2019'!$O$29), AND(E127='club records end 2019'!$N$30, F127&gt;='club records end 2019'!$O$30),AND(E127='club records end 2019'!$N$31, F127&gt;='club records end 2019'!$O$31))), "CR", " ")</f>
        <v xml:space="preserve"> </v>
      </c>
    </row>
    <row r="128" spans="1:16333" ht="14.5" hidden="1" x14ac:dyDescent="0.35">
      <c r="A128" s="29" t="str">
        <f>IF(OR(E128="Sen", E128="V35", E128="V40", E128="V45", E128="V50", E128="V55", E128="V60", E128="V65", E128="V70", E128="V75"), "V", E128)</f>
        <v>U15</v>
      </c>
      <c r="B128" s="2">
        <v>800</v>
      </c>
      <c r="C128" s="1" t="s">
        <v>122</v>
      </c>
      <c r="D128" s="1" t="s">
        <v>123</v>
      </c>
      <c r="E128" s="29" t="s">
        <v>11</v>
      </c>
      <c r="J128" s="13" t="str">
        <f t="shared" si="13"/>
        <v>***CLUB RECORD***</v>
      </c>
      <c r="K128" s="13" t="str">
        <f>IF(AND(B128=100, OR(AND(E128='club records end 2019'!$B$6, F128&lt;='club records end 2019'!$C$6), AND(E128='club records end 2019'!$B$7, F128&lt;='club records end 2019'!$C$7), AND(E128='club records end 2019'!$B$8, F128&lt;='club records end 2019'!$C$8), AND(E128='club records end 2019'!$B$9, F128&lt;='club records end 2019'!$C$9), AND(E128='club records end 2019'!$B$10, F128&lt;='club records end 2019'!$C$10))), "CR", " ")</f>
        <v xml:space="preserve"> </v>
      </c>
      <c r="L128" s="13" t="str">
        <f>IF(AND(B128=200, OR(AND(E128='club records end 2019'!$B$11, F128&lt;='club records end 2019'!$C$11), AND(E128='club records end 2019'!$B$12, F128&lt;='club records end 2019'!$C$12), AND(E128='club records end 2019'!$B$13, F128&lt;='club records end 2019'!$C$13), AND(E128='club records end 2019'!$B$14, F128&lt;='club records end 2019'!$C$14), AND(E128='club records end 2019'!$B$15, F128&lt;='club records end 2019'!$C$15))), "CR", " ")</f>
        <v xml:space="preserve"> </v>
      </c>
      <c r="M128" s="13" t="str">
        <f>IF(AND(B128=300, OR(AND(E128='club records end 2019'!$B$16, F128&lt;='club records end 2019'!$C$16), AND(E128='club records end 2019'!$B$17, F128&lt;='club records end 2019'!$C$17))), "CR", " ")</f>
        <v xml:space="preserve"> </v>
      </c>
      <c r="N128" s="13" t="str">
        <f>IF(AND(B128=400, OR(AND(E128='club records end 2019'!$B$18, F128&lt;='club records end 2019'!$C$18), AND(E128='club records end 2019'!$B$19, F128&lt;='club records end 2019'!$C$19), AND(E128='club records end 2019'!$B$20, F128&lt;='club records end 2019'!$C$20), AND(E128='club records end 2019'!$B$21, F128&lt;='club records end 2019'!$C$21))), "CR", " ")</f>
        <v xml:space="preserve"> </v>
      </c>
      <c r="O128" s="13" t="str">
        <f>IF(AND(B128=800, OR(AND(E128='club records end 2019'!$B$22, F128&lt;='club records end 2019'!$C$22), AND(E128='club records end 2019'!$B$23, F128&lt;='club records end 2019'!$C$23), AND(E128='club records end 2019'!$B$24, F128&lt;='club records end 2019'!$C$24), AND(E128='club records end 2019'!$B$25, F128&lt;='club records end 2019'!$C$25), AND(E128='club records end 2019'!$B$26, F128&lt;='club records end 2019'!$C$26))), "CR", " ")</f>
        <v>CR</v>
      </c>
      <c r="P128" s="13" t="str">
        <f>IF(AND(B128=1000, OR(AND(E128='club records end 2019'!$B$27, F128&lt;='club records end 2019'!$C$27), AND(E128='club records end 2019'!$B$28, F128&lt;='club records end 2019'!$C$28))), "CR", " ")</f>
        <v xml:space="preserve"> </v>
      </c>
      <c r="Q128" s="13" t="str">
        <f>IF(AND(B128=1500, OR(AND(E128='club records end 2019'!$B$29, F128&lt;='club records end 2019'!$C$29), AND(E128='club records end 2019'!$B$30, F128&lt;='club records end 2019'!$C$30), AND(E128='club records end 2019'!$B$31, F128&lt;='club records end 2019'!$C$31), AND(E128='club records end 2019'!$B$32, F128&lt;='club records end 2019'!$C$32), AND(E128='club records end 2019'!$B$33, F128&lt;='club records end 2019'!$C$33))), "CR", " ")</f>
        <v xml:space="preserve"> </v>
      </c>
      <c r="R128" s="13" t="str">
        <f>IF(AND(B128="1600 (Mile)",OR(AND(E128='club records end 2019'!$B$34,F128&lt;='club records end 2019'!$C$34),AND(E128='club records end 2019'!$B$35,F128&lt;='club records end 2019'!$C$35),AND(E128='club records end 2019'!$B$36,F128&lt;='club records end 2019'!$C$36),AND(E128='club records end 2019'!$B$37,F128&lt;='club records end 2019'!$C$37))),"CR"," ")</f>
        <v xml:space="preserve"> </v>
      </c>
      <c r="S128" s="13" t="str">
        <f>IF(AND(B128=3000, OR(AND(E128='club records end 2019'!$B$38, F128&lt;='club records end 2019'!$C$38), AND(E128='club records end 2019'!$B$39, F128&lt;='club records end 2019'!$C$39), AND(E128='club records end 2019'!$B$40, F128&lt;='club records end 2019'!$C$40), AND(E128='club records end 2019'!$B$41, F128&lt;='club records end 2019'!$C$41))), "CR", " ")</f>
        <v xml:space="preserve"> </v>
      </c>
      <c r="T128" s="13" t="str">
        <f>IF(AND(B128=5000, OR(AND(E128='club records end 2019'!$B$42, F128&lt;='club records end 2019'!$C$42), AND(E128='club records end 2019'!$B$43, F128&lt;='club records end 2019'!$C$43))), "CR", " ")</f>
        <v xml:space="preserve"> </v>
      </c>
      <c r="U128" s="12" t="str">
        <f>IF(AND(B128=10000, OR(AND(E128='club records end 2019'!$B$44, F128&lt;='club records end 2019'!$C$44), AND(E128='club records end 2019'!$B$45, F128&lt;='club records end 2019'!$C$45))), "CR", " ")</f>
        <v xml:space="preserve"> </v>
      </c>
      <c r="V128" s="12" t="str">
        <f>IF(AND(B128="high jump", OR(AND(E128='club records end 2019'!$F$1, F128&gt;='club records end 2019'!$G$1), AND(E128='club records end 2019'!$F$2, F128&gt;='club records end 2019'!$G$2), AND(E128='club records end 2019'!$F$3, F128&gt;='club records end 2019'!$G$3), AND(E128='club records end 2019'!$F$4, F128&gt;='club records end 2019'!$G$4), AND(E128='club records end 2019'!$F$5, F128&gt;='club records end 2019'!$G$5))), "CR", " ")</f>
        <v xml:space="preserve"> </v>
      </c>
      <c r="W128" s="12" t="str">
        <f>IF(AND(B128="long jump", OR(AND(E128='club records end 2019'!$F$6, F128&gt;='club records end 2019'!$G$6), AND(E128='club records end 2019'!$F$7, F128&gt;='club records end 2019'!$G$7), AND(E128='club records end 2019'!$F$8, F128&gt;='club records end 2019'!$G$8), AND(E128='club records end 2019'!$F$9, F128&gt;='club records end 2019'!$G$9), AND(E128='club records end 2019'!$F$10, F128&gt;='club records end 2019'!$G$10))), "CR", " ")</f>
        <v xml:space="preserve"> </v>
      </c>
      <c r="X128" s="12" t="str">
        <f>IF(AND(B128="triple jump", OR(AND(E128='club records end 2019'!$F$11, F128&gt;='club records end 2019'!$G$11), AND(E128='club records end 2019'!$F$12, F128&gt;='club records end 2019'!$G$12), AND(E128='club records end 2019'!$F$13, F128&gt;='club records end 2019'!$G$13), AND(E128='club records end 2019'!$F$14, F128&gt;='club records end 2019'!$H$14), AND(E128='club records end 2019'!$F$15, F128&gt;='club records end 2019'!$G$15))), "CR", " ")</f>
        <v xml:space="preserve"> </v>
      </c>
      <c r="Y128" s="12" t="str">
        <f>IF(AND(B128="pole vault", OR(AND(E128='club records end 2019'!$F$16, F128&gt;='club records end 2019'!$G$16), AND(E128='club records end 2019'!$F$17, F128&gt;='club records end 2019'!$G$17), AND(E128='club records end 2019'!$F$18, F128&gt;='club records end 2019'!$G$18), AND(E128='club records end 2019'!$F$19, F128&gt;='club records end 2019'!$G$19), AND(E128='club records end 2019'!$F$20, F128&gt;='club records end 2019'!$G$20))), "CR", " ")</f>
        <v xml:space="preserve"> </v>
      </c>
      <c r="Z128" s="12" t="str">
        <f>IF(AND(B128="discus 1", E128='club records end 2019'!$F$21, F128&gt;='club records end 2019'!$G$21), "CR", " ")</f>
        <v xml:space="preserve"> </v>
      </c>
      <c r="AA128" s="12" t="str">
        <f>IF(AND(B128="discus 1.25", E128='club records end 2019'!$F$22, F128&gt;='club records end 2019'!$G$22), "CR", " ")</f>
        <v xml:space="preserve"> </v>
      </c>
      <c r="AB128" s="12" t="str">
        <f>IF(AND(B128="discus 1.5", E128='club records end 2019'!$F$23, F128&gt;='club records end 2019'!$G$23), "CR", " ")</f>
        <v xml:space="preserve"> </v>
      </c>
      <c r="AC128" s="12" t="str">
        <f>IF(AND(B128="discus 1.75", E128='club records end 2019'!$F$24, F128&gt;='club records end 2019'!$G$24), "CR", " ")</f>
        <v xml:space="preserve"> </v>
      </c>
      <c r="AD128" s="12" t="str">
        <f>IF(AND(B128="discus 2", E128='club records end 2019'!$F$25, F128&gt;='club records end 2019'!$G$25), "CR", " ")</f>
        <v xml:space="preserve"> </v>
      </c>
      <c r="AE128" s="12" t="str">
        <f>IF(AND(B128="hammer 4", E128='club records end 2019'!$F$27, F128&gt;='club records end 2019'!$G$27), "CR", " ")</f>
        <v xml:space="preserve"> </v>
      </c>
      <c r="AF128" s="12" t="str">
        <f>IF(AND(B128="hammer 5", E128='club records end 2019'!$F$28, F128&gt;='club records end 2019'!$G$28), "CR", " ")</f>
        <v xml:space="preserve"> </v>
      </c>
      <c r="AG128" s="12" t="str">
        <f>IF(AND(B128="hammer 6", E128='club records end 2019'!$F$29, F128&gt;='club records end 2019'!$G$29), "CR", " ")</f>
        <v xml:space="preserve"> </v>
      </c>
      <c r="AH128" s="12" t="str">
        <f>IF(AND(B128="hammer 7.26", E128='club records end 2019'!$F$30, F128&gt;='club records end 2019'!$G$30), "CR", " ")</f>
        <v xml:space="preserve"> </v>
      </c>
      <c r="AI128" s="12" t="str">
        <f>IF(AND(B128="javelin 400", E128='club records end 2019'!$F$31, F128&gt;='club records end 2019'!$G$31), "CR", " ")</f>
        <v xml:space="preserve"> </v>
      </c>
      <c r="AJ128" s="12" t="str">
        <f>IF(AND(B128="javelin 600", E128='club records end 2019'!$F$32, F128&gt;='club records end 2019'!$G$32), "CR", " ")</f>
        <v xml:space="preserve"> </v>
      </c>
      <c r="AK128" s="12" t="str">
        <f>IF(AND(B128="javelin 700", E128='club records end 2019'!$F$33, F128&gt;='club records end 2019'!$G$33), "CR", " ")</f>
        <v xml:space="preserve"> </v>
      </c>
      <c r="AL128" s="12" t="str">
        <f>IF(AND(B128="javelin 800", OR(AND(E128='club records end 2019'!$F$34, F128&gt;='club records end 2019'!$G$34), AND(E128='club records end 2019'!$F$35, F128&gt;='club records end 2019'!$G$35))), "CR", " ")</f>
        <v xml:space="preserve"> </v>
      </c>
      <c r="AM128" s="12" t="str">
        <f>IF(AND(B128="shot 3", E128='club records end 2019'!$F$36, F128&gt;='club records end 2019'!$G$36), "CR", " ")</f>
        <v xml:space="preserve"> </v>
      </c>
      <c r="AN128" s="12" t="str">
        <f>IF(AND(B128="shot 4", E128='club records end 2019'!$F$37, F128&gt;='club records end 2019'!$G$37), "CR", " ")</f>
        <v xml:space="preserve"> </v>
      </c>
      <c r="AO128" s="12" t="str">
        <f>IF(AND(B128="shot 5", E128='club records end 2019'!$F$38, F128&gt;='club records end 2019'!$G$38), "CR", " ")</f>
        <v xml:space="preserve"> </v>
      </c>
      <c r="AP128" s="12" t="str">
        <f>IF(AND(B128="shot 6", E128='club records end 2019'!$F$39, F128&gt;='club records end 2019'!$G$39), "CR", " ")</f>
        <v xml:space="preserve"> </v>
      </c>
      <c r="AQ128" s="12" t="str">
        <f>IF(AND(B128="shot 7.26", E128='club records end 2019'!$F$40, F128&gt;='club records end 2019'!$G$40), "CR", " ")</f>
        <v xml:space="preserve"> </v>
      </c>
      <c r="AR128" s="12" t="str">
        <f>IF(AND(B128="60H",OR(AND(E128='club records end 2019'!$J$1,F128&lt;='club records end 2019'!$K$1),AND(E128='club records end 2019'!$J$2,F128&lt;='club records end 2019'!$K$2),AND(E128='club records end 2019'!$J$3,F128&lt;='club records end 2019'!$K$3),AND(E128='club records end 2019'!$J$4,F128&lt;='club records end 2019'!$K$4),AND(E128='club records end 2019'!$J$5,F128&lt;='club records end 2019'!$K$5))),"CR"," ")</f>
        <v xml:space="preserve"> </v>
      </c>
      <c r="AS128" s="12" t="str">
        <f>IF(AND(B128="75H", AND(E128='club records end 2019'!$J$6, F128&lt;='club records end 2019'!$K$6)), "CR", " ")</f>
        <v xml:space="preserve"> </v>
      </c>
      <c r="AT128" s="12" t="str">
        <f>IF(AND(B128="80H", AND(E128='club records end 2019'!$J$7, F128&lt;='club records end 2019'!$K$7)), "CR", " ")</f>
        <v xml:space="preserve"> </v>
      </c>
      <c r="AU128" s="12" t="str">
        <f>IF(AND(B128="100H", AND(E128='club records end 2019'!$J$8, F128&lt;='club records end 2019'!$K$8)), "CR", " ")</f>
        <v xml:space="preserve"> </v>
      </c>
      <c r="AV128" s="12" t="str">
        <f>IF(AND(B128="110H", OR(AND(E128='club records end 2019'!$J$9, F128&lt;='club records end 2019'!$K$9), AND(E128='club records end 2019'!$J$10, F128&lt;='club records end 2019'!$K$10))), "CR", " ")</f>
        <v xml:space="preserve"> </v>
      </c>
      <c r="AW128" s="12" t="str">
        <f>IF(AND(B128="400H", OR(AND(E128='club records end 2019'!$J$11, F128&lt;='club records end 2019'!$K$11), AND(E128='club records end 2019'!$J$12, F128&lt;='club records end 2019'!$K$12), AND(E128='club records end 2019'!$J$13, F128&lt;='club records end 2019'!$K$13), AND(E128='club records end 2019'!$J$14, F128&lt;='club records end 2019'!$K$14))), "CR", " ")</f>
        <v xml:space="preserve"> </v>
      </c>
      <c r="AX128" s="12" t="str">
        <f>IF(AND(B128="1500SC", AND(E128='club records end 2019'!$J$15, F128&lt;='club records end 2019'!$K$15)), "CR", " ")</f>
        <v xml:space="preserve"> </v>
      </c>
      <c r="AY128" s="12" t="str">
        <f>IF(AND(B128="2000SC", OR(AND(E128='club records end 2019'!$J$17, F128&lt;='club records end 2019'!$K$17), AND(E128='club records end 2019'!$J$18, F128&lt;='club records end 2019'!$K$18))), "CR", " ")</f>
        <v xml:space="preserve"> </v>
      </c>
      <c r="AZ128" s="12" t="str">
        <f>IF(AND(B128="3000SC", OR(AND(E128='club records end 2019'!$J$20, F128&lt;='club records end 2019'!$K$20), AND(E128='club records end 2019'!$J$21, F128&lt;='club records end 2019'!$K$21))), "CR", " ")</f>
        <v xml:space="preserve"> </v>
      </c>
      <c r="BA128" s="13" t="str">
        <f>IF(AND(B128="4x100", OR(AND(E128='club records end 2019'!$N$1, F128&lt;='club records end 2019'!$O$1), AND(E128='club records end 2019'!$N$2, F128&lt;='club records end 2019'!$O$2), AND(E128='club records end 2019'!$N$3, F128&lt;='club records end 2019'!$O$3), AND(E128='club records end 2019'!$N$4, F128&lt;='club records end 2019'!$O$4), AND(E128='club records end 2019'!$N$5, F128&lt;='club records end 2019'!$O$5))), "CR", " ")</f>
        <v xml:space="preserve"> </v>
      </c>
      <c r="BB128" s="13" t="str">
        <f>IF(AND(B128="4x200", OR(AND(E128='club records end 2019'!$N$6, F128&lt;='club records end 2019'!$O$6), AND(E128='club records end 2019'!$N$7, F128&lt;='club records end 2019'!$O$7), AND(E128='club records end 2019'!$N$8, F128&lt;='club records end 2019'!$O$8), AND(E128='club records end 2019'!$N$9, F128&lt;='club records end 2019'!$O$9), AND(E128='club records end 2019'!$N$10, F128&lt;='club records end 2019'!$O$10))), "CR", " ")</f>
        <v xml:space="preserve"> </v>
      </c>
      <c r="BC128" s="13" t="str">
        <f>IF(AND(B128="4x300", AND(E128='club records end 2019'!$N$11, F128&lt;='club records end 2019'!$O$11)), "CR", " ")</f>
        <v xml:space="preserve"> </v>
      </c>
      <c r="BD128" s="13" t="str">
        <f>IF(AND(B128="4x400", OR(AND(E128='club records end 2019'!$N$12, F128&lt;='club records end 2019'!$O$12), AND(E128='club records end 2019'!$N$13, F128&lt;='club records end 2019'!$O$13), AND(E128='club records end 2019'!$N$14, F128&lt;='club records end 2019'!$O$14), AND(E128='club records end 2019'!$N$15, F128&lt;='club records end 2019'!$O$15))), "CR", " ")</f>
        <v xml:space="preserve"> </v>
      </c>
      <c r="BE128" s="13" t="str">
        <f>IF(AND(B128="3x800", OR(AND(E128='club records end 2019'!$N$16, F128&lt;='club records end 2019'!$O$16), AND(E128='club records end 2019'!$N$17, F128&lt;='club records end 2019'!$O$17), AND(E128='club records end 2019'!$N$18, F128&lt;='club records end 2019'!$O$18))), "CR", " ")</f>
        <v xml:space="preserve"> </v>
      </c>
      <c r="BF128" s="13" t="str">
        <f>IF(AND(B128="pentathlon", OR(AND(E128='club records end 2019'!$N$21, F128&gt;='club records end 2019'!$O$21), AND(E128='club records end 2019'!$N$22, F128&gt;='club records end 2019'!$O$22),AND(E128='club records end 2019'!$N$23, F128&gt;='club records end 2019'!$O$23),AND(E128='club records end 2019'!$N$24, F128&gt;='club records end 2019'!$O$24))), "CR", " ")</f>
        <v xml:space="preserve"> </v>
      </c>
      <c r="BG128" s="13" t="str">
        <f>IF(AND(B128="heptathlon", OR(AND(E128='club records end 2019'!$N$26, F128&gt;='club records end 2019'!$O$26), AND(E128='club records end 2019'!$N$27, F128&gt;='club records end 2019'!$O$27))), "CR", " ")</f>
        <v xml:space="preserve"> </v>
      </c>
      <c r="BH128" s="13" t="str">
        <f>IF(AND(B128="decathlon", OR(AND(E128='club records end 2019'!$N$29, F128&gt;='club records end 2019'!$O$29), AND(E128='club records end 2019'!$N$30, F128&gt;='club records end 2019'!$O$30),AND(E128='club records end 2019'!$N$31, F128&gt;='club records end 2019'!$O$31))), "CR", " ")</f>
        <v xml:space="preserve"> </v>
      </c>
    </row>
    <row r="129" spans="1:60" ht="14.5" hidden="1" x14ac:dyDescent="0.35">
      <c r="A129" s="29" t="str">
        <f>IF(OR(E129="Sen", E129="V35", E129="V40", E129="V45", E129="V50", E129="V55", E129="V60", E129="V65", E129="V70", E129="V75"), "V", E129)</f>
        <v>U15</v>
      </c>
      <c r="B129" s="2">
        <v>1500</v>
      </c>
      <c r="C129" s="1" t="s">
        <v>122</v>
      </c>
      <c r="D129" s="1" t="s">
        <v>123</v>
      </c>
      <c r="E129" s="29" t="s">
        <v>11</v>
      </c>
      <c r="J129" s="13" t="str">
        <f t="shared" si="13"/>
        <v>***CLUB RECORD***</v>
      </c>
      <c r="K129" s="13" t="str">
        <f>IF(AND(B129=100, OR(AND(E129='club records end 2019'!$B$6, F129&lt;='club records end 2019'!$C$6), AND(E129='club records end 2019'!$B$7, F129&lt;='club records end 2019'!$C$7), AND(E129='club records end 2019'!$B$8, F129&lt;='club records end 2019'!$C$8), AND(E129='club records end 2019'!$B$9, F129&lt;='club records end 2019'!$C$9), AND(E129='club records end 2019'!$B$10, F129&lt;='club records end 2019'!$C$10))), "CR", " ")</f>
        <v xml:space="preserve"> </v>
      </c>
      <c r="L129" s="13" t="str">
        <f>IF(AND(B129=200, OR(AND(E129='club records end 2019'!$B$11, F129&lt;='club records end 2019'!$C$11), AND(E129='club records end 2019'!$B$12, F129&lt;='club records end 2019'!$C$12), AND(E129='club records end 2019'!$B$13, F129&lt;='club records end 2019'!$C$13), AND(E129='club records end 2019'!$B$14, F129&lt;='club records end 2019'!$C$14), AND(E129='club records end 2019'!$B$15, F129&lt;='club records end 2019'!$C$15))), "CR", " ")</f>
        <v xml:space="preserve"> </v>
      </c>
      <c r="M129" s="13" t="str">
        <f>IF(AND(B129=300, OR(AND(E129='club records end 2019'!$B$16, F129&lt;='club records end 2019'!$C$16), AND(E129='club records end 2019'!$B$17, F129&lt;='club records end 2019'!$C$17))), "CR", " ")</f>
        <v xml:space="preserve"> </v>
      </c>
      <c r="N129" s="13" t="str">
        <f>IF(AND(B129=400, OR(AND(E129='club records end 2019'!$B$18, F129&lt;='club records end 2019'!$C$18), AND(E129='club records end 2019'!$B$19, F129&lt;='club records end 2019'!$C$19), AND(E129='club records end 2019'!$B$20, F129&lt;='club records end 2019'!$C$20), AND(E129='club records end 2019'!$B$21, F129&lt;='club records end 2019'!$C$21))), "CR", " ")</f>
        <v xml:space="preserve"> </v>
      </c>
      <c r="O129" s="13" t="str">
        <f>IF(AND(B129=800, OR(AND(E129='club records end 2019'!$B$22, F129&lt;='club records end 2019'!$C$22), AND(E129='club records end 2019'!$B$23, F129&lt;='club records end 2019'!$C$23), AND(E129='club records end 2019'!$B$24, F129&lt;='club records end 2019'!$C$24), AND(E129='club records end 2019'!$B$25, F129&lt;='club records end 2019'!$C$25), AND(E129='club records end 2019'!$B$26, F129&lt;='club records end 2019'!$C$26))), "CR", " ")</f>
        <v xml:space="preserve"> </v>
      </c>
      <c r="P129" s="13" t="str">
        <f>IF(AND(B129=1000, OR(AND(E129='club records end 2019'!$B$27, F129&lt;='club records end 2019'!$C$27), AND(E129='club records end 2019'!$B$28, F129&lt;='club records end 2019'!$C$28))), "CR", " ")</f>
        <v xml:space="preserve"> </v>
      </c>
      <c r="Q129" s="13" t="str">
        <f>IF(AND(B129=1500, OR(AND(E129='club records end 2019'!$B$29, F129&lt;='club records end 2019'!$C$29), AND(E129='club records end 2019'!$B$30, F129&lt;='club records end 2019'!$C$30), AND(E129='club records end 2019'!$B$31, F129&lt;='club records end 2019'!$C$31), AND(E129='club records end 2019'!$B$32, F129&lt;='club records end 2019'!$C$32), AND(E129='club records end 2019'!$B$33, F129&lt;='club records end 2019'!$C$33))), "CR", " ")</f>
        <v>CR</v>
      </c>
      <c r="R129" s="13" t="str">
        <f>IF(AND(B129="1600 (Mile)",OR(AND(E129='club records end 2019'!$B$34,F129&lt;='club records end 2019'!$C$34),AND(E129='club records end 2019'!$B$35,F129&lt;='club records end 2019'!$C$35),AND(E129='club records end 2019'!$B$36,F129&lt;='club records end 2019'!$C$36),AND(E129='club records end 2019'!$B$37,F129&lt;='club records end 2019'!$C$37))),"CR"," ")</f>
        <v xml:space="preserve"> </v>
      </c>
      <c r="S129" s="13" t="str">
        <f>IF(AND(B129=3000, OR(AND(E129='club records end 2019'!$B$38, F129&lt;='club records end 2019'!$C$38), AND(E129='club records end 2019'!$B$39, F129&lt;='club records end 2019'!$C$39), AND(E129='club records end 2019'!$B$40, F129&lt;='club records end 2019'!$C$40), AND(E129='club records end 2019'!$B$41, F129&lt;='club records end 2019'!$C$41))), "CR", " ")</f>
        <v xml:space="preserve"> </v>
      </c>
      <c r="T129" s="13" t="str">
        <f>IF(AND(B129=5000, OR(AND(E129='club records end 2019'!$B$42, F129&lt;='club records end 2019'!$C$42), AND(E129='club records end 2019'!$B$43, F129&lt;='club records end 2019'!$C$43))), "CR", " ")</f>
        <v xml:space="preserve"> </v>
      </c>
      <c r="U129" s="12" t="str">
        <f>IF(AND(B129=10000, OR(AND(E129='club records end 2019'!$B$44, F129&lt;='club records end 2019'!$C$44), AND(E129='club records end 2019'!$B$45, F129&lt;='club records end 2019'!$C$45))), "CR", " ")</f>
        <v xml:space="preserve"> </v>
      </c>
      <c r="V129" s="12" t="str">
        <f>IF(AND(B129="high jump", OR(AND(E129='club records end 2019'!$F$1, F129&gt;='club records end 2019'!$G$1), AND(E129='club records end 2019'!$F$2, F129&gt;='club records end 2019'!$G$2), AND(E129='club records end 2019'!$F$3, F129&gt;='club records end 2019'!$G$3), AND(E129='club records end 2019'!$F$4, F129&gt;='club records end 2019'!$G$4), AND(E129='club records end 2019'!$F$5, F129&gt;='club records end 2019'!$G$5))), "CR", " ")</f>
        <v xml:space="preserve"> </v>
      </c>
      <c r="W129" s="12" t="str">
        <f>IF(AND(B129="long jump", OR(AND(E129='club records end 2019'!$F$6, F129&gt;='club records end 2019'!$G$6), AND(E129='club records end 2019'!$F$7, F129&gt;='club records end 2019'!$G$7), AND(E129='club records end 2019'!$F$8, F129&gt;='club records end 2019'!$G$8), AND(E129='club records end 2019'!$F$9, F129&gt;='club records end 2019'!$G$9), AND(E129='club records end 2019'!$F$10, F129&gt;='club records end 2019'!$G$10))), "CR", " ")</f>
        <v xml:space="preserve"> </v>
      </c>
      <c r="X129" s="12" t="str">
        <f>IF(AND(B129="triple jump", OR(AND(E129='club records end 2019'!$F$11, F129&gt;='club records end 2019'!$G$11), AND(E129='club records end 2019'!$F$12, F129&gt;='club records end 2019'!$G$12), AND(E129='club records end 2019'!$F$13, F129&gt;='club records end 2019'!$G$13), AND(E129='club records end 2019'!$F$14, F129&gt;='club records end 2019'!$H$14), AND(E129='club records end 2019'!$F$15, F129&gt;='club records end 2019'!$G$15))), "CR", " ")</f>
        <v xml:space="preserve"> </v>
      </c>
      <c r="Y129" s="12" t="str">
        <f>IF(AND(B129="pole vault", OR(AND(E129='club records end 2019'!$F$16, F129&gt;='club records end 2019'!$G$16), AND(E129='club records end 2019'!$F$17, F129&gt;='club records end 2019'!$G$17), AND(E129='club records end 2019'!$F$18, F129&gt;='club records end 2019'!$G$18), AND(E129='club records end 2019'!$F$19, F129&gt;='club records end 2019'!$G$19), AND(E129='club records end 2019'!$F$20, F129&gt;='club records end 2019'!$G$20))), "CR", " ")</f>
        <v xml:space="preserve"> </v>
      </c>
      <c r="Z129" s="12" t="str">
        <f>IF(AND(B129="discus 1", E129='club records end 2019'!$F$21, F129&gt;='club records end 2019'!$G$21), "CR", " ")</f>
        <v xml:space="preserve"> </v>
      </c>
      <c r="AA129" s="12" t="str">
        <f>IF(AND(B129="discus 1.25", E129='club records end 2019'!$F$22, F129&gt;='club records end 2019'!$G$22), "CR", " ")</f>
        <v xml:space="preserve"> </v>
      </c>
      <c r="AB129" s="12" t="str">
        <f>IF(AND(B129="discus 1.5", E129='club records end 2019'!$F$23, F129&gt;='club records end 2019'!$G$23), "CR", " ")</f>
        <v xml:space="preserve"> </v>
      </c>
      <c r="AC129" s="12" t="str">
        <f>IF(AND(B129="discus 1.75", E129='club records end 2019'!$F$24, F129&gt;='club records end 2019'!$G$24), "CR", " ")</f>
        <v xml:space="preserve"> </v>
      </c>
      <c r="AD129" s="12" t="str">
        <f>IF(AND(B129="discus 2", E129='club records end 2019'!$F$25, F129&gt;='club records end 2019'!$G$25), "CR", " ")</f>
        <v xml:space="preserve"> </v>
      </c>
      <c r="AE129" s="12" t="str">
        <f>IF(AND(B129="hammer 4", E129='club records end 2019'!$F$27, F129&gt;='club records end 2019'!$G$27), "CR", " ")</f>
        <v xml:space="preserve"> </v>
      </c>
      <c r="AF129" s="12" t="str">
        <f>IF(AND(B129="hammer 5", E129='club records end 2019'!$F$28, F129&gt;='club records end 2019'!$G$28), "CR", " ")</f>
        <v xml:space="preserve"> </v>
      </c>
      <c r="AG129" s="12" t="str">
        <f>IF(AND(B129="hammer 6", E129='club records end 2019'!$F$29, F129&gt;='club records end 2019'!$G$29), "CR", " ")</f>
        <v xml:space="preserve"> </v>
      </c>
      <c r="AH129" s="12" t="str">
        <f>IF(AND(B129="hammer 7.26", E129='club records end 2019'!$F$30, F129&gt;='club records end 2019'!$G$30), "CR", " ")</f>
        <v xml:space="preserve"> </v>
      </c>
      <c r="AI129" s="12" t="str">
        <f>IF(AND(B129="javelin 400", E129='club records end 2019'!$F$31, F129&gt;='club records end 2019'!$G$31), "CR", " ")</f>
        <v xml:space="preserve"> </v>
      </c>
      <c r="AJ129" s="12" t="str">
        <f>IF(AND(B129="javelin 600", E129='club records end 2019'!$F$32, F129&gt;='club records end 2019'!$G$32), "CR", " ")</f>
        <v xml:space="preserve"> </v>
      </c>
      <c r="AK129" s="12" t="str">
        <f>IF(AND(B129="javelin 700", E129='club records end 2019'!$F$33, F129&gt;='club records end 2019'!$G$33), "CR", " ")</f>
        <v xml:space="preserve"> </v>
      </c>
      <c r="AL129" s="12" t="str">
        <f>IF(AND(B129="javelin 800", OR(AND(E129='club records end 2019'!$F$34, F129&gt;='club records end 2019'!$G$34), AND(E129='club records end 2019'!$F$35, F129&gt;='club records end 2019'!$G$35))), "CR", " ")</f>
        <v xml:space="preserve"> </v>
      </c>
      <c r="AM129" s="12" t="str">
        <f>IF(AND(B129="shot 3", E129='club records end 2019'!$F$36, F129&gt;='club records end 2019'!$G$36), "CR", " ")</f>
        <v xml:space="preserve"> </v>
      </c>
      <c r="AN129" s="12" t="str">
        <f>IF(AND(B129="shot 4", E129='club records end 2019'!$F$37, F129&gt;='club records end 2019'!$G$37), "CR", " ")</f>
        <v xml:space="preserve"> </v>
      </c>
      <c r="AO129" s="12" t="str">
        <f>IF(AND(B129="shot 5", E129='club records end 2019'!$F$38, F129&gt;='club records end 2019'!$G$38), "CR", " ")</f>
        <v xml:space="preserve"> </v>
      </c>
      <c r="AP129" s="12" t="str">
        <f>IF(AND(B129="shot 6", E129='club records end 2019'!$F$39, F129&gt;='club records end 2019'!$G$39), "CR", " ")</f>
        <v xml:space="preserve"> </v>
      </c>
      <c r="AQ129" s="12" t="str">
        <f>IF(AND(B129="shot 7.26", E129='club records end 2019'!$F$40, F129&gt;='club records end 2019'!$G$40), "CR", " ")</f>
        <v xml:space="preserve"> </v>
      </c>
      <c r="AR129" s="12" t="str">
        <f>IF(AND(B129="60H",OR(AND(E129='club records end 2019'!$J$1,F129&lt;='club records end 2019'!$K$1),AND(E129='club records end 2019'!$J$2,F129&lt;='club records end 2019'!$K$2),AND(E129='club records end 2019'!$J$3,F129&lt;='club records end 2019'!$K$3),AND(E129='club records end 2019'!$J$4,F129&lt;='club records end 2019'!$K$4),AND(E129='club records end 2019'!$J$5,F129&lt;='club records end 2019'!$K$5))),"CR"," ")</f>
        <v xml:space="preserve"> </v>
      </c>
      <c r="AS129" s="12" t="str">
        <f>IF(AND(B129="75H", AND(E129='club records end 2019'!$J$6, F129&lt;='club records end 2019'!$K$6)), "CR", " ")</f>
        <v xml:space="preserve"> </v>
      </c>
      <c r="AT129" s="12" t="str">
        <f>IF(AND(B129="80H", AND(E129='club records end 2019'!$J$7, F129&lt;='club records end 2019'!$K$7)), "CR", " ")</f>
        <v xml:space="preserve"> </v>
      </c>
      <c r="AU129" s="12" t="str">
        <f>IF(AND(B129="100H", AND(E129='club records end 2019'!$J$8, F129&lt;='club records end 2019'!$K$8)), "CR", " ")</f>
        <v xml:space="preserve"> </v>
      </c>
      <c r="AV129" s="12" t="str">
        <f>IF(AND(B129="110H", OR(AND(E129='club records end 2019'!$J$9, F129&lt;='club records end 2019'!$K$9), AND(E129='club records end 2019'!$J$10, F129&lt;='club records end 2019'!$K$10))), "CR", " ")</f>
        <v xml:space="preserve"> </v>
      </c>
      <c r="AW129" s="12" t="str">
        <f>IF(AND(B129="400H", OR(AND(E129='club records end 2019'!$J$11, F129&lt;='club records end 2019'!$K$11), AND(E129='club records end 2019'!$J$12, F129&lt;='club records end 2019'!$K$12), AND(E129='club records end 2019'!$J$13, F129&lt;='club records end 2019'!$K$13), AND(E129='club records end 2019'!$J$14, F129&lt;='club records end 2019'!$K$14))), "CR", " ")</f>
        <v xml:space="preserve"> </v>
      </c>
      <c r="AX129" s="12" t="str">
        <f>IF(AND(B129="1500SC", AND(E129='club records end 2019'!$J$15, F129&lt;='club records end 2019'!$K$15)), "CR", " ")</f>
        <v xml:space="preserve"> </v>
      </c>
      <c r="AY129" s="12" t="str">
        <f>IF(AND(B129="2000SC", OR(AND(E129='club records end 2019'!$J$17, F129&lt;='club records end 2019'!$K$17), AND(E129='club records end 2019'!$J$18, F129&lt;='club records end 2019'!$K$18))), "CR", " ")</f>
        <v xml:space="preserve"> </v>
      </c>
      <c r="AZ129" s="12" t="str">
        <f>IF(AND(B129="3000SC", OR(AND(E129='club records end 2019'!$J$20, F129&lt;='club records end 2019'!$K$20), AND(E129='club records end 2019'!$J$21, F129&lt;='club records end 2019'!$K$21))), "CR", " ")</f>
        <v xml:space="preserve"> </v>
      </c>
      <c r="BA129" s="13" t="str">
        <f>IF(AND(B129="4x100", OR(AND(E129='club records end 2019'!$N$1, F129&lt;='club records end 2019'!$O$1), AND(E129='club records end 2019'!$N$2, F129&lt;='club records end 2019'!$O$2), AND(E129='club records end 2019'!$N$3, F129&lt;='club records end 2019'!$O$3), AND(E129='club records end 2019'!$N$4, F129&lt;='club records end 2019'!$O$4), AND(E129='club records end 2019'!$N$5, F129&lt;='club records end 2019'!$O$5))), "CR", " ")</f>
        <v xml:space="preserve"> </v>
      </c>
      <c r="BB129" s="13" t="str">
        <f>IF(AND(B129="4x200", OR(AND(E129='club records end 2019'!$N$6, F129&lt;='club records end 2019'!$O$6), AND(E129='club records end 2019'!$N$7, F129&lt;='club records end 2019'!$O$7), AND(E129='club records end 2019'!$N$8, F129&lt;='club records end 2019'!$O$8), AND(E129='club records end 2019'!$N$9, F129&lt;='club records end 2019'!$O$9), AND(E129='club records end 2019'!$N$10, F129&lt;='club records end 2019'!$O$10))), "CR", " ")</f>
        <v xml:space="preserve"> </v>
      </c>
      <c r="BC129" s="13" t="str">
        <f>IF(AND(B129="4x300", AND(E129='club records end 2019'!$N$11, F129&lt;='club records end 2019'!$O$11)), "CR", " ")</f>
        <v xml:space="preserve"> </v>
      </c>
      <c r="BD129" s="13" t="str">
        <f>IF(AND(B129="4x400", OR(AND(E129='club records end 2019'!$N$12, F129&lt;='club records end 2019'!$O$12), AND(E129='club records end 2019'!$N$13, F129&lt;='club records end 2019'!$O$13), AND(E129='club records end 2019'!$N$14, F129&lt;='club records end 2019'!$O$14), AND(E129='club records end 2019'!$N$15, F129&lt;='club records end 2019'!$O$15))), "CR", " ")</f>
        <v xml:space="preserve"> </v>
      </c>
      <c r="BE129" s="13" t="str">
        <f>IF(AND(B129="3x800", OR(AND(E129='club records end 2019'!$N$16, F129&lt;='club records end 2019'!$O$16), AND(E129='club records end 2019'!$N$17, F129&lt;='club records end 2019'!$O$17), AND(E129='club records end 2019'!$N$18, F129&lt;='club records end 2019'!$O$18))), "CR", " ")</f>
        <v xml:space="preserve"> </v>
      </c>
      <c r="BF129" s="13" t="str">
        <f>IF(AND(B129="pentathlon", OR(AND(E129='club records end 2019'!$N$21, F129&gt;='club records end 2019'!$O$21), AND(E129='club records end 2019'!$N$22, F129&gt;='club records end 2019'!$O$22),AND(E129='club records end 2019'!$N$23, F129&gt;='club records end 2019'!$O$23),AND(E129='club records end 2019'!$N$24, F129&gt;='club records end 2019'!$O$24))), "CR", " ")</f>
        <v xml:space="preserve"> </v>
      </c>
      <c r="BG129" s="13" t="str">
        <f>IF(AND(B129="heptathlon", OR(AND(E129='club records end 2019'!$N$26, F129&gt;='club records end 2019'!$O$26), AND(E129='club records end 2019'!$N$27, F129&gt;='club records end 2019'!$O$27))), "CR", " ")</f>
        <v xml:space="preserve"> </v>
      </c>
      <c r="BH129" s="13" t="str">
        <f>IF(AND(B129="decathlon", OR(AND(E129='club records end 2019'!$N$29, F129&gt;='club records end 2019'!$O$29), AND(E129='club records end 2019'!$N$30, F129&gt;='club records end 2019'!$O$30),AND(E129='club records end 2019'!$N$31, F129&gt;='club records end 2019'!$O$31))), "CR", " ")</f>
        <v xml:space="preserve"> </v>
      </c>
    </row>
    <row r="130" spans="1:60" ht="14.5" hidden="1" x14ac:dyDescent="0.35">
      <c r="A130" s="29" t="str">
        <f>IF(OR(E130="Sen", E130="V35", E130="V40", E130="V45", E130="V50", E130="V55", E130="V60", E130="V65", E130="V70", E130="V75"), "V", E130)</f>
        <v>U17</v>
      </c>
      <c r="B130" s="2" t="s">
        <v>6</v>
      </c>
      <c r="C130" s="1" t="s">
        <v>93</v>
      </c>
      <c r="D130" s="1" t="s">
        <v>311</v>
      </c>
      <c r="E130" s="29" t="s">
        <v>14</v>
      </c>
      <c r="F130" s="19"/>
      <c r="G130" s="24"/>
      <c r="J130" s="13" t="str">
        <f t="shared" si="13"/>
        <v/>
      </c>
      <c r="K130" s="13" t="str">
        <f>IF(AND(B130=100, OR(AND(E130='club records end 2019'!$B$6, F130&lt;='club records end 2019'!$C$6), AND(E130='club records end 2019'!$B$7, F130&lt;='club records end 2019'!$C$7), AND(E130='club records end 2019'!$B$8, F130&lt;='club records end 2019'!$C$8), AND(E130='club records end 2019'!$B$9, F130&lt;='club records end 2019'!$C$9), AND(E130='club records end 2019'!$B$10, F130&lt;='club records end 2019'!$C$10))), "CR", " ")</f>
        <v xml:space="preserve"> </v>
      </c>
      <c r="L130" s="13" t="str">
        <f>IF(AND(B130=200, OR(AND(E130='club records end 2019'!$B$11, F130&lt;='club records end 2019'!$C$11), AND(E130='club records end 2019'!$B$12, F130&lt;='club records end 2019'!$C$12), AND(E130='club records end 2019'!$B$13, F130&lt;='club records end 2019'!$C$13), AND(E130='club records end 2019'!$B$14, F130&lt;='club records end 2019'!$C$14), AND(E130='club records end 2019'!$B$15, F130&lt;='club records end 2019'!$C$15))), "CR", " ")</f>
        <v xml:space="preserve"> </v>
      </c>
      <c r="M130" s="13" t="str">
        <f>IF(AND(B130=300, OR(AND(E130='club records end 2019'!$B$16, F130&lt;='club records end 2019'!$C$16), AND(E130='club records end 2019'!$B$17, F130&lt;='club records end 2019'!$C$17))), "CR", " ")</f>
        <v xml:space="preserve"> </v>
      </c>
      <c r="N130" s="13" t="str">
        <f>IF(AND(B130=400, OR(AND(E130='club records end 2019'!$B$18, F130&lt;='club records end 2019'!$C$18), AND(E130='club records end 2019'!$B$19, F130&lt;='club records end 2019'!$C$19), AND(E130='club records end 2019'!$B$20, F130&lt;='club records end 2019'!$C$20), AND(E130='club records end 2019'!$B$21, F130&lt;='club records end 2019'!$C$21))), "CR", " ")</f>
        <v xml:space="preserve"> </v>
      </c>
      <c r="O130" s="13" t="str">
        <f>IF(AND(B130=800, OR(AND(E130='club records end 2019'!$B$22, F130&lt;='club records end 2019'!$C$22), AND(E130='club records end 2019'!$B$23, F130&lt;='club records end 2019'!$C$23), AND(E130='club records end 2019'!$B$24, F130&lt;='club records end 2019'!$C$24), AND(E130='club records end 2019'!$B$25, F130&lt;='club records end 2019'!$C$25), AND(E130='club records end 2019'!$B$26, F130&lt;='club records end 2019'!$C$26))), "CR", " ")</f>
        <v xml:space="preserve"> </v>
      </c>
      <c r="P130" s="13" t="str">
        <f>IF(AND(B130=1000, OR(AND(E130='club records end 2019'!$B$27, F130&lt;='club records end 2019'!$C$27), AND(E130='club records end 2019'!$B$28, F130&lt;='club records end 2019'!$C$28))), "CR", " ")</f>
        <v xml:space="preserve"> </v>
      </c>
      <c r="Q130" s="13" t="str">
        <f>IF(AND(B130=1500, OR(AND(E130='club records end 2019'!$B$29, F130&lt;='club records end 2019'!$C$29), AND(E130='club records end 2019'!$B$30, F130&lt;='club records end 2019'!$C$30), AND(E130='club records end 2019'!$B$31, F130&lt;='club records end 2019'!$C$31), AND(E130='club records end 2019'!$B$32, F130&lt;='club records end 2019'!$C$32), AND(E130='club records end 2019'!$B$33, F130&lt;='club records end 2019'!$C$33))), "CR", " ")</f>
        <v xml:space="preserve"> </v>
      </c>
      <c r="R130" s="13" t="str">
        <f>IF(AND(B130="1600 (Mile)",OR(AND(E130='club records end 2019'!$B$34,F130&lt;='club records end 2019'!$C$34),AND(E130='club records end 2019'!$B$35,F130&lt;='club records end 2019'!$C$35),AND(E130='club records end 2019'!$B$36,F130&lt;='club records end 2019'!$C$36),AND(E130='club records end 2019'!$B$37,F130&lt;='club records end 2019'!$C$37))),"CR"," ")</f>
        <v xml:space="preserve"> </v>
      </c>
      <c r="S130" s="13" t="str">
        <f>IF(AND(B130=3000, OR(AND(E130='club records end 2019'!$B$38, F130&lt;='club records end 2019'!$C$38), AND(E130='club records end 2019'!$B$39, F130&lt;='club records end 2019'!$C$39), AND(E130='club records end 2019'!$B$40, F130&lt;='club records end 2019'!$C$40), AND(E130='club records end 2019'!$B$41, F130&lt;='club records end 2019'!$C$41))), "CR", " ")</f>
        <v xml:space="preserve"> </v>
      </c>
      <c r="T130" s="13" t="str">
        <f>IF(AND(B130=5000, OR(AND(E130='club records end 2019'!$B$42, F130&lt;='club records end 2019'!$C$42), AND(E130='club records end 2019'!$B$43, F130&lt;='club records end 2019'!$C$43))), "CR", " ")</f>
        <v xml:space="preserve"> </v>
      </c>
      <c r="U130" s="12" t="str">
        <f>IF(AND(B130=10000, OR(AND(E130='club records end 2019'!$B$44, F130&lt;='club records end 2019'!$C$44), AND(E130='club records end 2019'!$B$45, F130&lt;='club records end 2019'!$C$45))), "CR", " ")</f>
        <v xml:space="preserve"> </v>
      </c>
      <c r="V130" s="12" t="str">
        <f>IF(AND(B130="high jump", OR(AND(E130='club records end 2019'!$F$1, F130&gt;='club records end 2019'!$G$1), AND(E130='club records end 2019'!$F$2, F130&gt;='club records end 2019'!$G$2), AND(E130='club records end 2019'!$F$3, F130&gt;='club records end 2019'!$G$3), AND(E130='club records end 2019'!$F$4, F130&gt;='club records end 2019'!$G$4), AND(E130='club records end 2019'!$F$5, F130&gt;='club records end 2019'!$G$5))), "CR", " ")</f>
        <v xml:space="preserve"> </v>
      </c>
      <c r="W130" s="12" t="str">
        <f>IF(AND(B130="long jump", OR(AND(E130='club records end 2019'!$F$6, F130&gt;='club records end 2019'!$G$6), AND(E130='club records end 2019'!$F$7, F130&gt;='club records end 2019'!$G$7), AND(E130='club records end 2019'!$F$8, F130&gt;='club records end 2019'!$G$8), AND(E130='club records end 2019'!$F$9, F130&gt;='club records end 2019'!$G$9), AND(E130='club records end 2019'!$F$10, F130&gt;='club records end 2019'!$G$10))), "CR", " ")</f>
        <v xml:space="preserve"> </v>
      </c>
      <c r="X130" s="12" t="str">
        <f>IF(AND(B130="triple jump", OR(AND(E130='club records end 2019'!$F$11, F130&gt;='club records end 2019'!$G$11), AND(E130='club records end 2019'!$F$12, F130&gt;='club records end 2019'!$G$12), AND(E130='club records end 2019'!$F$13, F130&gt;='club records end 2019'!$G$13), AND(E130='club records end 2019'!$F$14, F130&gt;='club records end 2019'!$H$14), AND(E130='club records end 2019'!$F$15, F130&gt;='club records end 2019'!$G$15))), "CR", " ")</f>
        <v xml:space="preserve"> </v>
      </c>
      <c r="Y130" s="12" t="str">
        <f>IF(AND(B130="pole vault", OR(AND(E130='club records end 2019'!$F$16, F130&gt;='club records end 2019'!$G$16), AND(E130='club records end 2019'!$F$17, F130&gt;='club records end 2019'!$G$17), AND(E130='club records end 2019'!$F$18, F130&gt;='club records end 2019'!$G$18), AND(E130='club records end 2019'!$F$19, F130&gt;='club records end 2019'!$G$19), AND(E130='club records end 2019'!$F$20, F130&gt;='club records end 2019'!$G$20))), "CR", " ")</f>
        <v xml:space="preserve"> </v>
      </c>
      <c r="Z130" s="12" t="str">
        <f>IF(AND(B130="discus 1", E130='club records end 2019'!$F$21, F130&gt;='club records end 2019'!$G$21), "CR", " ")</f>
        <v xml:space="preserve"> </v>
      </c>
      <c r="AA130" s="12" t="str">
        <f>IF(AND(B130="discus 1.25", E130='club records end 2019'!$F$22, F130&gt;='club records end 2019'!$G$22), "CR", " ")</f>
        <v xml:space="preserve"> </v>
      </c>
      <c r="AB130" s="12" t="str">
        <f>IF(AND(B130="discus 1.5", E130='club records end 2019'!$F$23, F130&gt;='club records end 2019'!$G$23), "CR", " ")</f>
        <v xml:space="preserve"> </v>
      </c>
      <c r="AC130" s="12" t="str">
        <f>IF(AND(B130="discus 1.75", E130='club records end 2019'!$F$24, F130&gt;='club records end 2019'!$G$24), "CR", " ")</f>
        <v xml:space="preserve"> </v>
      </c>
      <c r="AD130" s="12" t="str">
        <f>IF(AND(B130="discus 2", E130='club records end 2019'!$F$25, F130&gt;='club records end 2019'!$G$25), "CR", " ")</f>
        <v xml:space="preserve"> </v>
      </c>
      <c r="AE130" s="12" t="str">
        <f>IF(AND(B130="hammer 4", E130='club records end 2019'!$F$27, F130&gt;='club records end 2019'!$G$27), "CR", " ")</f>
        <v xml:space="preserve"> </v>
      </c>
      <c r="AF130" s="12" t="str">
        <f>IF(AND(B130="hammer 5", E130='club records end 2019'!$F$28, F130&gt;='club records end 2019'!$G$28), "CR", " ")</f>
        <v xml:space="preserve"> </v>
      </c>
      <c r="AG130" s="12" t="str">
        <f>IF(AND(B130="hammer 6", E130='club records end 2019'!$F$29, F130&gt;='club records end 2019'!$G$29), "CR", " ")</f>
        <v xml:space="preserve"> </v>
      </c>
      <c r="AH130" s="12" t="str">
        <f>IF(AND(B130="hammer 7.26", E130='club records end 2019'!$F$30, F130&gt;='club records end 2019'!$G$30), "CR", " ")</f>
        <v xml:space="preserve"> </v>
      </c>
      <c r="AI130" s="12" t="str">
        <f>IF(AND(B130="javelin 400", E130='club records end 2019'!$F$31, F130&gt;='club records end 2019'!$G$31), "CR", " ")</f>
        <v xml:space="preserve"> </v>
      </c>
      <c r="AJ130" s="12" t="str">
        <f>IF(AND(B130="javelin 600", E130='club records end 2019'!$F$32, F130&gt;='club records end 2019'!$G$32), "CR", " ")</f>
        <v xml:space="preserve"> </v>
      </c>
      <c r="AK130" s="12" t="str">
        <f>IF(AND(B130="javelin 700", E130='club records end 2019'!$F$33, F130&gt;='club records end 2019'!$G$33), "CR", " ")</f>
        <v xml:space="preserve"> </v>
      </c>
      <c r="AL130" s="12" t="str">
        <f>IF(AND(B130="javelin 800", OR(AND(E130='club records end 2019'!$F$34, F130&gt;='club records end 2019'!$G$34), AND(E130='club records end 2019'!$F$35, F130&gt;='club records end 2019'!$G$35))), "CR", " ")</f>
        <v xml:space="preserve"> </v>
      </c>
      <c r="AM130" s="12" t="str">
        <f>IF(AND(B130="shot 3", E130='club records end 2019'!$F$36, F130&gt;='club records end 2019'!$G$36), "CR", " ")</f>
        <v xml:space="preserve"> </v>
      </c>
      <c r="AN130" s="12" t="str">
        <f>IF(AND(B130="shot 4", E130='club records end 2019'!$F$37, F130&gt;='club records end 2019'!$G$37), "CR", " ")</f>
        <v xml:space="preserve"> </v>
      </c>
      <c r="AO130" s="12" t="str">
        <f>IF(AND(B130="shot 5", E130='club records end 2019'!$F$38, F130&gt;='club records end 2019'!$G$38), "CR", " ")</f>
        <v xml:space="preserve"> </v>
      </c>
      <c r="AP130" s="12" t="str">
        <f>IF(AND(B130="shot 6", E130='club records end 2019'!$F$39, F130&gt;='club records end 2019'!$G$39), "CR", " ")</f>
        <v xml:space="preserve"> </v>
      </c>
      <c r="AQ130" s="12" t="str">
        <f>IF(AND(B130="shot 7.26", E130='club records end 2019'!$F$40, F130&gt;='club records end 2019'!$G$40), "CR", " ")</f>
        <v xml:space="preserve"> </v>
      </c>
      <c r="AR130" s="12" t="str">
        <f>IF(AND(B130="60H",OR(AND(E130='club records end 2019'!$J$1,F130&lt;='club records end 2019'!$K$1),AND(E130='club records end 2019'!$J$2,F130&lt;='club records end 2019'!$K$2),AND(E130='club records end 2019'!$J$3,F130&lt;='club records end 2019'!$K$3),AND(E130='club records end 2019'!$J$4,F130&lt;='club records end 2019'!$K$4),AND(E130='club records end 2019'!$J$5,F130&lt;='club records end 2019'!$K$5))),"CR"," ")</f>
        <v xml:space="preserve"> </v>
      </c>
      <c r="AS130" s="12" t="str">
        <f>IF(AND(B130="75H", AND(E130='club records end 2019'!$J$6, F130&lt;='club records end 2019'!$K$6)), "CR", " ")</f>
        <v xml:space="preserve"> </v>
      </c>
      <c r="AT130" s="12" t="str">
        <f>IF(AND(B130="80H", AND(E130='club records end 2019'!$J$7, F130&lt;='club records end 2019'!$K$7)), "CR", " ")</f>
        <v xml:space="preserve"> </v>
      </c>
      <c r="AU130" s="12" t="str">
        <f>IF(AND(B130="100H", AND(E130='club records end 2019'!$J$8, F130&lt;='club records end 2019'!$K$8)), "CR", " ")</f>
        <v xml:space="preserve"> </v>
      </c>
      <c r="AV130" s="12" t="str">
        <f>IF(AND(B130="110H", OR(AND(E130='club records end 2019'!$J$9, F130&lt;='club records end 2019'!$K$9), AND(E130='club records end 2019'!$J$10, F130&lt;='club records end 2019'!$K$10))), "CR", " ")</f>
        <v xml:space="preserve"> </v>
      </c>
      <c r="AW130" s="12" t="str">
        <f>IF(AND(B130="400H", OR(AND(E130='club records end 2019'!$J$11, F130&lt;='club records end 2019'!$K$11), AND(E130='club records end 2019'!$J$12, F130&lt;='club records end 2019'!$K$12), AND(E130='club records end 2019'!$J$13, F130&lt;='club records end 2019'!$K$13), AND(E130='club records end 2019'!$J$14, F130&lt;='club records end 2019'!$K$14))), "CR", " ")</f>
        <v xml:space="preserve"> </v>
      </c>
      <c r="AX130" s="12" t="str">
        <f>IF(AND(B130="1500SC", AND(E130='club records end 2019'!$J$15, F130&lt;='club records end 2019'!$K$15)), "CR", " ")</f>
        <v xml:space="preserve"> </v>
      </c>
      <c r="AY130" s="12" t="str">
        <f>IF(AND(B130="2000SC", OR(AND(E130='club records end 2019'!$J$17, F130&lt;='club records end 2019'!$K$17), AND(E130='club records end 2019'!$J$18, F130&lt;='club records end 2019'!$K$18))), "CR", " ")</f>
        <v xml:space="preserve"> </v>
      </c>
      <c r="AZ130" s="12" t="str">
        <f>IF(AND(B130="3000SC", OR(AND(E130='club records end 2019'!$J$20, F130&lt;='club records end 2019'!$K$20), AND(E130='club records end 2019'!$J$21, F130&lt;='club records end 2019'!$K$21))), "CR", " ")</f>
        <v xml:space="preserve"> </v>
      </c>
      <c r="BA130" s="13" t="str">
        <f>IF(AND(B130="4x100", OR(AND(E130='club records end 2019'!$N$1, F130&lt;='club records end 2019'!$O$1), AND(E130='club records end 2019'!$N$2, F130&lt;='club records end 2019'!$O$2), AND(E130='club records end 2019'!$N$3, F130&lt;='club records end 2019'!$O$3), AND(E130='club records end 2019'!$N$4, F130&lt;='club records end 2019'!$O$4), AND(E130='club records end 2019'!$N$5, F130&lt;='club records end 2019'!$O$5))), "CR", " ")</f>
        <v xml:space="preserve"> </v>
      </c>
      <c r="BB130" s="13" t="str">
        <f>IF(AND(B130="4x200", OR(AND(E130='club records end 2019'!$N$6, F130&lt;='club records end 2019'!$O$6), AND(E130='club records end 2019'!$N$7, F130&lt;='club records end 2019'!$O$7), AND(E130='club records end 2019'!$N$8, F130&lt;='club records end 2019'!$O$8), AND(E130='club records end 2019'!$N$9, F130&lt;='club records end 2019'!$O$9), AND(E130='club records end 2019'!$N$10, F130&lt;='club records end 2019'!$O$10))), "CR", " ")</f>
        <v xml:space="preserve"> </v>
      </c>
      <c r="BC130" s="13" t="str">
        <f>IF(AND(B130="4x300", AND(E130='club records end 2019'!$N$11, F130&lt;='club records end 2019'!$O$11)), "CR", " ")</f>
        <v xml:space="preserve"> </v>
      </c>
      <c r="BD130" s="13" t="str">
        <f>IF(AND(B130="4x400", OR(AND(E130='club records end 2019'!$N$12, F130&lt;='club records end 2019'!$O$12), AND(E130='club records end 2019'!$N$13, F130&lt;='club records end 2019'!$O$13), AND(E130='club records end 2019'!$N$14, F130&lt;='club records end 2019'!$O$14), AND(E130='club records end 2019'!$N$15, F130&lt;='club records end 2019'!$O$15))), "CR", " ")</f>
        <v xml:space="preserve"> </v>
      </c>
      <c r="BE130" s="13" t="str">
        <f>IF(AND(B130="3x800", OR(AND(E130='club records end 2019'!$N$16, F130&lt;='club records end 2019'!$O$16), AND(E130='club records end 2019'!$N$17, F130&lt;='club records end 2019'!$O$17), AND(E130='club records end 2019'!$N$18, F130&lt;='club records end 2019'!$O$18))), "CR", " ")</f>
        <v xml:space="preserve"> </v>
      </c>
      <c r="BF130" s="13" t="str">
        <f>IF(AND(B130="pentathlon", OR(AND(E130='club records end 2019'!$N$21, F130&gt;='club records end 2019'!$O$21), AND(E130='club records end 2019'!$N$22, F130&gt;='club records end 2019'!$O$22),AND(E130='club records end 2019'!$N$23, F130&gt;='club records end 2019'!$O$23),AND(E130='club records end 2019'!$N$24, F130&gt;='club records end 2019'!$O$24))), "CR", " ")</f>
        <v xml:space="preserve"> </v>
      </c>
      <c r="BG130" s="13" t="str">
        <f>IF(AND(B130="heptathlon", OR(AND(E130='club records end 2019'!$N$26, F130&gt;='club records end 2019'!$O$26), AND(E130='club records end 2019'!$N$27, F130&gt;='club records end 2019'!$O$27))), "CR", " ")</f>
        <v xml:space="preserve"> </v>
      </c>
      <c r="BH130" s="13" t="str">
        <f>IF(AND(B130="decathlon", OR(AND(E130='club records end 2019'!$N$29, F130&gt;='club records end 2019'!$O$29), AND(E130='club records end 2019'!$N$30, F130&gt;='club records end 2019'!$O$30),AND(E130='club records end 2019'!$N$31, F130&gt;='club records end 2019'!$O$31))), "CR", " ")</f>
        <v xml:space="preserve"> </v>
      </c>
    </row>
    <row r="131" spans="1:60" ht="14.5" hidden="1" x14ac:dyDescent="0.35">
      <c r="A131" s="29" t="str">
        <f>IF(OR(E131="Sen", E131="V35", E131="V40", E131="V45", E131="V50", E131="V55", E131="V60", E131="V65", E131="V70", E131="V75"), "V", E131)</f>
        <v>U17</v>
      </c>
      <c r="B131" s="2" t="s">
        <v>7</v>
      </c>
      <c r="C131" s="1" t="s">
        <v>93</v>
      </c>
      <c r="D131" s="1" t="s">
        <v>311</v>
      </c>
      <c r="E131" s="29" t="s">
        <v>14</v>
      </c>
      <c r="F131" s="19"/>
      <c r="G131" s="24"/>
      <c r="J131" s="13" t="str">
        <f t="shared" si="13"/>
        <v/>
      </c>
      <c r="K131" s="13" t="str">
        <f>IF(AND(B131=100, OR(AND(E131='club records end 2019'!$B$6, F131&lt;='club records end 2019'!$C$6), AND(E131='club records end 2019'!$B$7, F131&lt;='club records end 2019'!$C$7), AND(E131='club records end 2019'!$B$8, F131&lt;='club records end 2019'!$C$8), AND(E131='club records end 2019'!$B$9, F131&lt;='club records end 2019'!$C$9), AND(E131='club records end 2019'!$B$10, F131&lt;='club records end 2019'!$C$10))), "CR", " ")</f>
        <v xml:space="preserve"> </v>
      </c>
      <c r="L131" s="13" t="str">
        <f>IF(AND(B131=200, OR(AND(E131='club records end 2019'!$B$11, F131&lt;='club records end 2019'!$C$11), AND(E131='club records end 2019'!$B$12, F131&lt;='club records end 2019'!$C$12), AND(E131='club records end 2019'!$B$13, F131&lt;='club records end 2019'!$C$13), AND(E131='club records end 2019'!$B$14, F131&lt;='club records end 2019'!$C$14), AND(E131='club records end 2019'!$B$15, F131&lt;='club records end 2019'!$C$15))), "CR", " ")</f>
        <v xml:space="preserve"> </v>
      </c>
      <c r="M131" s="13" t="str">
        <f>IF(AND(B131=300, OR(AND(E131='club records end 2019'!$B$16, F131&lt;='club records end 2019'!$C$16), AND(E131='club records end 2019'!$B$17, F131&lt;='club records end 2019'!$C$17))), "CR", " ")</f>
        <v xml:space="preserve"> </v>
      </c>
      <c r="N131" s="13" t="str">
        <f>IF(AND(B131=400, OR(AND(E131='club records end 2019'!$B$18, F131&lt;='club records end 2019'!$C$18), AND(E131='club records end 2019'!$B$19, F131&lt;='club records end 2019'!$C$19), AND(E131='club records end 2019'!$B$20, F131&lt;='club records end 2019'!$C$20), AND(E131='club records end 2019'!$B$21, F131&lt;='club records end 2019'!$C$21))), "CR", " ")</f>
        <v xml:space="preserve"> </v>
      </c>
      <c r="O131" s="13" t="str">
        <f>IF(AND(B131=800, OR(AND(E131='club records end 2019'!$B$22, F131&lt;='club records end 2019'!$C$22), AND(E131='club records end 2019'!$B$23, F131&lt;='club records end 2019'!$C$23), AND(E131='club records end 2019'!$B$24, F131&lt;='club records end 2019'!$C$24), AND(E131='club records end 2019'!$B$25, F131&lt;='club records end 2019'!$C$25), AND(E131='club records end 2019'!$B$26, F131&lt;='club records end 2019'!$C$26))), "CR", " ")</f>
        <v xml:space="preserve"> </v>
      </c>
      <c r="P131" s="13" t="str">
        <f>IF(AND(B131=1000, OR(AND(E131='club records end 2019'!$B$27, F131&lt;='club records end 2019'!$C$27), AND(E131='club records end 2019'!$B$28, F131&lt;='club records end 2019'!$C$28))), "CR", " ")</f>
        <v xml:space="preserve"> </v>
      </c>
      <c r="Q131" s="13" t="str">
        <f>IF(AND(B131=1500, OR(AND(E131='club records end 2019'!$B$29, F131&lt;='club records end 2019'!$C$29), AND(E131='club records end 2019'!$B$30, F131&lt;='club records end 2019'!$C$30), AND(E131='club records end 2019'!$B$31, F131&lt;='club records end 2019'!$C$31), AND(E131='club records end 2019'!$B$32, F131&lt;='club records end 2019'!$C$32), AND(E131='club records end 2019'!$B$33, F131&lt;='club records end 2019'!$C$33))), "CR", " ")</f>
        <v xml:space="preserve"> </v>
      </c>
      <c r="R131" s="13" t="str">
        <f>IF(AND(B131="1600 (Mile)",OR(AND(E131='club records end 2019'!$B$34,F131&lt;='club records end 2019'!$C$34),AND(E131='club records end 2019'!$B$35,F131&lt;='club records end 2019'!$C$35),AND(E131='club records end 2019'!$B$36,F131&lt;='club records end 2019'!$C$36),AND(E131='club records end 2019'!$B$37,F131&lt;='club records end 2019'!$C$37))),"CR"," ")</f>
        <v xml:space="preserve"> </v>
      </c>
      <c r="S131" s="13" t="str">
        <f>IF(AND(B131=3000, OR(AND(E131='club records end 2019'!$B$38, F131&lt;='club records end 2019'!$C$38), AND(E131='club records end 2019'!$B$39, F131&lt;='club records end 2019'!$C$39), AND(E131='club records end 2019'!$B$40, F131&lt;='club records end 2019'!$C$40), AND(E131='club records end 2019'!$B$41, F131&lt;='club records end 2019'!$C$41))), "CR", " ")</f>
        <v xml:space="preserve"> </v>
      </c>
      <c r="T131" s="13" t="str">
        <f>IF(AND(B131=5000, OR(AND(E131='club records end 2019'!$B$42, F131&lt;='club records end 2019'!$C$42), AND(E131='club records end 2019'!$B$43, F131&lt;='club records end 2019'!$C$43))), "CR", " ")</f>
        <v xml:space="preserve"> </v>
      </c>
      <c r="U131" s="12" t="str">
        <f>IF(AND(B131=10000, OR(AND(E131='club records end 2019'!$B$44, F131&lt;='club records end 2019'!$C$44), AND(E131='club records end 2019'!$B$45, F131&lt;='club records end 2019'!$C$45))), "CR", " ")</f>
        <v xml:space="preserve"> </v>
      </c>
      <c r="V131" s="12" t="str">
        <f>IF(AND(B131="high jump", OR(AND(E131='club records end 2019'!$F$1, F131&gt;='club records end 2019'!$G$1), AND(E131='club records end 2019'!$F$2, F131&gt;='club records end 2019'!$G$2), AND(E131='club records end 2019'!$F$3, F131&gt;='club records end 2019'!$G$3), AND(E131='club records end 2019'!$F$4, F131&gt;='club records end 2019'!$G$4), AND(E131='club records end 2019'!$F$5, F131&gt;='club records end 2019'!$G$5))), "CR", " ")</f>
        <v xml:space="preserve"> </v>
      </c>
      <c r="W131" s="12" t="str">
        <f>IF(AND(B131="long jump", OR(AND(E131='club records end 2019'!$F$6, F131&gt;='club records end 2019'!$G$6), AND(E131='club records end 2019'!$F$7, F131&gt;='club records end 2019'!$G$7), AND(E131='club records end 2019'!$F$8, F131&gt;='club records end 2019'!$G$8), AND(E131='club records end 2019'!$F$9, F131&gt;='club records end 2019'!$G$9), AND(E131='club records end 2019'!$F$10, F131&gt;='club records end 2019'!$G$10))), "CR", " ")</f>
        <v xml:space="preserve"> </v>
      </c>
      <c r="X131" s="12" t="str">
        <f>IF(AND(B131="triple jump", OR(AND(E131='club records end 2019'!$F$11, F131&gt;='club records end 2019'!$G$11), AND(E131='club records end 2019'!$F$12, F131&gt;='club records end 2019'!$G$12), AND(E131='club records end 2019'!$F$13, F131&gt;='club records end 2019'!$G$13), AND(E131='club records end 2019'!$F$14, F131&gt;='club records end 2019'!$H$14), AND(E131='club records end 2019'!$F$15, F131&gt;='club records end 2019'!$G$15))), "CR", " ")</f>
        <v xml:space="preserve"> </v>
      </c>
      <c r="Y131" s="12" t="str">
        <f>IF(AND(B131="pole vault", OR(AND(E131='club records end 2019'!$F$16, F131&gt;='club records end 2019'!$G$16), AND(E131='club records end 2019'!$F$17, F131&gt;='club records end 2019'!$G$17), AND(E131='club records end 2019'!$F$18, F131&gt;='club records end 2019'!$G$18), AND(E131='club records end 2019'!$F$19, F131&gt;='club records end 2019'!$G$19), AND(E131='club records end 2019'!$F$20, F131&gt;='club records end 2019'!$G$20))), "CR", " ")</f>
        <v xml:space="preserve"> </v>
      </c>
      <c r="Z131" s="12" t="str">
        <f>IF(AND(B131="discus 1", E131='club records end 2019'!$F$21, F131&gt;='club records end 2019'!$G$21), "CR", " ")</f>
        <v xml:space="preserve"> </v>
      </c>
      <c r="AA131" s="12" t="str">
        <f>IF(AND(B131="discus 1.25", E131='club records end 2019'!$F$22, F131&gt;='club records end 2019'!$G$22), "CR", " ")</f>
        <v xml:space="preserve"> </v>
      </c>
      <c r="AB131" s="12" t="str">
        <f>IF(AND(B131="discus 1.5", E131='club records end 2019'!$F$23, F131&gt;='club records end 2019'!$G$23), "CR", " ")</f>
        <v xml:space="preserve"> </v>
      </c>
      <c r="AC131" s="12" t="str">
        <f>IF(AND(B131="discus 1.75", E131='club records end 2019'!$F$24, F131&gt;='club records end 2019'!$G$24), "CR", " ")</f>
        <v xml:space="preserve"> </v>
      </c>
      <c r="AD131" s="12" t="str">
        <f>IF(AND(B131="discus 2", E131='club records end 2019'!$F$25, F131&gt;='club records end 2019'!$G$25), "CR", " ")</f>
        <v xml:space="preserve"> </v>
      </c>
      <c r="AE131" s="12" t="str">
        <f>IF(AND(B131="hammer 4", E131='club records end 2019'!$F$27, F131&gt;='club records end 2019'!$G$27), "CR", " ")</f>
        <v xml:space="preserve"> </v>
      </c>
      <c r="AF131" s="12" t="str">
        <f>IF(AND(B131="hammer 5", E131='club records end 2019'!$F$28, F131&gt;='club records end 2019'!$G$28), "CR", " ")</f>
        <v xml:space="preserve"> </v>
      </c>
      <c r="AG131" s="12" t="str">
        <f>IF(AND(B131="hammer 6", E131='club records end 2019'!$F$29, F131&gt;='club records end 2019'!$G$29), "CR", " ")</f>
        <v xml:space="preserve"> </v>
      </c>
      <c r="AH131" s="12" t="str">
        <f>IF(AND(B131="hammer 7.26", E131='club records end 2019'!$F$30, F131&gt;='club records end 2019'!$G$30), "CR", " ")</f>
        <v xml:space="preserve"> </v>
      </c>
      <c r="AI131" s="12" t="str">
        <f>IF(AND(B131="javelin 400", E131='club records end 2019'!$F$31, F131&gt;='club records end 2019'!$G$31), "CR", " ")</f>
        <v xml:space="preserve"> </v>
      </c>
      <c r="AJ131" s="12" t="str">
        <f>IF(AND(B131="javelin 600", E131='club records end 2019'!$F$32, F131&gt;='club records end 2019'!$G$32), "CR", " ")</f>
        <v xml:space="preserve"> </v>
      </c>
      <c r="AK131" s="12" t="str">
        <f>IF(AND(B131="javelin 700", E131='club records end 2019'!$F$33, F131&gt;='club records end 2019'!$G$33), "CR", " ")</f>
        <v xml:space="preserve"> </v>
      </c>
      <c r="AL131" s="12" t="str">
        <f>IF(AND(B131="javelin 800", OR(AND(E131='club records end 2019'!$F$34, F131&gt;='club records end 2019'!$G$34), AND(E131='club records end 2019'!$F$35, F131&gt;='club records end 2019'!$G$35))), "CR", " ")</f>
        <v xml:space="preserve"> </v>
      </c>
      <c r="AM131" s="12" t="str">
        <f>IF(AND(B131="shot 3", E131='club records end 2019'!$F$36, F131&gt;='club records end 2019'!$G$36), "CR", " ")</f>
        <v xml:space="preserve"> </v>
      </c>
      <c r="AN131" s="12" t="str">
        <f>IF(AND(B131="shot 4", E131='club records end 2019'!$F$37, F131&gt;='club records end 2019'!$G$37), "CR", " ")</f>
        <v xml:space="preserve"> </v>
      </c>
      <c r="AO131" s="12" t="str">
        <f>IF(AND(B131="shot 5", E131='club records end 2019'!$F$38, F131&gt;='club records end 2019'!$G$38), "CR", " ")</f>
        <v xml:space="preserve"> </v>
      </c>
      <c r="AP131" s="12" t="str">
        <f>IF(AND(B131="shot 6", E131='club records end 2019'!$F$39, F131&gt;='club records end 2019'!$G$39), "CR", " ")</f>
        <v xml:space="preserve"> </v>
      </c>
      <c r="AQ131" s="12" t="str">
        <f>IF(AND(B131="shot 7.26", E131='club records end 2019'!$F$40, F131&gt;='club records end 2019'!$G$40), "CR", " ")</f>
        <v xml:space="preserve"> </v>
      </c>
      <c r="AR131" s="12" t="str">
        <f>IF(AND(B131="60H",OR(AND(E131='club records end 2019'!$J$1,F131&lt;='club records end 2019'!$K$1),AND(E131='club records end 2019'!$J$2,F131&lt;='club records end 2019'!$K$2),AND(E131='club records end 2019'!$J$3,F131&lt;='club records end 2019'!$K$3),AND(E131='club records end 2019'!$J$4,F131&lt;='club records end 2019'!$K$4),AND(E131='club records end 2019'!$J$5,F131&lt;='club records end 2019'!$K$5))),"CR"," ")</f>
        <v xml:space="preserve"> </v>
      </c>
      <c r="AS131" s="12" t="str">
        <f>IF(AND(B131="75H", AND(E131='club records end 2019'!$J$6, F131&lt;='club records end 2019'!$K$6)), "CR", " ")</f>
        <v xml:space="preserve"> </v>
      </c>
      <c r="AT131" s="12" t="str">
        <f>IF(AND(B131="80H", AND(E131='club records end 2019'!$J$7, F131&lt;='club records end 2019'!$K$7)), "CR", " ")</f>
        <v xml:space="preserve"> </v>
      </c>
      <c r="AU131" s="12" t="str">
        <f>IF(AND(B131="100H", AND(E131='club records end 2019'!$J$8, F131&lt;='club records end 2019'!$K$8)), "CR", " ")</f>
        <v xml:space="preserve"> </v>
      </c>
      <c r="AV131" s="12" t="str">
        <f>IF(AND(B131="110H", OR(AND(E131='club records end 2019'!$J$9, F131&lt;='club records end 2019'!$K$9), AND(E131='club records end 2019'!$J$10, F131&lt;='club records end 2019'!$K$10))), "CR", " ")</f>
        <v xml:space="preserve"> </v>
      </c>
      <c r="AW131" s="12" t="str">
        <f>IF(AND(B131="400H", OR(AND(E131='club records end 2019'!$J$11, F131&lt;='club records end 2019'!$K$11), AND(E131='club records end 2019'!$J$12, F131&lt;='club records end 2019'!$K$12), AND(E131='club records end 2019'!$J$13, F131&lt;='club records end 2019'!$K$13), AND(E131='club records end 2019'!$J$14, F131&lt;='club records end 2019'!$K$14))), "CR", " ")</f>
        <v xml:space="preserve"> </v>
      </c>
      <c r="AX131" s="12" t="str">
        <f>IF(AND(B131="1500SC", AND(E131='club records end 2019'!$J$15, F131&lt;='club records end 2019'!$K$15)), "CR", " ")</f>
        <v xml:space="preserve"> </v>
      </c>
      <c r="AY131" s="12" t="str">
        <f>IF(AND(B131="2000SC", OR(AND(E131='club records end 2019'!$J$17, F131&lt;='club records end 2019'!$K$17), AND(E131='club records end 2019'!$J$18, F131&lt;='club records end 2019'!$K$18))), "CR", " ")</f>
        <v xml:space="preserve"> </v>
      </c>
      <c r="AZ131" s="12" t="str">
        <f>IF(AND(B131="3000SC", OR(AND(E131='club records end 2019'!$J$20, F131&lt;='club records end 2019'!$K$20), AND(E131='club records end 2019'!$J$21, F131&lt;='club records end 2019'!$K$21))), "CR", " ")</f>
        <v xml:space="preserve"> </v>
      </c>
      <c r="BA131" s="13" t="str">
        <f>IF(AND(B131="4x100", OR(AND(E131='club records end 2019'!$N$1, F131&lt;='club records end 2019'!$O$1), AND(E131='club records end 2019'!$N$2, F131&lt;='club records end 2019'!$O$2), AND(E131='club records end 2019'!$N$3, F131&lt;='club records end 2019'!$O$3), AND(E131='club records end 2019'!$N$4, F131&lt;='club records end 2019'!$O$4), AND(E131='club records end 2019'!$N$5, F131&lt;='club records end 2019'!$O$5))), "CR", " ")</f>
        <v xml:space="preserve"> </v>
      </c>
      <c r="BB131" s="13" t="str">
        <f>IF(AND(B131="4x200", OR(AND(E131='club records end 2019'!$N$6, F131&lt;='club records end 2019'!$O$6), AND(E131='club records end 2019'!$N$7, F131&lt;='club records end 2019'!$O$7), AND(E131='club records end 2019'!$N$8, F131&lt;='club records end 2019'!$O$8), AND(E131='club records end 2019'!$N$9, F131&lt;='club records end 2019'!$O$9), AND(E131='club records end 2019'!$N$10, F131&lt;='club records end 2019'!$O$10))), "CR", " ")</f>
        <v xml:space="preserve"> </v>
      </c>
      <c r="BC131" s="13" t="str">
        <f>IF(AND(B131="4x300", AND(E131='club records end 2019'!$N$11, F131&lt;='club records end 2019'!$O$11)), "CR", " ")</f>
        <v xml:space="preserve"> </v>
      </c>
      <c r="BD131" s="13" t="str">
        <f>IF(AND(B131="4x400", OR(AND(E131='club records end 2019'!$N$12, F131&lt;='club records end 2019'!$O$12), AND(E131='club records end 2019'!$N$13, F131&lt;='club records end 2019'!$O$13), AND(E131='club records end 2019'!$N$14, F131&lt;='club records end 2019'!$O$14), AND(E131='club records end 2019'!$N$15, F131&lt;='club records end 2019'!$O$15))), "CR", " ")</f>
        <v xml:space="preserve"> </v>
      </c>
      <c r="BE131" s="13" t="str">
        <f>IF(AND(B131="3x800", OR(AND(E131='club records end 2019'!$N$16, F131&lt;='club records end 2019'!$O$16), AND(E131='club records end 2019'!$N$17, F131&lt;='club records end 2019'!$O$17), AND(E131='club records end 2019'!$N$18, F131&lt;='club records end 2019'!$O$18))), "CR", " ")</f>
        <v xml:space="preserve"> </v>
      </c>
      <c r="BF131" s="13" t="str">
        <f>IF(AND(B131="pentathlon", OR(AND(E131='club records end 2019'!$N$21, F131&gt;='club records end 2019'!$O$21), AND(E131='club records end 2019'!$N$22, F131&gt;='club records end 2019'!$O$22),AND(E131='club records end 2019'!$N$23, F131&gt;='club records end 2019'!$O$23),AND(E131='club records end 2019'!$N$24, F131&gt;='club records end 2019'!$O$24))), "CR", " ")</f>
        <v xml:space="preserve"> </v>
      </c>
      <c r="BG131" s="13" t="str">
        <f>IF(AND(B131="heptathlon", OR(AND(E131='club records end 2019'!$N$26, F131&gt;='club records end 2019'!$O$26), AND(E131='club records end 2019'!$N$27, F131&gt;='club records end 2019'!$O$27))), "CR", " ")</f>
        <v xml:space="preserve"> </v>
      </c>
      <c r="BH131" s="13" t="str">
        <f>IF(AND(B131="decathlon", OR(AND(E131='club records end 2019'!$N$29, F131&gt;='club records end 2019'!$O$29), AND(E131='club records end 2019'!$N$30, F131&gt;='club records end 2019'!$O$30),AND(E131='club records end 2019'!$N$31, F131&gt;='club records end 2019'!$O$31))), "CR", " ")</f>
        <v xml:space="preserve"> </v>
      </c>
    </row>
    <row r="132" spans="1:60" ht="14.5" hidden="1" x14ac:dyDescent="0.35">
      <c r="A132" s="1" t="str">
        <f>E132</f>
        <v>U20</v>
      </c>
      <c r="B132" s="2">
        <v>100</v>
      </c>
      <c r="C132" s="1" t="s">
        <v>39</v>
      </c>
      <c r="D132" s="1" t="s">
        <v>272</v>
      </c>
      <c r="E132" s="29" t="s">
        <v>12</v>
      </c>
      <c r="J132" s="13" t="str">
        <f t="shared" si="13"/>
        <v>***CLUB RECORD***</v>
      </c>
      <c r="K132" s="13" t="str">
        <f>IF(AND(B132=100, OR(AND(E132='club records end 2019'!$B$6, F132&lt;='club records end 2019'!$C$6), AND(E132='club records end 2019'!$B$7, F132&lt;='club records end 2019'!$C$7), AND(E132='club records end 2019'!$B$8, F132&lt;='club records end 2019'!$C$8), AND(E132='club records end 2019'!$B$9, F132&lt;='club records end 2019'!$C$9), AND(E132='club records end 2019'!$B$10, F132&lt;='club records end 2019'!$C$10))), "CR", " ")</f>
        <v>CR</v>
      </c>
      <c r="L132" s="13" t="str">
        <f>IF(AND(B132=200, OR(AND(E132='club records end 2019'!$B$11, F132&lt;='club records end 2019'!$C$11), AND(E132='club records end 2019'!$B$12, F132&lt;='club records end 2019'!$C$12), AND(E132='club records end 2019'!$B$13, F132&lt;='club records end 2019'!$C$13), AND(E132='club records end 2019'!$B$14, F132&lt;='club records end 2019'!$C$14), AND(E132='club records end 2019'!$B$15, F132&lt;='club records end 2019'!$C$15))), "CR", " ")</f>
        <v xml:space="preserve"> </v>
      </c>
      <c r="M132" s="13" t="str">
        <f>IF(AND(B132=300, OR(AND(E132='club records end 2019'!$B$16, F132&lt;='club records end 2019'!$C$16), AND(E132='club records end 2019'!$B$17, F132&lt;='club records end 2019'!$C$17))), "CR", " ")</f>
        <v xml:space="preserve"> </v>
      </c>
      <c r="N132" s="13" t="str">
        <f>IF(AND(B132=400, OR(AND(E132='club records end 2019'!$B$18, F132&lt;='club records end 2019'!$C$18), AND(E132='club records end 2019'!$B$19, F132&lt;='club records end 2019'!$C$19), AND(E132='club records end 2019'!$B$20, F132&lt;='club records end 2019'!$C$20), AND(E132='club records end 2019'!$B$21, F132&lt;='club records end 2019'!$C$21))), "CR", " ")</f>
        <v xml:space="preserve"> </v>
      </c>
      <c r="O132" s="13" t="str">
        <f>IF(AND(B132=800, OR(AND(E132='club records end 2019'!$B$22, F132&lt;='club records end 2019'!$C$22), AND(E132='club records end 2019'!$B$23, F132&lt;='club records end 2019'!$C$23), AND(E132='club records end 2019'!$B$24, F132&lt;='club records end 2019'!$C$24), AND(E132='club records end 2019'!$B$25, F132&lt;='club records end 2019'!$C$25), AND(E132='club records end 2019'!$B$26, F132&lt;='club records end 2019'!$C$26))), "CR", " ")</f>
        <v xml:space="preserve"> </v>
      </c>
      <c r="P132" s="13" t="str">
        <f>IF(AND(B132=1000, OR(AND(E132='club records end 2019'!$B$27, F132&lt;='club records end 2019'!$C$27), AND(E132='club records end 2019'!$B$28, F132&lt;='club records end 2019'!$C$28))), "CR", " ")</f>
        <v xml:space="preserve"> </v>
      </c>
      <c r="Q132" s="13" t="str">
        <f>IF(AND(B132=1500, OR(AND(E132='club records end 2019'!$B$29, F132&lt;='club records end 2019'!$C$29), AND(E132='club records end 2019'!$B$30, F132&lt;='club records end 2019'!$C$30), AND(E132='club records end 2019'!$B$31, F132&lt;='club records end 2019'!$C$31), AND(E132='club records end 2019'!$B$32, F132&lt;='club records end 2019'!$C$32), AND(E132='club records end 2019'!$B$33, F132&lt;='club records end 2019'!$C$33))), "CR", " ")</f>
        <v xml:space="preserve"> </v>
      </c>
      <c r="R132" s="13" t="str">
        <f>IF(AND(B132="1600 (Mile)",OR(AND(E132='club records end 2019'!$B$34,F132&lt;='club records end 2019'!$C$34),AND(E132='club records end 2019'!$B$35,F132&lt;='club records end 2019'!$C$35),AND(E132='club records end 2019'!$B$36,F132&lt;='club records end 2019'!$C$36),AND(E132='club records end 2019'!$B$37,F132&lt;='club records end 2019'!$C$37))),"CR"," ")</f>
        <v xml:space="preserve"> </v>
      </c>
      <c r="S132" s="13" t="str">
        <f>IF(AND(B132=3000, OR(AND(E132='club records end 2019'!$B$38, F132&lt;='club records end 2019'!$C$38), AND(E132='club records end 2019'!$B$39, F132&lt;='club records end 2019'!$C$39), AND(E132='club records end 2019'!$B$40, F132&lt;='club records end 2019'!$C$40), AND(E132='club records end 2019'!$B$41, F132&lt;='club records end 2019'!$C$41))), "CR", " ")</f>
        <v xml:space="preserve"> </v>
      </c>
      <c r="T132" s="13" t="str">
        <f>IF(AND(B132=5000, OR(AND(E132='club records end 2019'!$B$42, F132&lt;='club records end 2019'!$C$42), AND(E132='club records end 2019'!$B$43, F132&lt;='club records end 2019'!$C$43))), "CR", " ")</f>
        <v xml:space="preserve"> </v>
      </c>
      <c r="U132" s="12" t="str">
        <f>IF(AND(B132=10000, OR(AND(E132='club records end 2019'!$B$44, F132&lt;='club records end 2019'!$C$44), AND(E132='club records end 2019'!$B$45, F132&lt;='club records end 2019'!$C$45))), "CR", " ")</f>
        <v xml:space="preserve"> </v>
      </c>
      <c r="V132" s="12" t="str">
        <f>IF(AND(B132="high jump", OR(AND(E132='club records end 2019'!$F$1, F132&gt;='club records end 2019'!$G$1), AND(E132='club records end 2019'!$F$2, F132&gt;='club records end 2019'!$G$2), AND(E132='club records end 2019'!$F$3, F132&gt;='club records end 2019'!$G$3), AND(E132='club records end 2019'!$F$4, F132&gt;='club records end 2019'!$G$4), AND(E132='club records end 2019'!$F$5, F132&gt;='club records end 2019'!$G$5))), "CR", " ")</f>
        <v xml:space="preserve"> </v>
      </c>
      <c r="W132" s="12" t="str">
        <f>IF(AND(B132="long jump", OR(AND(E132='club records end 2019'!$F$6, F132&gt;='club records end 2019'!$G$6), AND(E132='club records end 2019'!$F$7, F132&gt;='club records end 2019'!$G$7), AND(E132='club records end 2019'!$F$8, F132&gt;='club records end 2019'!$G$8), AND(E132='club records end 2019'!$F$9, F132&gt;='club records end 2019'!$G$9), AND(E132='club records end 2019'!$F$10, F132&gt;='club records end 2019'!$G$10))), "CR", " ")</f>
        <v xml:space="preserve"> </v>
      </c>
      <c r="X132" s="12" t="str">
        <f>IF(AND(B132="triple jump", OR(AND(E132='club records end 2019'!$F$11, F132&gt;='club records end 2019'!$G$11), AND(E132='club records end 2019'!$F$12, F132&gt;='club records end 2019'!$G$12), AND(E132='club records end 2019'!$F$13, F132&gt;='club records end 2019'!$G$13), AND(E132='club records end 2019'!$F$14, F132&gt;='club records end 2019'!$H$14), AND(E132='club records end 2019'!$F$15, F132&gt;='club records end 2019'!$G$15))), "CR", " ")</f>
        <v xml:space="preserve"> </v>
      </c>
      <c r="Y132" s="12" t="str">
        <f>IF(AND(B132="pole vault", OR(AND(E132='club records end 2019'!$F$16, F132&gt;='club records end 2019'!$G$16), AND(E132='club records end 2019'!$F$17, F132&gt;='club records end 2019'!$G$17), AND(E132='club records end 2019'!$F$18, F132&gt;='club records end 2019'!$G$18), AND(E132='club records end 2019'!$F$19, F132&gt;='club records end 2019'!$G$19), AND(E132='club records end 2019'!$F$20, F132&gt;='club records end 2019'!$G$20))), "CR", " ")</f>
        <v xml:space="preserve"> </v>
      </c>
      <c r="Z132" s="12" t="str">
        <f>IF(AND(B132="discus 1", E132='club records end 2019'!$F$21, F132&gt;='club records end 2019'!$G$21), "CR", " ")</f>
        <v xml:space="preserve"> </v>
      </c>
      <c r="AA132" s="12" t="str">
        <f>IF(AND(B132="discus 1.25", E132='club records end 2019'!$F$22, F132&gt;='club records end 2019'!$G$22), "CR", " ")</f>
        <v xml:space="preserve"> </v>
      </c>
      <c r="AB132" s="12" t="str">
        <f>IF(AND(B132="discus 1.5", E132='club records end 2019'!$F$23, F132&gt;='club records end 2019'!$G$23), "CR", " ")</f>
        <v xml:space="preserve"> </v>
      </c>
      <c r="AC132" s="12" t="str">
        <f>IF(AND(B132="discus 1.75", E132='club records end 2019'!$F$24, F132&gt;='club records end 2019'!$G$24), "CR", " ")</f>
        <v xml:space="preserve"> </v>
      </c>
      <c r="AD132" s="12" t="str">
        <f>IF(AND(B132="discus 2", E132='club records end 2019'!$F$25, F132&gt;='club records end 2019'!$G$25), "CR", " ")</f>
        <v xml:space="preserve"> </v>
      </c>
      <c r="AE132" s="12" t="str">
        <f>IF(AND(B132="hammer 4", E132='club records end 2019'!$F$27, F132&gt;='club records end 2019'!$G$27), "CR", " ")</f>
        <v xml:space="preserve"> </v>
      </c>
      <c r="AF132" s="12" t="str">
        <f>IF(AND(B132="hammer 5", E132='club records end 2019'!$F$28, F132&gt;='club records end 2019'!$G$28), "CR", " ")</f>
        <v xml:space="preserve"> </v>
      </c>
      <c r="AG132" s="12" t="str">
        <f>IF(AND(B132="hammer 6", E132='club records end 2019'!$F$29, F132&gt;='club records end 2019'!$G$29), "CR", " ")</f>
        <v xml:space="preserve"> </v>
      </c>
      <c r="AH132" s="12" t="str">
        <f>IF(AND(B132="hammer 7.26", E132='club records end 2019'!$F$30, F132&gt;='club records end 2019'!$G$30), "CR", " ")</f>
        <v xml:space="preserve"> </v>
      </c>
      <c r="AI132" s="12" t="str">
        <f>IF(AND(B132="javelin 400", E132='club records end 2019'!$F$31, F132&gt;='club records end 2019'!$G$31), "CR", " ")</f>
        <v xml:space="preserve"> </v>
      </c>
      <c r="AJ132" s="12" t="str">
        <f>IF(AND(B132="javelin 600", E132='club records end 2019'!$F$32, F132&gt;='club records end 2019'!$G$32), "CR", " ")</f>
        <v xml:space="preserve"> </v>
      </c>
      <c r="AK132" s="12" t="str">
        <f>IF(AND(B132="javelin 700", E132='club records end 2019'!$F$33, F132&gt;='club records end 2019'!$G$33), "CR", " ")</f>
        <v xml:space="preserve"> </v>
      </c>
      <c r="AL132" s="12" t="str">
        <f>IF(AND(B132="javelin 800", OR(AND(E132='club records end 2019'!$F$34, F132&gt;='club records end 2019'!$G$34), AND(E132='club records end 2019'!$F$35, F132&gt;='club records end 2019'!$G$35))), "CR", " ")</f>
        <v xml:space="preserve"> </v>
      </c>
      <c r="AM132" s="12" t="str">
        <f>IF(AND(B132="shot 3", E132='club records end 2019'!$F$36, F132&gt;='club records end 2019'!$G$36), "CR", " ")</f>
        <v xml:space="preserve"> </v>
      </c>
      <c r="AN132" s="12" t="str">
        <f>IF(AND(B132="shot 4", E132='club records end 2019'!$F$37, F132&gt;='club records end 2019'!$G$37), "CR", " ")</f>
        <v xml:space="preserve"> </v>
      </c>
      <c r="AO132" s="12" t="str">
        <f>IF(AND(B132="shot 5", E132='club records end 2019'!$F$38, F132&gt;='club records end 2019'!$G$38), "CR", " ")</f>
        <v xml:space="preserve"> </v>
      </c>
      <c r="AP132" s="12" t="str">
        <f>IF(AND(B132="shot 6", E132='club records end 2019'!$F$39, F132&gt;='club records end 2019'!$G$39), "CR", " ")</f>
        <v xml:space="preserve"> </v>
      </c>
      <c r="AQ132" s="12" t="str">
        <f>IF(AND(B132="shot 7.26", E132='club records end 2019'!$F$40, F132&gt;='club records end 2019'!$G$40), "CR", " ")</f>
        <v xml:space="preserve"> </v>
      </c>
      <c r="AR132" s="12" t="str">
        <f>IF(AND(B132="60H",OR(AND(E132='club records end 2019'!$J$1,F132&lt;='club records end 2019'!$K$1),AND(E132='club records end 2019'!$J$2,F132&lt;='club records end 2019'!$K$2),AND(E132='club records end 2019'!$J$3,F132&lt;='club records end 2019'!$K$3),AND(E132='club records end 2019'!$J$4,F132&lt;='club records end 2019'!$K$4),AND(E132='club records end 2019'!$J$5,F132&lt;='club records end 2019'!$K$5))),"CR"," ")</f>
        <v xml:space="preserve"> </v>
      </c>
      <c r="AS132" s="12" t="str">
        <f>IF(AND(B132="75H", AND(E132='club records end 2019'!$J$6, F132&lt;='club records end 2019'!$K$6)), "CR", " ")</f>
        <v xml:space="preserve"> </v>
      </c>
      <c r="AT132" s="12" t="str">
        <f>IF(AND(B132="80H", AND(E132='club records end 2019'!$J$7, F132&lt;='club records end 2019'!$K$7)), "CR", " ")</f>
        <v xml:space="preserve"> </v>
      </c>
      <c r="AU132" s="12" t="str">
        <f>IF(AND(B132="100H", AND(E132='club records end 2019'!$J$8, F132&lt;='club records end 2019'!$K$8)), "CR", " ")</f>
        <v xml:space="preserve"> </v>
      </c>
      <c r="AV132" s="12" t="str">
        <f>IF(AND(B132="110H", OR(AND(E132='club records end 2019'!$J$9, F132&lt;='club records end 2019'!$K$9), AND(E132='club records end 2019'!$J$10, F132&lt;='club records end 2019'!$K$10))), "CR", " ")</f>
        <v xml:space="preserve"> </v>
      </c>
      <c r="AW132" s="12" t="str">
        <f>IF(AND(B132="400H", OR(AND(E132='club records end 2019'!$J$11, F132&lt;='club records end 2019'!$K$11), AND(E132='club records end 2019'!$J$12, F132&lt;='club records end 2019'!$K$12), AND(E132='club records end 2019'!$J$13, F132&lt;='club records end 2019'!$K$13), AND(E132='club records end 2019'!$J$14, F132&lt;='club records end 2019'!$K$14))), "CR", " ")</f>
        <v xml:space="preserve"> </v>
      </c>
      <c r="AX132" s="12" t="str">
        <f>IF(AND(B132="1500SC", AND(E132='club records end 2019'!$J$15, F132&lt;='club records end 2019'!$K$15)), "CR", " ")</f>
        <v xml:space="preserve"> </v>
      </c>
      <c r="AY132" s="12" t="str">
        <f>IF(AND(B132="2000SC", OR(AND(E132='club records end 2019'!$J$17, F132&lt;='club records end 2019'!$K$17), AND(E132='club records end 2019'!$J$18, F132&lt;='club records end 2019'!$K$18))), "CR", " ")</f>
        <v xml:space="preserve"> </v>
      </c>
      <c r="AZ132" s="12" t="str">
        <f>IF(AND(B132="3000SC", OR(AND(E132='club records end 2019'!$J$20, F132&lt;='club records end 2019'!$K$20), AND(E132='club records end 2019'!$J$21, F132&lt;='club records end 2019'!$K$21))), "CR", " ")</f>
        <v xml:space="preserve"> </v>
      </c>
      <c r="BA132" s="13" t="str">
        <f>IF(AND(B132="4x100", OR(AND(E132='club records end 2019'!$N$1, F132&lt;='club records end 2019'!$O$1), AND(E132='club records end 2019'!$N$2, F132&lt;='club records end 2019'!$O$2), AND(E132='club records end 2019'!$N$3, F132&lt;='club records end 2019'!$O$3), AND(E132='club records end 2019'!$N$4, F132&lt;='club records end 2019'!$O$4), AND(E132='club records end 2019'!$N$5, F132&lt;='club records end 2019'!$O$5))), "CR", " ")</f>
        <v xml:space="preserve"> </v>
      </c>
      <c r="BB132" s="13" t="str">
        <f>IF(AND(B132="4x200", OR(AND(E132='club records end 2019'!$N$6, F132&lt;='club records end 2019'!$O$6), AND(E132='club records end 2019'!$N$7, F132&lt;='club records end 2019'!$O$7), AND(E132='club records end 2019'!$N$8, F132&lt;='club records end 2019'!$O$8), AND(E132='club records end 2019'!$N$9, F132&lt;='club records end 2019'!$O$9), AND(E132='club records end 2019'!$N$10, F132&lt;='club records end 2019'!$O$10))), "CR", " ")</f>
        <v xml:space="preserve"> </v>
      </c>
      <c r="BC132" s="13" t="str">
        <f>IF(AND(B132="4x300", AND(E132='club records end 2019'!$N$11, F132&lt;='club records end 2019'!$O$11)), "CR", " ")</f>
        <v xml:space="preserve"> </v>
      </c>
      <c r="BD132" s="13" t="str">
        <f>IF(AND(B132="4x400", OR(AND(E132='club records end 2019'!$N$12, F132&lt;='club records end 2019'!$O$12), AND(E132='club records end 2019'!$N$13, F132&lt;='club records end 2019'!$O$13), AND(E132='club records end 2019'!$N$14, F132&lt;='club records end 2019'!$O$14), AND(E132='club records end 2019'!$N$15, F132&lt;='club records end 2019'!$O$15))), "CR", " ")</f>
        <v xml:space="preserve"> </v>
      </c>
      <c r="BE132" s="13" t="str">
        <f>IF(AND(B132="3x800", OR(AND(E132='club records end 2019'!$N$16, F132&lt;='club records end 2019'!$O$16), AND(E132='club records end 2019'!$N$17, F132&lt;='club records end 2019'!$O$17), AND(E132='club records end 2019'!$N$18, F132&lt;='club records end 2019'!$O$18))), "CR", " ")</f>
        <v xml:space="preserve"> </v>
      </c>
      <c r="BF132" s="13" t="str">
        <f>IF(AND(B132="pentathlon", OR(AND(E132='club records end 2019'!$N$21, F132&gt;='club records end 2019'!$O$21), AND(E132='club records end 2019'!$N$22, F132&gt;='club records end 2019'!$O$22),AND(E132='club records end 2019'!$N$23, F132&gt;='club records end 2019'!$O$23),AND(E132='club records end 2019'!$N$24, F132&gt;='club records end 2019'!$O$24))), "CR", " ")</f>
        <v xml:space="preserve"> </v>
      </c>
      <c r="BG132" s="13" t="str">
        <f>IF(AND(B132="heptathlon", OR(AND(E132='club records end 2019'!$N$26, F132&gt;='club records end 2019'!$O$26), AND(E132='club records end 2019'!$N$27, F132&gt;='club records end 2019'!$O$27))), "CR", " ")</f>
        <v xml:space="preserve"> </v>
      </c>
      <c r="BH132" s="13" t="str">
        <f>IF(AND(B132="decathlon", OR(AND(E132='club records end 2019'!$N$29, F132&gt;='club records end 2019'!$O$29), AND(E132='club records end 2019'!$N$30, F132&gt;='club records end 2019'!$O$30),AND(E132='club records end 2019'!$N$31, F132&gt;='club records end 2019'!$O$31))), "CR", " ")</f>
        <v xml:space="preserve"> </v>
      </c>
    </row>
    <row r="133" spans="1:60" ht="14.5" hidden="1" x14ac:dyDescent="0.35">
      <c r="A133" s="29" t="str">
        <f>IF(OR(E133="Sen", E133="V35", E133="V40", E133="V45", E133="V50", E133="V55", E133="V60", E133="V65", E133="V70", E133="V75"), "V", E133)</f>
        <v>U15</v>
      </c>
      <c r="B133" s="2">
        <v>800</v>
      </c>
      <c r="C133" s="1" t="s">
        <v>151</v>
      </c>
      <c r="D133" s="1" t="s">
        <v>152</v>
      </c>
      <c r="E133" s="29" t="s">
        <v>11</v>
      </c>
      <c r="J133" s="13" t="str">
        <f t="shared" si="13"/>
        <v>***CLUB RECORD***</v>
      </c>
      <c r="K133" s="13" t="str">
        <f>IF(AND(B133=100, OR(AND(E133='club records end 2019'!$B$6, F133&lt;='club records end 2019'!$C$6), AND(E133='club records end 2019'!$B$7, F133&lt;='club records end 2019'!$C$7), AND(E133='club records end 2019'!$B$8, F133&lt;='club records end 2019'!$C$8), AND(E133='club records end 2019'!$B$9, F133&lt;='club records end 2019'!$C$9), AND(E133='club records end 2019'!$B$10, F133&lt;='club records end 2019'!$C$10))), "CR", " ")</f>
        <v xml:space="preserve"> </v>
      </c>
      <c r="L133" s="13" t="str">
        <f>IF(AND(B133=200, OR(AND(E133='club records end 2019'!$B$11, F133&lt;='club records end 2019'!$C$11), AND(E133='club records end 2019'!$B$12, F133&lt;='club records end 2019'!$C$12), AND(E133='club records end 2019'!$B$13, F133&lt;='club records end 2019'!$C$13), AND(E133='club records end 2019'!$B$14, F133&lt;='club records end 2019'!$C$14), AND(E133='club records end 2019'!$B$15, F133&lt;='club records end 2019'!$C$15))), "CR", " ")</f>
        <v xml:space="preserve"> </v>
      </c>
      <c r="M133" s="13" t="str">
        <f>IF(AND(B133=300, OR(AND(E133='club records end 2019'!$B$16, F133&lt;='club records end 2019'!$C$16), AND(E133='club records end 2019'!$B$17, F133&lt;='club records end 2019'!$C$17))), "CR", " ")</f>
        <v xml:space="preserve"> </v>
      </c>
      <c r="N133" s="13" t="str">
        <f>IF(AND(B133=400, OR(AND(E133='club records end 2019'!$B$18, F133&lt;='club records end 2019'!$C$18), AND(E133='club records end 2019'!$B$19, F133&lt;='club records end 2019'!$C$19), AND(E133='club records end 2019'!$B$20, F133&lt;='club records end 2019'!$C$20), AND(E133='club records end 2019'!$B$21, F133&lt;='club records end 2019'!$C$21))), "CR", " ")</f>
        <v xml:space="preserve"> </v>
      </c>
      <c r="O133" s="13" t="str">
        <f>IF(AND(B133=800, OR(AND(E133='club records end 2019'!$B$22, F133&lt;='club records end 2019'!$C$22), AND(E133='club records end 2019'!$B$23, F133&lt;='club records end 2019'!$C$23), AND(E133='club records end 2019'!$B$24, F133&lt;='club records end 2019'!$C$24), AND(E133='club records end 2019'!$B$25, F133&lt;='club records end 2019'!$C$25), AND(E133='club records end 2019'!$B$26, F133&lt;='club records end 2019'!$C$26))), "CR", " ")</f>
        <v>CR</v>
      </c>
      <c r="P133" s="13" t="str">
        <f>IF(AND(B133=1000, OR(AND(E133='club records end 2019'!$B$27, F133&lt;='club records end 2019'!$C$27), AND(E133='club records end 2019'!$B$28, F133&lt;='club records end 2019'!$C$28))), "CR", " ")</f>
        <v xml:space="preserve"> </v>
      </c>
      <c r="Q133" s="13" t="str">
        <f>IF(AND(B133=1500, OR(AND(E133='club records end 2019'!$B$29, F133&lt;='club records end 2019'!$C$29), AND(E133='club records end 2019'!$B$30, F133&lt;='club records end 2019'!$C$30), AND(E133='club records end 2019'!$B$31, F133&lt;='club records end 2019'!$C$31), AND(E133='club records end 2019'!$B$32, F133&lt;='club records end 2019'!$C$32), AND(E133='club records end 2019'!$B$33, F133&lt;='club records end 2019'!$C$33))), "CR", " ")</f>
        <v xml:space="preserve"> </v>
      </c>
      <c r="R133" s="13" t="str">
        <f>IF(AND(B133="1600 (Mile)",OR(AND(E133='club records end 2019'!$B$34,F133&lt;='club records end 2019'!$C$34),AND(E133='club records end 2019'!$B$35,F133&lt;='club records end 2019'!$C$35),AND(E133='club records end 2019'!$B$36,F133&lt;='club records end 2019'!$C$36),AND(E133='club records end 2019'!$B$37,F133&lt;='club records end 2019'!$C$37))),"CR"," ")</f>
        <v xml:space="preserve"> </v>
      </c>
      <c r="S133" s="13" t="str">
        <f>IF(AND(B133=3000, OR(AND(E133='club records end 2019'!$B$38, F133&lt;='club records end 2019'!$C$38), AND(E133='club records end 2019'!$B$39, F133&lt;='club records end 2019'!$C$39), AND(E133='club records end 2019'!$B$40, F133&lt;='club records end 2019'!$C$40), AND(E133='club records end 2019'!$B$41, F133&lt;='club records end 2019'!$C$41))), "CR", " ")</f>
        <v xml:space="preserve"> </v>
      </c>
      <c r="T133" s="13" t="str">
        <f>IF(AND(B133=5000, OR(AND(E133='club records end 2019'!$B$42, F133&lt;='club records end 2019'!$C$42), AND(E133='club records end 2019'!$B$43, F133&lt;='club records end 2019'!$C$43))), "CR", " ")</f>
        <v xml:space="preserve"> </v>
      </c>
      <c r="U133" s="12" t="str">
        <f>IF(AND(B133=10000, OR(AND(E133='club records end 2019'!$B$44, F133&lt;='club records end 2019'!$C$44), AND(E133='club records end 2019'!$B$45, F133&lt;='club records end 2019'!$C$45))), "CR", " ")</f>
        <v xml:space="preserve"> </v>
      </c>
      <c r="V133" s="12" t="str">
        <f>IF(AND(B133="high jump", OR(AND(E133='club records end 2019'!$F$1, F133&gt;='club records end 2019'!$G$1), AND(E133='club records end 2019'!$F$2, F133&gt;='club records end 2019'!$G$2), AND(E133='club records end 2019'!$F$3, F133&gt;='club records end 2019'!$G$3), AND(E133='club records end 2019'!$F$4, F133&gt;='club records end 2019'!$G$4), AND(E133='club records end 2019'!$F$5, F133&gt;='club records end 2019'!$G$5))), "CR", " ")</f>
        <v xml:space="preserve"> </v>
      </c>
      <c r="W133" s="12" t="str">
        <f>IF(AND(B133="long jump", OR(AND(E133='club records end 2019'!$F$6, F133&gt;='club records end 2019'!$G$6), AND(E133='club records end 2019'!$F$7, F133&gt;='club records end 2019'!$G$7), AND(E133='club records end 2019'!$F$8, F133&gt;='club records end 2019'!$G$8), AND(E133='club records end 2019'!$F$9, F133&gt;='club records end 2019'!$G$9), AND(E133='club records end 2019'!$F$10, F133&gt;='club records end 2019'!$G$10))), "CR", " ")</f>
        <v xml:space="preserve"> </v>
      </c>
      <c r="X133" s="12" t="str">
        <f>IF(AND(B133="triple jump", OR(AND(E133='club records end 2019'!$F$11, F133&gt;='club records end 2019'!$G$11), AND(E133='club records end 2019'!$F$12, F133&gt;='club records end 2019'!$G$12), AND(E133='club records end 2019'!$F$13, F133&gt;='club records end 2019'!$G$13), AND(E133='club records end 2019'!$F$14, F133&gt;='club records end 2019'!$H$14), AND(E133='club records end 2019'!$F$15, F133&gt;='club records end 2019'!$G$15))), "CR", " ")</f>
        <v xml:space="preserve"> </v>
      </c>
      <c r="Y133" s="12" t="str">
        <f>IF(AND(B133="pole vault", OR(AND(E133='club records end 2019'!$F$16, F133&gt;='club records end 2019'!$G$16), AND(E133='club records end 2019'!$F$17, F133&gt;='club records end 2019'!$G$17), AND(E133='club records end 2019'!$F$18, F133&gt;='club records end 2019'!$G$18), AND(E133='club records end 2019'!$F$19, F133&gt;='club records end 2019'!$G$19), AND(E133='club records end 2019'!$F$20, F133&gt;='club records end 2019'!$G$20))), "CR", " ")</f>
        <v xml:space="preserve"> </v>
      </c>
      <c r="Z133" s="12" t="str">
        <f>IF(AND(B133="discus 1", E133='club records end 2019'!$F$21, F133&gt;='club records end 2019'!$G$21), "CR", " ")</f>
        <v xml:space="preserve"> </v>
      </c>
      <c r="AA133" s="12" t="str">
        <f>IF(AND(B133="discus 1.25", E133='club records end 2019'!$F$22, F133&gt;='club records end 2019'!$G$22), "CR", " ")</f>
        <v xml:space="preserve"> </v>
      </c>
      <c r="AB133" s="12" t="str">
        <f>IF(AND(B133="discus 1.5", E133='club records end 2019'!$F$23, F133&gt;='club records end 2019'!$G$23), "CR", " ")</f>
        <v xml:space="preserve"> </v>
      </c>
      <c r="AC133" s="12" t="str">
        <f>IF(AND(B133="discus 1.75", E133='club records end 2019'!$F$24, F133&gt;='club records end 2019'!$G$24), "CR", " ")</f>
        <v xml:space="preserve"> </v>
      </c>
      <c r="AD133" s="12" t="str">
        <f>IF(AND(B133="discus 2", E133='club records end 2019'!$F$25, F133&gt;='club records end 2019'!$G$25), "CR", " ")</f>
        <v xml:space="preserve"> </v>
      </c>
      <c r="AE133" s="12" t="str">
        <f>IF(AND(B133="hammer 4", E133='club records end 2019'!$F$27, F133&gt;='club records end 2019'!$G$27), "CR", " ")</f>
        <v xml:space="preserve"> </v>
      </c>
      <c r="AF133" s="12" t="str">
        <f>IF(AND(B133="hammer 5", E133='club records end 2019'!$F$28, F133&gt;='club records end 2019'!$G$28), "CR", " ")</f>
        <v xml:space="preserve"> </v>
      </c>
      <c r="AG133" s="12" t="str">
        <f>IF(AND(B133="hammer 6", E133='club records end 2019'!$F$29, F133&gt;='club records end 2019'!$G$29), "CR", " ")</f>
        <v xml:space="preserve"> </v>
      </c>
      <c r="AH133" s="12" t="str">
        <f>IF(AND(B133="hammer 7.26", E133='club records end 2019'!$F$30, F133&gt;='club records end 2019'!$G$30), "CR", " ")</f>
        <v xml:space="preserve"> </v>
      </c>
      <c r="AI133" s="12" t="str">
        <f>IF(AND(B133="javelin 400", E133='club records end 2019'!$F$31, F133&gt;='club records end 2019'!$G$31), "CR", " ")</f>
        <v xml:space="preserve"> </v>
      </c>
      <c r="AJ133" s="12" t="str">
        <f>IF(AND(B133="javelin 600", E133='club records end 2019'!$F$32, F133&gt;='club records end 2019'!$G$32), "CR", " ")</f>
        <v xml:space="preserve"> </v>
      </c>
      <c r="AK133" s="12" t="str">
        <f>IF(AND(B133="javelin 700", E133='club records end 2019'!$F$33, F133&gt;='club records end 2019'!$G$33), "CR", " ")</f>
        <v xml:space="preserve"> </v>
      </c>
      <c r="AL133" s="12" t="str">
        <f>IF(AND(B133="javelin 800", OR(AND(E133='club records end 2019'!$F$34, F133&gt;='club records end 2019'!$G$34), AND(E133='club records end 2019'!$F$35, F133&gt;='club records end 2019'!$G$35))), "CR", " ")</f>
        <v xml:space="preserve"> </v>
      </c>
      <c r="AM133" s="12" t="str">
        <f>IF(AND(B133="shot 3", E133='club records end 2019'!$F$36, F133&gt;='club records end 2019'!$G$36), "CR", " ")</f>
        <v xml:space="preserve"> </v>
      </c>
      <c r="AN133" s="12" t="str">
        <f>IF(AND(B133="shot 4", E133='club records end 2019'!$F$37, F133&gt;='club records end 2019'!$G$37), "CR", " ")</f>
        <v xml:space="preserve"> </v>
      </c>
      <c r="AO133" s="12" t="str">
        <f>IF(AND(B133="shot 5", E133='club records end 2019'!$F$38, F133&gt;='club records end 2019'!$G$38), "CR", " ")</f>
        <v xml:space="preserve"> </v>
      </c>
      <c r="AP133" s="12" t="str">
        <f>IF(AND(B133="shot 6", E133='club records end 2019'!$F$39, F133&gt;='club records end 2019'!$G$39), "CR", " ")</f>
        <v xml:space="preserve"> </v>
      </c>
      <c r="AQ133" s="12" t="str">
        <f>IF(AND(B133="shot 7.26", E133='club records end 2019'!$F$40, F133&gt;='club records end 2019'!$G$40), "CR", " ")</f>
        <v xml:space="preserve"> </v>
      </c>
      <c r="AR133" s="12" t="str">
        <f>IF(AND(B133="60H",OR(AND(E133='club records end 2019'!$J$1,F133&lt;='club records end 2019'!$K$1),AND(E133='club records end 2019'!$J$2,F133&lt;='club records end 2019'!$K$2),AND(E133='club records end 2019'!$J$3,F133&lt;='club records end 2019'!$K$3),AND(E133='club records end 2019'!$J$4,F133&lt;='club records end 2019'!$K$4),AND(E133='club records end 2019'!$J$5,F133&lt;='club records end 2019'!$K$5))),"CR"," ")</f>
        <v xml:space="preserve"> </v>
      </c>
      <c r="AS133" s="12" t="str">
        <f>IF(AND(B133="75H", AND(E133='club records end 2019'!$J$6, F133&lt;='club records end 2019'!$K$6)), "CR", " ")</f>
        <v xml:space="preserve"> </v>
      </c>
      <c r="AT133" s="12" t="str">
        <f>IF(AND(B133="80H", AND(E133='club records end 2019'!$J$7, F133&lt;='club records end 2019'!$K$7)), "CR", " ")</f>
        <v xml:space="preserve"> </v>
      </c>
      <c r="AU133" s="12" t="str">
        <f>IF(AND(B133="100H", AND(E133='club records end 2019'!$J$8, F133&lt;='club records end 2019'!$K$8)), "CR", " ")</f>
        <v xml:space="preserve"> </v>
      </c>
      <c r="AV133" s="12" t="str">
        <f>IF(AND(B133="110H", OR(AND(E133='club records end 2019'!$J$9, F133&lt;='club records end 2019'!$K$9), AND(E133='club records end 2019'!$J$10, F133&lt;='club records end 2019'!$K$10))), "CR", " ")</f>
        <v xml:space="preserve"> </v>
      </c>
      <c r="AW133" s="12" t="str">
        <f>IF(AND(B133="400H", OR(AND(E133='club records end 2019'!$J$11, F133&lt;='club records end 2019'!$K$11), AND(E133='club records end 2019'!$J$12, F133&lt;='club records end 2019'!$K$12), AND(E133='club records end 2019'!$J$13, F133&lt;='club records end 2019'!$K$13), AND(E133='club records end 2019'!$J$14, F133&lt;='club records end 2019'!$K$14))), "CR", " ")</f>
        <v xml:space="preserve"> </v>
      </c>
      <c r="AX133" s="12" t="str">
        <f>IF(AND(B133="1500SC", AND(E133='club records end 2019'!$J$15, F133&lt;='club records end 2019'!$K$15)), "CR", " ")</f>
        <v xml:space="preserve"> </v>
      </c>
      <c r="AY133" s="12" t="str">
        <f>IF(AND(B133="2000SC", OR(AND(E133='club records end 2019'!$J$17, F133&lt;='club records end 2019'!$K$17), AND(E133='club records end 2019'!$J$18, F133&lt;='club records end 2019'!$K$18))), "CR", " ")</f>
        <v xml:space="preserve"> </v>
      </c>
      <c r="AZ133" s="12" t="str">
        <f>IF(AND(B133="3000SC", OR(AND(E133='club records end 2019'!$J$20, F133&lt;='club records end 2019'!$K$20), AND(E133='club records end 2019'!$J$21, F133&lt;='club records end 2019'!$K$21))), "CR", " ")</f>
        <v xml:space="preserve"> </v>
      </c>
      <c r="BA133" s="13" t="str">
        <f>IF(AND(B133="4x100", OR(AND(E133='club records end 2019'!$N$1, F133&lt;='club records end 2019'!$O$1), AND(E133='club records end 2019'!$N$2, F133&lt;='club records end 2019'!$O$2), AND(E133='club records end 2019'!$N$3, F133&lt;='club records end 2019'!$O$3), AND(E133='club records end 2019'!$N$4, F133&lt;='club records end 2019'!$O$4), AND(E133='club records end 2019'!$N$5, F133&lt;='club records end 2019'!$O$5))), "CR", " ")</f>
        <v xml:space="preserve"> </v>
      </c>
      <c r="BB133" s="13" t="str">
        <f>IF(AND(B133="4x200", OR(AND(E133='club records end 2019'!$N$6, F133&lt;='club records end 2019'!$O$6), AND(E133='club records end 2019'!$N$7, F133&lt;='club records end 2019'!$O$7), AND(E133='club records end 2019'!$N$8, F133&lt;='club records end 2019'!$O$8), AND(E133='club records end 2019'!$N$9, F133&lt;='club records end 2019'!$O$9), AND(E133='club records end 2019'!$N$10, F133&lt;='club records end 2019'!$O$10))), "CR", " ")</f>
        <v xml:space="preserve"> </v>
      </c>
      <c r="BC133" s="13" t="str">
        <f>IF(AND(B133="4x300", AND(E133='club records end 2019'!$N$11, F133&lt;='club records end 2019'!$O$11)), "CR", " ")</f>
        <v xml:space="preserve"> </v>
      </c>
      <c r="BD133" s="13" t="str">
        <f>IF(AND(B133="4x400", OR(AND(E133='club records end 2019'!$N$12, F133&lt;='club records end 2019'!$O$12), AND(E133='club records end 2019'!$N$13, F133&lt;='club records end 2019'!$O$13), AND(E133='club records end 2019'!$N$14, F133&lt;='club records end 2019'!$O$14), AND(E133='club records end 2019'!$N$15, F133&lt;='club records end 2019'!$O$15))), "CR", " ")</f>
        <v xml:space="preserve"> </v>
      </c>
      <c r="BE133" s="13" t="str">
        <f>IF(AND(B133="3x800", OR(AND(E133='club records end 2019'!$N$16, F133&lt;='club records end 2019'!$O$16), AND(E133='club records end 2019'!$N$17, F133&lt;='club records end 2019'!$O$17), AND(E133='club records end 2019'!$N$18, F133&lt;='club records end 2019'!$O$18))), "CR", " ")</f>
        <v xml:space="preserve"> </v>
      </c>
      <c r="BF133" s="13" t="str">
        <f>IF(AND(B133="pentathlon", OR(AND(E133='club records end 2019'!$N$21, F133&gt;='club records end 2019'!$O$21), AND(E133='club records end 2019'!$N$22, F133&gt;='club records end 2019'!$O$22),AND(E133='club records end 2019'!$N$23, F133&gt;='club records end 2019'!$O$23),AND(E133='club records end 2019'!$N$24, F133&gt;='club records end 2019'!$O$24))), "CR", " ")</f>
        <v xml:space="preserve"> </v>
      </c>
      <c r="BG133" s="13" t="str">
        <f>IF(AND(B133="heptathlon", OR(AND(E133='club records end 2019'!$N$26, F133&gt;='club records end 2019'!$O$26), AND(E133='club records end 2019'!$N$27, F133&gt;='club records end 2019'!$O$27))), "CR", " ")</f>
        <v xml:space="preserve"> </v>
      </c>
      <c r="BH133" s="13" t="str">
        <f>IF(AND(B133="decathlon", OR(AND(E133='club records end 2019'!$N$29, F133&gt;='club records end 2019'!$O$29), AND(E133='club records end 2019'!$N$30, F133&gt;='club records end 2019'!$O$30),AND(E133='club records end 2019'!$N$31, F133&gt;='club records end 2019'!$O$31))), "CR", " ")</f>
        <v xml:space="preserve"> </v>
      </c>
    </row>
    <row r="134" spans="1:60" ht="14.5" hidden="1" x14ac:dyDescent="0.35">
      <c r="A134" s="29" t="str">
        <f>IF(OR(E134="Sen", E134="V35", E134="V40", E134="V45", E134="V50", E134="V55", E134="V60", E134="V65", E134="V70", E134="V75"), "V", E134)</f>
        <v>U13</v>
      </c>
      <c r="B134" s="2" t="s">
        <v>29</v>
      </c>
      <c r="C134" s="1" t="s">
        <v>27</v>
      </c>
      <c r="D134" s="1" t="s">
        <v>1</v>
      </c>
      <c r="E134" s="29" t="s">
        <v>13</v>
      </c>
      <c r="F134" s="19"/>
      <c r="G134" s="24"/>
      <c r="J134" s="13" t="str">
        <f t="shared" si="13"/>
        <v/>
      </c>
      <c r="K134" s="13" t="str">
        <f>IF(AND(B134=100, OR(AND(E134='club records end 2019'!$B$6, F134&lt;='club records end 2019'!$C$6), AND(E134='club records end 2019'!$B$7, F134&lt;='club records end 2019'!$C$7), AND(E134='club records end 2019'!$B$8, F134&lt;='club records end 2019'!$C$8), AND(E134='club records end 2019'!$B$9, F134&lt;='club records end 2019'!$C$9), AND(E134='club records end 2019'!$B$10, F134&lt;='club records end 2019'!$C$10))), "CR", " ")</f>
        <v xml:space="preserve"> </v>
      </c>
      <c r="L134" s="13" t="str">
        <f>IF(AND(B134=200, OR(AND(E134='club records end 2019'!$B$11, F134&lt;='club records end 2019'!$C$11), AND(E134='club records end 2019'!$B$12, F134&lt;='club records end 2019'!$C$12), AND(E134='club records end 2019'!$B$13, F134&lt;='club records end 2019'!$C$13), AND(E134='club records end 2019'!$B$14, F134&lt;='club records end 2019'!$C$14), AND(E134='club records end 2019'!$B$15, F134&lt;='club records end 2019'!$C$15))), "CR", " ")</f>
        <v xml:space="preserve"> </v>
      </c>
      <c r="M134" s="13" t="str">
        <f>IF(AND(B134=300, OR(AND(E134='club records end 2019'!$B$16, F134&lt;='club records end 2019'!$C$16), AND(E134='club records end 2019'!$B$17, F134&lt;='club records end 2019'!$C$17))), "CR", " ")</f>
        <v xml:space="preserve"> </v>
      </c>
      <c r="N134" s="13" t="str">
        <f>IF(AND(B134=400, OR(AND(E134='club records end 2019'!$B$18, F134&lt;='club records end 2019'!$C$18), AND(E134='club records end 2019'!$B$19, F134&lt;='club records end 2019'!$C$19), AND(E134='club records end 2019'!$B$20, F134&lt;='club records end 2019'!$C$20), AND(E134='club records end 2019'!$B$21, F134&lt;='club records end 2019'!$C$21))), "CR", " ")</f>
        <v xml:space="preserve"> </v>
      </c>
      <c r="O134" s="13" t="str">
        <f>IF(AND(B134=800, OR(AND(E134='club records end 2019'!$B$22, F134&lt;='club records end 2019'!$C$22), AND(E134='club records end 2019'!$B$23, F134&lt;='club records end 2019'!$C$23), AND(E134='club records end 2019'!$B$24, F134&lt;='club records end 2019'!$C$24), AND(E134='club records end 2019'!$B$25, F134&lt;='club records end 2019'!$C$25), AND(E134='club records end 2019'!$B$26, F134&lt;='club records end 2019'!$C$26))), "CR", " ")</f>
        <v xml:space="preserve"> </v>
      </c>
      <c r="P134" s="13" t="str">
        <f>IF(AND(B134=1000, OR(AND(E134='club records end 2019'!$B$27, F134&lt;='club records end 2019'!$C$27), AND(E134='club records end 2019'!$B$28, F134&lt;='club records end 2019'!$C$28))), "CR", " ")</f>
        <v xml:space="preserve"> </v>
      </c>
      <c r="Q134" s="13" t="str">
        <f>IF(AND(B134=1500, OR(AND(E134='club records end 2019'!$B$29, F134&lt;='club records end 2019'!$C$29), AND(E134='club records end 2019'!$B$30, F134&lt;='club records end 2019'!$C$30), AND(E134='club records end 2019'!$B$31, F134&lt;='club records end 2019'!$C$31), AND(E134='club records end 2019'!$B$32, F134&lt;='club records end 2019'!$C$32), AND(E134='club records end 2019'!$B$33, F134&lt;='club records end 2019'!$C$33))), "CR", " ")</f>
        <v xml:space="preserve"> </v>
      </c>
      <c r="R134" s="13" t="str">
        <f>IF(AND(B134="1600 (Mile)",OR(AND(E134='club records end 2019'!$B$34,F134&lt;='club records end 2019'!$C$34),AND(E134='club records end 2019'!$B$35,F134&lt;='club records end 2019'!$C$35),AND(E134='club records end 2019'!$B$36,F134&lt;='club records end 2019'!$C$36),AND(E134='club records end 2019'!$B$37,F134&lt;='club records end 2019'!$C$37))),"CR"," ")</f>
        <v xml:space="preserve"> </v>
      </c>
      <c r="S134" s="13" t="str">
        <f>IF(AND(B134=3000, OR(AND(E134='club records end 2019'!$B$38, F134&lt;='club records end 2019'!$C$38), AND(E134='club records end 2019'!$B$39, F134&lt;='club records end 2019'!$C$39), AND(E134='club records end 2019'!$B$40, F134&lt;='club records end 2019'!$C$40), AND(E134='club records end 2019'!$B$41, F134&lt;='club records end 2019'!$C$41))), "CR", " ")</f>
        <v xml:space="preserve"> </v>
      </c>
      <c r="T134" s="13" t="str">
        <f>IF(AND(B134=5000, OR(AND(E134='club records end 2019'!$B$42, F134&lt;='club records end 2019'!$C$42), AND(E134='club records end 2019'!$B$43, F134&lt;='club records end 2019'!$C$43))), "CR", " ")</f>
        <v xml:space="preserve"> </v>
      </c>
      <c r="U134" s="12" t="str">
        <f>IF(AND(B134=10000, OR(AND(E134='club records end 2019'!$B$44, F134&lt;='club records end 2019'!$C$44), AND(E134='club records end 2019'!$B$45, F134&lt;='club records end 2019'!$C$45))), "CR", " ")</f>
        <v xml:space="preserve"> </v>
      </c>
      <c r="V134" s="12" t="str">
        <f>IF(AND(B134="high jump", OR(AND(E134='club records end 2019'!$F$1, F134&gt;='club records end 2019'!$G$1), AND(E134='club records end 2019'!$F$2, F134&gt;='club records end 2019'!$G$2), AND(E134='club records end 2019'!$F$3, F134&gt;='club records end 2019'!$G$3), AND(E134='club records end 2019'!$F$4, F134&gt;='club records end 2019'!$G$4), AND(E134='club records end 2019'!$F$5, F134&gt;='club records end 2019'!$G$5))), "CR", " ")</f>
        <v xml:space="preserve"> </v>
      </c>
      <c r="W134" s="12" t="str">
        <f>IF(AND(B134="long jump", OR(AND(E134='club records end 2019'!$F$6, F134&gt;='club records end 2019'!$G$6), AND(E134='club records end 2019'!$F$7, F134&gt;='club records end 2019'!$G$7), AND(E134='club records end 2019'!$F$8, F134&gt;='club records end 2019'!$G$8), AND(E134='club records end 2019'!$F$9, F134&gt;='club records end 2019'!$G$9), AND(E134='club records end 2019'!$F$10, F134&gt;='club records end 2019'!$G$10))), "CR", " ")</f>
        <v xml:space="preserve"> </v>
      </c>
      <c r="X134" s="12" t="str">
        <f>IF(AND(B134="triple jump", OR(AND(E134='club records end 2019'!$F$11, F134&gt;='club records end 2019'!$G$11), AND(E134='club records end 2019'!$F$12, F134&gt;='club records end 2019'!$G$12), AND(E134='club records end 2019'!$F$13, F134&gt;='club records end 2019'!$G$13), AND(E134='club records end 2019'!$F$14, F134&gt;='club records end 2019'!$H$14), AND(E134='club records end 2019'!$F$15, F134&gt;='club records end 2019'!$G$15))), "CR", " ")</f>
        <v xml:space="preserve"> </v>
      </c>
      <c r="Y134" s="12" t="str">
        <f>IF(AND(B134="pole vault", OR(AND(E134='club records end 2019'!$F$16, F134&gt;='club records end 2019'!$G$16), AND(E134='club records end 2019'!$F$17, F134&gt;='club records end 2019'!$G$17), AND(E134='club records end 2019'!$F$18, F134&gt;='club records end 2019'!$G$18), AND(E134='club records end 2019'!$F$19, F134&gt;='club records end 2019'!$G$19), AND(E134='club records end 2019'!$F$20, F134&gt;='club records end 2019'!$G$20))), "CR", " ")</f>
        <v xml:space="preserve"> </v>
      </c>
      <c r="Z134" s="12" t="str">
        <f>IF(AND(B134="discus 1", E134='club records end 2019'!$F$21, F134&gt;='club records end 2019'!$G$21), "CR", " ")</f>
        <v xml:space="preserve"> </v>
      </c>
      <c r="AA134" s="12" t="str">
        <f>IF(AND(B134="discus 1.25", E134='club records end 2019'!$F$22, F134&gt;='club records end 2019'!$G$22), "CR", " ")</f>
        <v xml:space="preserve"> </v>
      </c>
      <c r="AB134" s="12" t="str">
        <f>IF(AND(B134="discus 1.5", E134='club records end 2019'!$F$23, F134&gt;='club records end 2019'!$G$23), "CR", " ")</f>
        <v xml:space="preserve"> </v>
      </c>
      <c r="AC134" s="12" t="str">
        <f>IF(AND(B134="discus 1.75", E134='club records end 2019'!$F$24, F134&gt;='club records end 2019'!$G$24), "CR", " ")</f>
        <v xml:space="preserve"> </v>
      </c>
      <c r="AD134" s="12" t="str">
        <f>IF(AND(B134="discus 2", E134='club records end 2019'!$F$25, F134&gt;='club records end 2019'!$G$25), "CR", " ")</f>
        <v xml:space="preserve"> </v>
      </c>
      <c r="AE134" s="12" t="str">
        <f>IF(AND(B134="hammer 4", E134='club records end 2019'!$F$27, F134&gt;='club records end 2019'!$G$27), "CR", " ")</f>
        <v xml:space="preserve"> </v>
      </c>
      <c r="AF134" s="12" t="str">
        <f>IF(AND(B134="hammer 5", E134='club records end 2019'!$F$28, F134&gt;='club records end 2019'!$G$28), "CR", " ")</f>
        <v xml:space="preserve"> </v>
      </c>
      <c r="AG134" s="12" t="str">
        <f>IF(AND(B134="hammer 6", E134='club records end 2019'!$F$29, F134&gt;='club records end 2019'!$G$29), "CR", " ")</f>
        <v xml:space="preserve"> </v>
      </c>
      <c r="AH134" s="12" t="str">
        <f>IF(AND(B134="hammer 7.26", E134='club records end 2019'!$F$30, F134&gt;='club records end 2019'!$G$30), "CR", " ")</f>
        <v xml:space="preserve"> </v>
      </c>
      <c r="AI134" s="12" t="str">
        <f>IF(AND(B134="javelin 400", E134='club records end 2019'!$F$31, F134&gt;='club records end 2019'!$G$31), "CR", " ")</f>
        <v xml:space="preserve"> </v>
      </c>
      <c r="AJ134" s="12" t="str">
        <f>IF(AND(B134="javelin 600", E134='club records end 2019'!$F$32, F134&gt;='club records end 2019'!$G$32), "CR", " ")</f>
        <v xml:space="preserve"> </v>
      </c>
      <c r="AK134" s="12" t="str">
        <f>IF(AND(B134="javelin 700", E134='club records end 2019'!$F$33, F134&gt;='club records end 2019'!$G$33), "CR", " ")</f>
        <v xml:space="preserve"> </v>
      </c>
      <c r="AL134" s="12" t="str">
        <f>IF(AND(B134="javelin 800", OR(AND(E134='club records end 2019'!$F$34, F134&gt;='club records end 2019'!$G$34), AND(E134='club records end 2019'!$F$35, F134&gt;='club records end 2019'!$G$35))), "CR", " ")</f>
        <v xml:space="preserve"> </v>
      </c>
      <c r="AM134" s="12" t="str">
        <f>IF(AND(B134="shot 3", E134='club records end 2019'!$F$36, F134&gt;='club records end 2019'!$G$36), "CR", " ")</f>
        <v xml:space="preserve"> </v>
      </c>
      <c r="AN134" s="12" t="str">
        <f>IF(AND(B134="shot 4", E134='club records end 2019'!$F$37, F134&gt;='club records end 2019'!$G$37), "CR", " ")</f>
        <v xml:space="preserve"> </v>
      </c>
      <c r="AO134" s="12" t="str">
        <f>IF(AND(B134="shot 5", E134='club records end 2019'!$F$38, F134&gt;='club records end 2019'!$G$38), "CR", " ")</f>
        <v xml:space="preserve"> </v>
      </c>
      <c r="AP134" s="12" t="str">
        <f>IF(AND(B134="shot 6", E134='club records end 2019'!$F$39, F134&gt;='club records end 2019'!$G$39), "CR", " ")</f>
        <v xml:space="preserve"> </v>
      </c>
      <c r="AQ134" s="12" t="str">
        <f>IF(AND(B134="shot 7.26", E134='club records end 2019'!$F$40, F134&gt;='club records end 2019'!$G$40), "CR", " ")</f>
        <v xml:space="preserve"> </v>
      </c>
      <c r="AR134" s="12" t="str">
        <f>IF(AND(B134="60H",OR(AND(E134='club records end 2019'!$J$1,F134&lt;='club records end 2019'!$K$1),AND(E134='club records end 2019'!$J$2,F134&lt;='club records end 2019'!$K$2),AND(E134='club records end 2019'!$J$3,F134&lt;='club records end 2019'!$K$3),AND(E134='club records end 2019'!$J$4,F134&lt;='club records end 2019'!$K$4),AND(E134='club records end 2019'!$J$5,F134&lt;='club records end 2019'!$K$5))),"CR"," ")</f>
        <v xml:space="preserve"> </v>
      </c>
      <c r="AS134" s="12" t="str">
        <f>IF(AND(B134="75H", AND(E134='club records end 2019'!$J$6, F134&lt;='club records end 2019'!$K$6)), "CR", " ")</f>
        <v xml:space="preserve"> </v>
      </c>
      <c r="AT134" s="12" t="str">
        <f>IF(AND(B134="80H", AND(E134='club records end 2019'!$J$7, F134&lt;='club records end 2019'!$K$7)), "CR", " ")</f>
        <v xml:space="preserve"> </v>
      </c>
      <c r="AU134" s="12" t="str">
        <f>IF(AND(B134="100H", AND(E134='club records end 2019'!$J$8, F134&lt;='club records end 2019'!$K$8)), "CR", " ")</f>
        <v xml:space="preserve"> </v>
      </c>
      <c r="AV134" s="12" t="str">
        <f>IF(AND(B134="110H", OR(AND(E134='club records end 2019'!$J$9, F134&lt;='club records end 2019'!$K$9), AND(E134='club records end 2019'!$J$10, F134&lt;='club records end 2019'!$K$10))), "CR", " ")</f>
        <v xml:space="preserve"> </v>
      </c>
      <c r="AW134" s="12" t="str">
        <f>IF(AND(B134="400H", OR(AND(E134='club records end 2019'!$J$11, F134&lt;='club records end 2019'!$K$11), AND(E134='club records end 2019'!$J$12, F134&lt;='club records end 2019'!$K$12), AND(E134='club records end 2019'!$J$13, F134&lt;='club records end 2019'!$K$13), AND(E134='club records end 2019'!$J$14, F134&lt;='club records end 2019'!$K$14))), "CR", " ")</f>
        <v xml:space="preserve"> </v>
      </c>
      <c r="AX134" s="12" t="str">
        <f>IF(AND(B134="1500SC", AND(E134='club records end 2019'!$J$15, F134&lt;='club records end 2019'!$K$15)), "CR", " ")</f>
        <v xml:space="preserve"> </v>
      </c>
      <c r="AY134" s="12" t="str">
        <f>IF(AND(B134="2000SC", OR(AND(E134='club records end 2019'!$J$17, F134&lt;='club records end 2019'!$K$17), AND(E134='club records end 2019'!$J$18, F134&lt;='club records end 2019'!$K$18))), "CR", " ")</f>
        <v xml:space="preserve"> </v>
      </c>
      <c r="AZ134" s="12" t="str">
        <f>IF(AND(B134="3000SC", OR(AND(E134='club records end 2019'!$J$20, F134&lt;='club records end 2019'!$K$20), AND(E134='club records end 2019'!$J$21, F134&lt;='club records end 2019'!$K$21))), "CR", " ")</f>
        <v xml:space="preserve"> </v>
      </c>
      <c r="BA134" s="13" t="str">
        <f>IF(AND(B134="4x100", OR(AND(E134='club records end 2019'!$N$1, F134&lt;='club records end 2019'!$O$1), AND(E134='club records end 2019'!$N$2, F134&lt;='club records end 2019'!$O$2), AND(E134='club records end 2019'!$N$3, F134&lt;='club records end 2019'!$O$3), AND(E134='club records end 2019'!$N$4, F134&lt;='club records end 2019'!$O$4), AND(E134='club records end 2019'!$N$5, F134&lt;='club records end 2019'!$O$5))), "CR", " ")</f>
        <v xml:space="preserve"> </v>
      </c>
      <c r="BB134" s="13" t="str">
        <f>IF(AND(B134="4x200", OR(AND(E134='club records end 2019'!$N$6, F134&lt;='club records end 2019'!$O$6), AND(E134='club records end 2019'!$N$7, F134&lt;='club records end 2019'!$O$7), AND(E134='club records end 2019'!$N$8, F134&lt;='club records end 2019'!$O$8), AND(E134='club records end 2019'!$N$9, F134&lt;='club records end 2019'!$O$9), AND(E134='club records end 2019'!$N$10, F134&lt;='club records end 2019'!$O$10))), "CR", " ")</f>
        <v xml:space="preserve"> </v>
      </c>
      <c r="BC134" s="13" t="str">
        <f>IF(AND(B134="4x300", AND(E134='club records end 2019'!$N$11, F134&lt;='club records end 2019'!$O$11)), "CR", " ")</f>
        <v xml:space="preserve"> </v>
      </c>
      <c r="BD134" s="13" t="str">
        <f>IF(AND(B134="4x400", OR(AND(E134='club records end 2019'!$N$12, F134&lt;='club records end 2019'!$O$12), AND(E134='club records end 2019'!$N$13, F134&lt;='club records end 2019'!$O$13), AND(E134='club records end 2019'!$N$14, F134&lt;='club records end 2019'!$O$14), AND(E134='club records end 2019'!$N$15, F134&lt;='club records end 2019'!$O$15))), "CR", " ")</f>
        <v xml:space="preserve"> </v>
      </c>
      <c r="BE134" s="13" t="str">
        <f>IF(AND(B134="3x800", OR(AND(E134='club records end 2019'!$N$16, F134&lt;='club records end 2019'!$O$16), AND(E134='club records end 2019'!$N$17, F134&lt;='club records end 2019'!$O$17), AND(E134='club records end 2019'!$N$18, F134&lt;='club records end 2019'!$O$18))), "CR", " ")</f>
        <v xml:space="preserve"> </v>
      </c>
      <c r="BF134" s="13" t="str">
        <f>IF(AND(B134="pentathlon", OR(AND(E134='club records end 2019'!$N$21, F134&gt;='club records end 2019'!$O$21), AND(E134='club records end 2019'!$N$22, F134&gt;='club records end 2019'!$O$22),AND(E134='club records end 2019'!$N$23, F134&gt;='club records end 2019'!$O$23),AND(E134='club records end 2019'!$N$24, F134&gt;='club records end 2019'!$O$24))), "CR", " ")</f>
        <v xml:space="preserve"> </v>
      </c>
      <c r="BG134" s="13" t="str">
        <f>IF(AND(B134="heptathlon", OR(AND(E134='club records end 2019'!$N$26, F134&gt;='club records end 2019'!$O$26), AND(E134='club records end 2019'!$N$27, F134&gt;='club records end 2019'!$O$27))), "CR", " ")</f>
        <v xml:space="preserve"> </v>
      </c>
      <c r="BH134" s="13" t="str">
        <f>IF(AND(B134="decathlon", OR(AND(E134='club records end 2019'!$N$29, F134&gt;='club records end 2019'!$O$29), AND(E134='club records end 2019'!$N$30, F134&gt;='club records end 2019'!$O$30),AND(E134='club records end 2019'!$N$31, F134&gt;='club records end 2019'!$O$31))), "CR", " ")</f>
        <v xml:space="preserve"> </v>
      </c>
    </row>
    <row r="135" spans="1:60" ht="14.5" hidden="1" x14ac:dyDescent="0.35">
      <c r="A135" s="29" t="str">
        <f>IF(OR(E135="Sen", E135="V35", E135="V40", E135="V45", E135="V50", E135="V55", E135="V60", E135="V65", E135="V70", E135="V75"), "V", E135)</f>
        <v>U11</v>
      </c>
      <c r="B135" s="2">
        <v>100</v>
      </c>
      <c r="C135" s="1" t="s">
        <v>86</v>
      </c>
      <c r="D135" s="1" t="s">
        <v>253</v>
      </c>
      <c r="E135" s="29" t="s">
        <v>19</v>
      </c>
      <c r="J135" s="13" t="str">
        <f t="shared" si="13"/>
        <v/>
      </c>
      <c r="K135" s="13" t="str">
        <f>IF(AND(B135=100, OR(AND(E135='club records end 2019'!$B$6, F135&lt;='club records end 2019'!$C$6), AND(E135='club records end 2019'!$B$7, F135&lt;='club records end 2019'!$C$7), AND(E135='club records end 2019'!$B$8, F135&lt;='club records end 2019'!$C$8), AND(E135='club records end 2019'!$B$9, F135&lt;='club records end 2019'!$C$9), AND(E135='club records end 2019'!$B$10, F135&lt;='club records end 2019'!$C$10))), "CR", " ")</f>
        <v xml:space="preserve"> </v>
      </c>
      <c r="L135" s="13" t="str">
        <f>IF(AND(B135=200, OR(AND(E135='club records end 2019'!$B$11, F135&lt;='club records end 2019'!$C$11), AND(E135='club records end 2019'!$B$12, F135&lt;='club records end 2019'!$C$12), AND(E135='club records end 2019'!$B$13, F135&lt;='club records end 2019'!$C$13), AND(E135='club records end 2019'!$B$14, F135&lt;='club records end 2019'!$C$14), AND(E135='club records end 2019'!$B$15, F135&lt;='club records end 2019'!$C$15))), "CR", " ")</f>
        <v xml:space="preserve"> </v>
      </c>
      <c r="M135" s="13" t="str">
        <f>IF(AND(B135=300, OR(AND(E135='club records end 2019'!$B$16, F135&lt;='club records end 2019'!$C$16), AND(E135='club records end 2019'!$B$17, F135&lt;='club records end 2019'!$C$17))), "CR", " ")</f>
        <v xml:space="preserve"> </v>
      </c>
      <c r="N135" s="13" t="str">
        <f>IF(AND(B135=400, OR(AND(E135='club records end 2019'!$B$18, F135&lt;='club records end 2019'!$C$18), AND(E135='club records end 2019'!$B$19, F135&lt;='club records end 2019'!$C$19), AND(E135='club records end 2019'!$B$20, F135&lt;='club records end 2019'!$C$20), AND(E135='club records end 2019'!$B$21, F135&lt;='club records end 2019'!$C$21))), "CR", " ")</f>
        <v xml:space="preserve"> </v>
      </c>
      <c r="O135" s="13" t="str">
        <f>IF(AND(B135=800, OR(AND(E135='club records end 2019'!$B$22, F135&lt;='club records end 2019'!$C$22), AND(E135='club records end 2019'!$B$23, F135&lt;='club records end 2019'!$C$23), AND(E135='club records end 2019'!$B$24, F135&lt;='club records end 2019'!$C$24), AND(E135='club records end 2019'!$B$25, F135&lt;='club records end 2019'!$C$25), AND(E135='club records end 2019'!$B$26, F135&lt;='club records end 2019'!$C$26))), "CR", " ")</f>
        <v xml:space="preserve"> </v>
      </c>
      <c r="P135" s="13" t="str">
        <f>IF(AND(B135=1000, OR(AND(E135='club records end 2019'!$B$27, F135&lt;='club records end 2019'!$C$27), AND(E135='club records end 2019'!$B$28, F135&lt;='club records end 2019'!$C$28))), "CR", " ")</f>
        <v xml:space="preserve"> </v>
      </c>
      <c r="Q135" s="13" t="str">
        <f>IF(AND(B135=1500, OR(AND(E135='club records end 2019'!$B$29, F135&lt;='club records end 2019'!$C$29), AND(E135='club records end 2019'!$B$30, F135&lt;='club records end 2019'!$C$30), AND(E135='club records end 2019'!$B$31, F135&lt;='club records end 2019'!$C$31), AND(E135='club records end 2019'!$B$32, F135&lt;='club records end 2019'!$C$32), AND(E135='club records end 2019'!$B$33, F135&lt;='club records end 2019'!$C$33))), "CR", " ")</f>
        <v xml:space="preserve"> </v>
      </c>
      <c r="R135" s="13" t="str">
        <f>IF(AND(B135="1600 (Mile)",OR(AND(E135='club records end 2019'!$B$34,F135&lt;='club records end 2019'!$C$34),AND(E135='club records end 2019'!$B$35,F135&lt;='club records end 2019'!$C$35),AND(E135='club records end 2019'!$B$36,F135&lt;='club records end 2019'!$C$36),AND(E135='club records end 2019'!$B$37,F135&lt;='club records end 2019'!$C$37))),"CR"," ")</f>
        <v xml:space="preserve"> </v>
      </c>
      <c r="S135" s="13" t="str">
        <f>IF(AND(B135=3000, OR(AND(E135='club records end 2019'!$B$38, F135&lt;='club records end 2019'!$C$38), AND(E135='club records end 2019'!$B$39, F135&lt;='club records end 2019'!$C$39), AND(E135='club records end 2019'!$B$40, F135&lt;='club records end 2019'!$C$40), AND(E135='club records end 2019'!$B$41, F135&lt;='club records end 2019'!$C$41))), "CR", " ")</f>
        <v xml:space="preserve"> </v>
      </c>
      <c r="T135" s="13" t="str">
        <f>IF(AND(B135=5000, OR(AND(E135='club records end 2019'!$B$42, F135&lt;='club records end 2019'!$C$42), AND(E135='club records end 2019'!$B$43, F135&lt;='club records end 2019'!$C$43))), "CR", " ")</f>
        <v xml:space="preserve"> </v>
      </c>
      <c r="U135" s="12" t="str">
        <f>IF(AND(B135=10000, OR(AND(E135='club records end 2019'!$B$44, F135&lt;='club records end 2019'!$C$44), AND(E135='club records end 2019'!$B$45, F135&lt;='club records end 2019'!$C$45))), "CR", " ")</f>
        <v xml:space="preserve"> </v>
      </c>
      <c r="V135" s="12" t="str">
        <f>IF(AND(B135="high jump", OR(AND(E135='club records end 2019'!$F$1, F135&gt;='club records end 2019'!$G$1), AND(E135='club records end 2019'!$F$2, F135&gt;='club records end 2019'!$G$2), AND(E135='club records end 2019'!$F$3, F135&gt;='club records end 2019'!$G$3), AND(E135='club records end 2019'!$F$4, F135&gt;='club records end 2019'!$G$4), AND(E135='club records end 2019'!$F$5, F135&gt;='club records end 2019'!$G$5))), "CR", " ")</f>
        <v xml:space="preserve"> </v>
      </c>
      <c r="W135" s="12" t="str">
        <f>IF(AND(B135="long jump", OR(AND(E135='club records end 2019'!$F$6, F135&gt;='club records end 2019'!$G$6), AND(E135='club records end 2019'!$F$7, F135&gt;='club records end 2019'!$G$7), AND(E135='club records end 2019'!$F$8, F135&gt;='club records end 2019'!$G$8), AND(E135='club records end 2019'!$F$9, F135&gt;='club records end 2019'!$G$9), AND(E135='club records end 2019'!$F$10, F135&gt;='club records end 2019'!$G$10))), "CR", " ")</f>
        <v xml:space="preserve"> </v>
      </c>
      <c r="X135" s="12" t="str">
        <f>IF(AND(B135="triple jump", OR(AND(E135='club records end 2019'!$F$11, F135&gt;='club records end 2019'!$G$11), AND(E135='club records end 2019'!$F$12, F135&gt;='club records end 2019'!$G$12), AND(E135='club records end 2019'!$F$13, F135&gt;='club records end 2019'!$G$13), AND(E135='club records end 2019'!$F$14, F135&gt;='club records end 2019'!$H$14), AND(E135='club records end 2019'!$F$15, F135&gt;='club records end 2019'!$G$15))), "CR", " ")</f>
        <v xml:space="preserve"> </v>
      </c>
      <c r="Y135" s="12" t="str">
        <f>IF(AND(B135="pole vault", OR(AND(E135='club records end 2019'!$F$16, F135&gt;='club records end 2019'!$G$16), AND(E135='club records end 2019'!$F$17, F135&gt;='club records end 2019'!$G$17), AND(E135='club records end 2019'!$F$18, F135&gt;='club records end 2019'!$G$18), AND(E135='club records end 2019'!$F$19, F135&gt;='club records end 2019'!$G$19), AND(E135='club records end 2019'!$F$20, F135&gt;='club records end 2019'!$G$20))), "CR", " ")</f>
        <v xml:space="preserve"> </v>
      </c>
      <c r="Z135" s="12" t="str">
        <f>IF(AND(B135="discus 1", E135='club records end 2019'!$F$21, F135&gt;='club records end 2019'!$G$21), "CR", " ")</f>
        <v xml:space="preserve"> </v>
      </c>
      <c r="AA135" s="12" t="str">
        <f>IF(AND(B135="discus 1.25", E135='club records end 2019'!$F$22, F135&gt;='club records end 2019'!$G$22), "CR", " ")</f>
        <v xml:space="preserve"> </v>
      </c>
      <c r="AB135" s="12" t="str">
        <f>IF(AND(B135="discus 1.5", E135='club records end 2019'!$F$23, F135&gt;='club records end 2019'!$G$23), "CR", " ")</f>
        <v xml:space="preserve"> </v>
      </c>
      <c r="AC135" s="12" t="str">
        <f>IF(AND(B135="discus 1.75", E135='club records end 2019'!$F$24, F135&gt;='club records end 2019'!$G$24), "CR", " ")</f>
        <v xml:space="preserve"> </v>
      </c>
      <c r="AD135" s="12" t="str">
        <f>IF(AND(B135="discus 2", E135='club records end 2019'!$F$25, F135&gt;='club records end 2019'!$G$25), "CR", " ")</f>
        <v xml:space="preserve"> </v>
      </c>
      <c r="AE135" s="12" t="str">
        <f>IF(AND(B135="hammer 4", E135='club records end 2019'!$F$27, F135&gt;='club records end 2019'!$G$27), "CR", " ")</f>
        <v xml:space="preserve"> </v>
      </c>
      <c r="AF135" s="12" t="str">
        <f>IF(AND(B135="hammer 5", E135='club records end 2019'!$F$28, F135&gt;='club records end 2019'!$G$28), "CR", " ")</f>
        <v xml:space="preserve"> </v>
      </c>
      <c r="AG135" s="12" t="str">
        <f>IF(AND(B135="hammer 6", E135='club records end 2019'!$F$29, F135&gt;='club records end 2019'!$G$29), "CR", " ")</f>
        <v xml:space="preserve"> </v>
      </c>
      <c r="AH135" s="12" t="str">
        <f>IF(AND(B135="hammer 7.26", E135='club records end 2019'!$F$30, F135&gt;='club records end 2019'!$G$30), "CR", " ")</f>
        <v xml:space="preserve"> </v>
      </c>
      <c r="AI135" s="12" t="str">
        <f>IF(AND(B135="javelin 400", E135='club records end 2019'!$F$31, F135&gt;='club records end 2019'!$G$31), "CR", " ")</f>
        <v xml:space="preserve"> </v>
      </c>
      <c r="AJ135" s="12" t="str">
        <f>IF(AND(B135="javelin 600", E135='club records end 2019'!$F$32, F135&gt;='club records end 2019'!$G$32), "CR", " ")</f>
        <v xml:space="preserve"> </v>
      </c>
      <c r="AK135" s="12" t="str">
        <f>IF(AND(B135="javelin 700", E135='club records end 2019'!$F$33, F135&gt;='club records end 2019'!$G$33), "CR", " ")</f>
        <v xml:space="preserve"> </v>
      </c>
      <c r="AL135" s="12" t="str">
        <f>IF(AND(B135="javelin 800", OR(AND(E135='club records end 2019'!$F$34, F135&gt;='club records end 2019'!$G$34), AND(E135='club records end 2019'!$F$35, F135&gt;='club records end 2019'!$G$35))), "CR", " ")</f>
        <v xml:space="preserve"> </v>
      </c>
      <c r="AM135" s="12" t="str">
        <f>IF(AND(B135="shot 3", E135='club records end 2019'!$F$36, F135&gt;='club records end 2019'!$G$36), "CR", " ")</f>
        <v xml:space="preserve"> </v>
      </c>
      <c r="AN135" s="12" t="str">
        <f>IF(AND(B135="shot 4", E135='club records end 2019'!$F$37, F135&gt;='club records end 2019'!$G$37), "CR", " ")</f>
        <v xml:space="preserve"> </v>
      </c>
      <c r="AO135" s="12" t="str">
        <f>IF(AND(B135="shot 5", E135='club records end 2019'!$F$38, F135&gt;='club records end 2019'!$G$38), "CR", " ")</f>
        <v xml:space="preserve"> </v>
      </c>
      <c r="AP135" s="12" t="str">
        <f>IF(AND(B135="shot 6", E135='club records end 2019'!$F$39, F135&gt;='club records end 2019'!$G$39), "CR", " ")</f>
        <v xml:space="preserve"> </v>
      </c>
      <c r="AQ135" s="12" t="str">
        <f>IF(AND(B135="shot 7.26", E135='club records end 2019'!$F$40, F135&gt;='club records end 2019'!$G$40), "CR", " ")</f>
        <v xml:space="preserve"> </v>
      </c>
      <c r="AR135" s="12" t="str">
        <f>IF(AND(B135="60H",OR(AND(E135='club records end 2019'!$J$1,F135&lt;='club records end 2019'!$K$1),AND(E135='club records end 2019'!$J$2,F135&lt;='club records end 2019'!$K$2),AND(E135='club records end 2019'!$J$3,F135&lt;='club records end 2019'!$K$3),AND(E135='club records end 2019'!$J$4,F135&lt;='club records end 2019'!$K$4),AND(E135='club records end 2019'!$J$5,F135&lt;='club records end 2019'!$K$5))),"CR"," ")</f>
        <v xml:space="preserve"> </v>
      </c>
      <c r="AS135" s="12" t="str">
        <f>IF(AND(B135="75H", AND(E135='club records end 2019'!$J$6, F135&lt;='club records end 2019'!$K$6)), "CR", " ")</f>
        <v xml:space="preserve"> </v>
      </c>
      <c r="AT135" s="12" t="str">
        <f>IF(AND(B135="80H", AND(E135='club records end 2019'!$J$7, F135&lt;='club records end 2019'!$K$7)), "CR", " ")</f>
        <v xml:space="preserve"> </v>
      </c>
      <c r="AU135" s="12" t="str">
        <f>IF(AND(B135="100H", AND(E135='club records end 2019'!$J$8, F135&lt;='club records end 2019'!$K$8)), "CR", " ")</f>
        <v xml:space="preserve"> </v>
      </c>
      <c r="AV135" s="12" t="str">
        <f>IF(AND(B135="110H", OR(AND(E135='club records end 2019'!$J$9, F135&lt;='club records end 2019'!$K$9), AND(E135='club records end 2019'!$J$10, F135&lt;='club records end 2019'!$K$10))), "CR", " ")</f>
        <v xml:space="preserve"> </v>
      </c>
      <c r="AW135" s="12" t="str">
        <f>IF(AND(B135="400H", OR(AND(E135='club records end 2019'!$J$11, F135&lt;='club records end 2019'!$K$11), AND(E135='club records end 2019'!$J$12, F135&lt;='club records end 2019'!$K$12), AND(E135='club records end 2019'!$J$13, F135&lt;='club records end 2019'!$K$13), AND(E135='club records end 2019'!$J$14, F135&lt;='club records end 2019'!$K$14))), "CR", " ")</f>
        <v xml:space="preserve"> </v>
      </c>
      <c r="AX135" s="12" t="str">
        <f>IF(AND(B135="1500SC", AND(E135='club records end 2019'!$J$15, F135&lt;='club records end 2019'!$K$15)), "CR", " ")</f>
        <v xml:space="preserve"> </v>
      </c>
      <c r="AY135" s="12" t="str">
        <f>IF(AND(B135="2000SC", OR(AND(E135='club records end 2019'!$J$17, F135&lt;='club records end 2019'!$K$17), AND(E135='club records end 2019'!$J$18, F135&lt;='club records end 2019'!$K$18))), "CR", " ")</f>
        <v xml:space="preserve"> </v>
      </c>
      <c r="AZ135" s="12" t="str">
        <f>IF(AND(B135="3000SC", OR(AND(E135='club records end 2019'!$J$20, F135&lt;='club records end 2019'!$K$20), AND(E135='club records end 2019'!$J$21, F135&lt;='club records end 2019'!$K$21))), "CR", " ")</f>
        <v xml:space="preserve"> </v>
      </c>
      <c r="BA135" s="13" t="str">
        <f>IF(AND(B135="4x100", OR(AND(E135='club records end 2019'!$N$1, F135&lt;='club records end 2019'!$O$1), AND(E135='club records end 2019'!$N$2, F135&lt;='club records end 2019'!$O$2), AND(E135='club records end 2019'!$N$3, F135&lt;='club records end 2019'!$O$3), AND(E135='club records end 2019'!$N$4, F135&lt;='club records end 2019'!$O$4), AND(E135='club records end 2019'!$N$5, F135&lt;='club records end 2019'!$O$5))), "CR", " ")</f>
        <v xml:space="preserve"> </v>
      </c>
      <c r="BB135" s="13" t="str">
        <f>IF(AND(B135="4x200", OR(AND(E135='club records end 2019'!$N$6, F135&lt;='club records end 2019'!$O$6), AND(E135='club records end 2019'!$N$7, F135&lt;='club records end 2019'!$O$7), AND(E135='club records end 2019'!$N$8, F135&lt;='club records end 2019'!$O$8), AND(E135='club records end 2019'!$N$9, F135&lt;='club records end 2019'!$O$9), AND(E135='club records end 2019'!$N$10, F135&lt;='club records end 2019'!$O$10))), "CR", " ")</f>
        <v xml:space="preserve"> </v>
      </c>
      <c r="BC135" s="13" t="str">
        <f>IF(AND(B135="4x300", AND(E135='club records end 2019'!$N$11, F135&lt;='club records end 2019'!$O$11)), "CR", " ")</f>
        <v xml:space="preserve"> </v>
      </c>
      <c r="BD135" s="13" t="str">
        <f>IF(AND(B135="4x400", OR(AND(E135='club records end 2019'!$N$12, F135&lt;='club records end 2019'!$O$12), AND(E135='club records end 2019'!$N$13, F135&lt;='club records end 2019'!$O$13), AND(E135='club records end 2019'!$N$14, F135&lt;='club records end 2019'!$O$14), AND(E135='club records end 2019'!$N$15, F135&lt;='club records end 2019'!$O$15))), "CR", " ")</f>
        <v xml:space="preserve"> </v>
      </c>
      <c r="BE135" s="13" t="str">
        <f>IF(AND(B135="3x800", OR(AND(E135='club records end 2019'!$N$16, F135&lt;='club records end 2019'!$O$16), AND(E135='club records end 2019'!$N$17, F135&lt;='club records end 2019'!$O$17), AND(E135='club records end 2019'!$N$18, F135&lt;='club records end 2019'!$O$18))), "CR", " ")</f>
        <v xml:space="preserve"> </v>
      </c>
      <c r="BF135" s="13" t="str">
        <f>IF(AND(B135="pentathlon", OR(AND(E135='club records end 2019'!$N$21, F135&gt;='club records end 2019'!$O$21), AND(E135='club records end 2019'!$N$22, F135&gt;='club records end 2019'!$O$22),AND(E135='club records end 2019'!$N$23, F135&gt;='club records end 2019'!$O$23),AND(E135='club records end 2019'!$N$24, F135&gt;='club records end 2019'!$O$24))), "CR", " ")</f>
        <v xml:space="preserve"> </v>
      </c>
      <c r="BG135" s="13" t="str">
        <f>IF(AND(B135="heptathlon", OR(AND(E135='club records end 2019'!$N$26, F135&gt;='club records end 2019'!$O$26), AND(E135='club records end 2019'!$N$27, F135&gt;='club records end 2019'!$O$27))), "CR", " ")</f>
        <v xml:space="preserve"> </v>
      </c>
      <c r="BH135" s="13" t="str">
        <f>IF(AND(B135="decathlon", OR(AND(E135='club records end 2019'!$N$29, F135&gt;='club records end 2019'!$O$29), AND(E135='club records end 2019'!$N$30, F135&gt;='club records end 2019'!$O$30),AND(E135='club records end 2019'!$N$31, F135&gt;='club records end 2019'!$O$31))), "CR", " ")</f>
        <v xml:space="preserve"> </v>
      </c>
    </row>
    <row r="136" spans="1:60" ht="14.5" x14ac:dyDescent="0.35">
      <c r="A136" s="17" t="str">
        <f>IF(OR(E136="Sen", E136="V35", E136="V40", E136="V45", E136="V50", E136="V55", E136="V60", E136="V65", E136="V70", E136="V75"), "V", E136)</f>
        <v>U13</v>
      </c>
      <c r="B136" s="2">
        <v>1500</v>
      </c>
      <c r="C136" s="1" t="s">
        <v>134</v>
      </c>
      <c r="D136" s="1" t="s">
        <v>156</v>
      </c>
      <c r="E136" s="17" t="s">
        <v>13</v>
      </c>
      <c r="F136" s="18" t="s">
        <v>394</v>
      </c>
      <c r="G136" s="25">
        <v>44087</v>
      </c>
      <c r="H136" s="1" t="s">
        <v>242</v>
      </c>
      <c r="J136" s="4" t="str">
        <f t="shared" si="13"/>
        <v/>
      </c>
      <c r="K136" s="13" t="str">
        <f>IF(AND(B136=100, OR(AND(E136='club records end 2019'!$B$6, F136&lt;='club records end 2019'!$C$6), AND(E136='club records end 2019'!$B$7, F136&lt;='club records end 2019'!$C$7), AND(E136='club records end 2019'!$B$8, F136&lt;='club records end 2019'!$C$8), AND(E136='club records end 2019'!$B$9, F136&lt;='club records end 2019'!$C$9), AND(E136='club records end 2019'!$B$10, F136&lt;='club records end 2019'!$C$10))), "CR", " ")</f>
        <v xml:space="preserve"> </v>
      </c>
      <c r="L136" s="13" t="str">
        <f>IF(AND(B136=200, OR(AND(E136='club records end 2019'!$B$11, F136&lt;='club records end 2019'!$C$11), AND(E136='club records end 2019'!$B$12, F136&lt;='club records end 2019'!$C$12), AND(E136='club records end 2019'!$B$13, F136&lt;='club records end 2019'!$C$13), AND(E136='club records end 2019'!$B$14, F136&lt;='club records end 2019'!$C$14), AND(E136='club records end 2019'!$B$15, F136&lt;='club records end 2019'!$C$15))), "CR", " ")</f>
        <v xml:space="preserve"> </v>
      </c>
      <c r="M136" s="13" t="str">
        <f>IF(AND(B136=300, OR(AND(E136='club records end 2019'!$B$16, F136&lt;='club records end 2019'!$C$16), AND(E136='club records end 2019'!$B$17, F136&lt;='club records end 2019'!$C$17))), "CR", " ")</f>
        <v xml:space="preserve"> </v>
      </c>
      <c r="N136" s="13" t="str">
        <f>IF(AND(B136=400, OR(AND(E136='club records end 2019'!$B$18, F136&lt;='club records end 2019'!$C$18), AND(E136='club records end 2019'!$B$19, F136&lt;='club records end 2019'!$C$19), AND(E136='club records end 2019'!$B$20, F136&lt;='club records end 2019'!$C$20), AND(E136='club records end 2019'!$B$21, F136&lt;='club records end 2019'!$C$21))), "CR", " ")</f>
        <v xml:space="preserve"> </v>
      </c>
      <c r="O136" s="13" t="str">
        <f>IF(AND(B136=800, OR(AND(E136='club records end 2019'!$B$22, F136&lt;='club records end 2019'!$C$22), AND(E136='club records end 2019'!$B$23, F136&lt;='club records end 2019'!$C$23), AND(E136='club records end 2019'!$B$24, F136&lt;='club records end 2019'!$C$24), AND(E136='club records end 2019'!$B$25, F136&lt;='club records end 2019'!$C$25), AND(E136='club records end 2019'!$B$26, F136&lt;='club records end 2019'!$C$26))), "CR", " ")</f>
        <v xml:space="preserve"> </v>
      </c>
      <c r="P136" s="13" t="str">
        <f>IF(AND(B136=1000, OR(AND(E136='club records end 2019'!$B$27, F136&lt;='club records end 2019'!$C$27), AND(E136='club records end 2019'!$B$28, F136&lt;='club records end 2019'!$C$28))), "CR", " ")</f>
        <v xml:space="preserve"> </v>
      </c>
      <c r="Q136" s="13" t="str">
        <f>IF(AND(B136=1500, OR(AND(E136='club records end 2019'!$B$29, F136&lt;='club records end 2019'!$C$29), AND(E136='club records end 2019'!$B$30, F136&lt;='club records end 2019'!$C$30), AND(E136='club records end 2019'!$B$31, F136&lt;='club records end 2019'!$C$31), AND(E136='club records end 2019'!$B$32, F136&lt;='club records end 2019'!$C$32), AND(E136='club records end 2019'!$B$33, F136&lt;='club records end 2019'!$C$33))), "CR", " ")</f>
        <v xml:space="preserve"> </v>
      </c>
      <c r="R136" s="13" t="str">
        <f>IF(AND(B136="1600 (Mile)",OR(AND(E136='club records end 2019'!$B$34,F136&lt;='club records end 2019'!$C$34),AND(E136='club records end 2019'!$B$35,F136&lt;='club records end 2019'!$C$35),AND(E136='club records end 2019'!$B$36,F136&lt;='club records end 2019'!$C$36),AND(E136='club records end 2019'!$B$37,F136&lt;='club records end 2019'!$C$37))),"CR"," ")</f>
        <v xml:space="preserve"> </v>
      </c>
      <c r="S136" s="13" t="str">
        <f>IF(AND(B136=3000, OR(AND(E136='club records end 2019'!$B$38, F136&lt;='club records end 2019'!$C$38), AND(E136='club records end 2019'!$B$39, F136&lt;='club records end 2019'!$C$39), AND(E136='club records end 2019'!$B$40, F136&lt;='club records end 2019'!$C$40), AND(E136='club records end 2019'!$B$41, F136&lt;='club records end 2019'!$C$41))), "CR", " ")</f>
        <v xml:space="preserve"> </v>
      </c>
      <c r="T136" s="13" t="str">
        <f>IF(AND(B136=5000, OR(AND(E136='club records end 2019'!$B$42, F136&lt;='club records end 2019'!$C$42), AND(E136='club records end 2019'!$B$43, F136&lt;='club records end 2019'!$C$43))), "CR", " ")</f>
        <v xml:space="preserve"> </v>
      </c>
      <c r="U136" s="12" t="str">
        <f>IF(AND(B136=10000, OR(AND(E136='club records end 2019'!$B$44, F136&lt;='club records end 2019'!$C$44), AND(E136='club records end 2019'!$B$45, F136&lt;='club records end 2019'!$C$45))), "CR", " ")</f>
        <v xml:space="preserve"> </v>
      </c>
      <c r="V136" s="12" t="str">
        <f>IF(AND(B136="high jump", OR(AND(E136='club records end 2019'!$F$1, F136&gt;='club records end 2019'!$G$1), AND(E136='club records end 2019'!$F$2, F136&gt;='club records end 2019'!$G$2), AND(E136='club records end 2019'!$F$3, F136&gt;='club records end 2019'!$G$3), AND(E136='club records end 2019'!$F$4, F136&gt;='club records end 2019'!$G$4), AND(E136='club records end 2019'!$F$5, F136&gt;='club records end 2019'!$G$5))), "CR", " ")</f>
        <v xml:space="preserve"> </v>
      </c>
      <c r="W136" s="12" t="str">
        <f>IF(AND(B136="long jump", OR(AND(E136='club records end 2019'!$F$6, F136&gt;='club records end 2019'!$G$6), AND(E136='club records end 2019'!$F$7, F136&gt;='club records end 2019'!$G$7), AND(E136='club records end 2019'!$F$8, F136&gt;='club records end 2019'!$G$8), AND(E136='club records end 2019'!$F$9, F136&gt;='club records end 2019'!$G$9), AND(E136='club records end 2019'!$F$10, F136&gt;='club records end 2019'!$G$10))), "CR", " ")</f>
        <v xml:space="preserve"> </v>
      </c>
      <c r="X136" s="12" t="str">
        <f>IF(AND(B136="triple jump", OR(AND(E136='club records end 2019'!$F$11, F136&gt;='club records end 2019'!$G$11), AND(E136='club records end 2019'!$F$12, F136&gt;='club records end 2019'!$G$12), AND(E136='club records end 2019'!$F$13, F136&gt;='club records end 2019'!$G$13), AND(E136='club records end 2019'!$F$14, F136&gt;='club records end 2019'!$G$14), AND(E136='club records end 2019'!$F$15, F136&gt;='club records end 2019'!$G$15))), "CR", " ")</f>
        <v xml:space="preserve"> </v>
      </c>
      <c r="Y136" s="12" t="str">
        <f>IF(AND(B136="pole vault", OR(AND(E136='club records end 2019'!$F$16, F136&gt;='club records end 2019'!$G$16), AND(E136='club records end 2019'!$F$17, F136&gt;='club records end 2019'!$G$17), AND(E136='club records end 2019'!$F$18, F136&gt;='club records end 2019'!$G$18), AND(E136='club records end 2019'!$F$19, F136&gt;='club records end 2019'!$G$19), AND(E136='club records end 2019'!$F$20, F136&gt;='club records end 2019'!$G$20))), "CR", " ")</f>
        <v xml:space="preserve"> </v>
      </c>
      <c r="Z136" s="12" t="str">
        <f>IF(AND(B136="discus 1", E136='club records end 2019'!$F$21, F136&gt;='club records end 2019'!$G$21), "CR", " ")</f>
        <v xml:space="preserve"> </v>
      </c>
      <c r="AA136" s="12" t="str">
        <f>IF(AND(B136="discus 1.25", E136='club records end 2019'!$F$22, F136&gt;='club records end 2019'!$G$22), "CR", " ")</f>
        <v xml:space="preserve"> </v>
      </c>
      <c r="AB136" s="12" t="str">
        <f>IF(AND(B136="discus 1.5", E136='club records end 2019'!$F$23, F136&gt;='club records end 2019'!$G$23), "CR", " ")</f>
        <v xml:space="preserve"> </v>
      </c>
      <c r="AC136" s="12" t="str">
        <f>IF(AND(B136="discus 1.75", E136='club records end 2019'!$F$24, F136&gt;='club records end 2019'!$G$24), "CR", " ")</f>
        <v xml:space="preserve"> </v>
      </c>
      <c r="AD136" s="12" t="str">
        <f>IF(AND(B136="discus 2", E136='club records end 2019'!$F$25, F136&gt;='club records end 2019'!$G$25), "CR", " ")</f>
        <v xml:space="preserve"> </v>
      </c>
      <c r="AE136" s="12" t="str">
        <f>IF(AND(B136="hammer 4", E136='club records end 2019'!$F$27, F136&gt;='club records end 2019'!$G$27), "CR", " ")</f>
        <v xml:space="preserve"> </v>
      </c>
      <c r="AF136" s="12" t="str">
        <f>IF(AND(B136="hammer 5", E136='club records end 2019'!$F$28, F136&gt;='club records end 2019'!$G$28), "CR", " ")</f>
        <v xml:space="preserve"> </v>
      </c>
      <c r="AG136" s="12" t="str">
        <f>IF(AND(B136="hammer 6", E136='club records end 2019'!$F$29, F136&gt;='club records end 2019'!$G$29), "CR", " ")</f>
        <v xml:space="preserve"> </v>
      </c>
      <c r="AH136" s="12" t="str">
        <f>IF(AND(B136="hammer 7.26", E136='club records end 2019'!$F$30, F136&gt;='club records end 2019'!$G$30), "CR", " ")</f>
        <v xml:space="preserve"> </v>
      </c>
      <c r="AI136" s="12" t="str">
        <f>IF(AND(B136="javelin 400", E136='club records end 2019'!$F$31, F136&gt;='club records end 2019'!$G$31), "CR", " ")</f>
        <v xml:space="preserve"> </v>
      </c>
      <c r="AJ136" s="12" t="str">
        <f>IF(AND(B136="javelin 600", E136='club records end 2019'!$F$32, F136&gt;='club records end 2019'!$G$32), "CR", " ")</f>
        <v xml:space="preserve"> </v>
      </c>
      <c r="AK136" s="12" t="str">
        <f>IF(AND(B136="javelin 700", E136='club records end 2019'!$F$33, F136&gt;='club records end 2019'!$G$33), "CR", " ")</f>
        <v xml:space="preserve"> </v>
      </c>
      <c r="AL136" s="12" t="str">
        <f>IF(AND(B136="javelin 800", OR(AND(E136='club records end 2019'!$F$34, F136&gt;='club records end 2019'!$G$34), AND(E136='club records end 2019'!$F$35, F136&gt;='club records end 2019'!$G$35))), "CR", " ")</f>
        <v xml:space="preserve"> </v>
      </c>
      <c r="AM136" s="12" t="str">
        <f>IF(AND(B136="shot 3", E136='club records end 2019'!$F$36, F136&gt;='club records end 2019'!$G$36), "CR", " ")</f>
        <v xml:space="preserve"> </v>
      </c>
      <c r="AN136" s="12" t="str">
        <f>IF(AND(B136="shot 4", E136='club records end 2019'!$F$37, F136&gt;='club records end 2019'!$G$37), "CR", " ")</f>
        <v xml:space="preserve"> </v>
      </c>
      <c r="AO136" s="12" t="str">
        <f>IF(AND(B136="shot 5", E136='club records end 2019'!$F$38, F136&gt;='club records end 2019'!$G$38), "CR", " ")</f>
        <v xml:space="preserve"> </v>
      </c>
      <c r="AP136" s="12" t="str">
        <f>IF(AND(B136="shot 6", E136='club records end 2019'!$F$39, F136&gt;='club records end 2019'!$G$39), "CR", " ")</f>
        <v xml:space="preserve"> </v>
      </c>
      <c r="AQ136" s="12" t="str">
        <f>IF(AND(B136="shot 7.26", E136='club records end 2019'!$F$40, F136&gt;='club records end 2019'!$G$40), "CR", " ")</f>
        <v xml:space="preserve"> </v>
      </c>
      <c r="AR136" s="12" t="str">
        <f>IF(AND(B136="60H",OR(AND(E136='club records end 2019'!$J$1,F136&lt;='club records end 2019'!$K$1),AND(E136='club records end 2019'!$J$2,F136&lt;='club records end 2019'!$K$2),AND(E136='club records end 2019'!$J$3,F136&lt;='club records end 2019'!$K$3),AND(E136='club records end 2019'!$J$4,F136&lt;='club records end 2019'!$K$4),AND(E136='club records end 2019'!$J$5,F136&lt;='club records end 2019'!$K$5))),"CR"," ")</f>
        <v xml:space="preserve"> </v>
      </c>
      <c r="AS136" s="12" t="str">
        <f>IF(AND(B136="75H", AND(E136='club records end 2019'!$J$6, F136&lt;='club records end 2019'!$K$6)), "CR", " ")</f>
        <v xml:space="preserve"> </v>
      </c>
      <c r="AT136" s="12" t="str">
        <f>IF(AND(B136="80H", AND(E136='club records end 2019'!$J$7, F136&lt;='club records end 2019'!$K$7)), "CR", " ")</f>
        <v xml:space="preserve"> </v>
      </c>
      <c r="AU136" s="12" t="str">
        <f>IF(AND(B136="100H", AND(E136='club records end 2019'!$J$8, F136&lt;='club records end 2019'!$K$8)), "CR", " ")</f>
        <v xml:space="preserve"> </v>
      </c>
      <c r="AV136" s="12" t="str">
        <f>IF(AND(B136="110H", OR(AND(E136='club records end 2019'!$J$9, F136&lt;='club records end 2019'!$K$9), AND(E136='club records end 2019'!$J$10, F136&lt;='club records end 2019'!$K$10))), "CR", " ")</f>
        <v xml:space="preserve"> </v>
      </c>
      <c r="AW136" s="12" t="str">
        <f>IF(AND(B136="400H", OR(AND(E136='club records end 2019'!$J$11, F136&lt;='club records end 2019'!$K$11), AND(E136='club records end 2019'!$J$12, F136&lt;='club records end 2019'!$K$12), AND(E136='club records end 2019'!$J$13, F136&lt;='club records end 2019'!$K$13), AND(E136='club records end 2019'!$J$14, F136&lt;='club records end 2019'!$K$14))), "CR", " ")</f>
        <v xml:space="preserve"> </v>
      </c>
      <c r="AX136" s="12" t="str">
        <f>IF(AND(B136="1500SC", AND(E136='club records end 2019'!$J$15, F136&lt;='club records end 2019'!$K$15)), "CR", " ")</f>
        <v xml:space="preserve"> </v>
      </c>
      <c r="AY136" s="12" t="str">
        <f>IF(AND(B136="2000SC", OR(AND(E136='club records end 2019'!$J$17, F136&lt;='club records end 2019'!$K$17), AND(E136='club records end 2019'!$J$18, F136&lt;='club records end 2019'!$K$18))), "CR", " ")</f>
        <v xml:space="preserve"> </v>
      </c>
      <c r="AZ136" s="12" t="str">
        <f>IF(AND(B136="3000SC", OR(AND(E136='club records end 2019'!$J$20, F136&lt;='club records end 2019'!$K$20), AND(E136='club records end 2019'!$J$21, F136&lt;='club records end 2019'!$K$21))), "CR", " ")</f>
        <v xml:space="preserve"> </v>
      </c>
      <c r="BA136" s="13" t="str">
        <f>IF(AND(B136="4x100", OR(AND(E136='club records end 2019'!$N$1, F136&lt;='club records end 2019'!$O$1), AND(E136='club records end 2019'!$N$2, F136&lt;='club records end 2019'!$O$2), AND(E136='club records end 2019'!$N$3, F136&lt;='club records end 2019'!$O$3), AND(E136='club records end 2019'!$N$4, F136&lt;='club records end 2019'!$O$4), AND(E136='club records end 2019'!$N$5, F136&lt;='club records end 2019'!$O$5))), "CR", " ")</f>
        <v xml:space="preserve"> </v>
      </c>
      <c r="BB136" s="13" t="str">
        <f>IF(AND(B136="4x200", OR(AND(E136='club records end 2019'!$N$6, F136&lt;='club records end 2019'!$O$6), AND(E136='club records end 2019'!$N$7, F136&lt;='club records end 2019'!$O$7), AND(E136='club records end 2019'!$N$8, F136&lt;='club records end 2019'!$O$8), AND(E136='club records end 2019'!$N$9, F136&lt;='club records end 2019'!$O$9), AND(E136='club records end 2019'!$N$10, F136&lt;='club records end 2019'!$O$10))), "CR", " ")</f>
        <v xml:space="preserve"> </v>
      </c>
      <c r="BC136" s="13" t="str">
        <f>IF(AND(B136="4x300", AND(E136='club records end 2019'!$N$11, F136&lt;='club records end 2019'!$O$11)), "CR", " ")</f>
        <v xml:space="preserve"> </v>
      </c>
      <c r="BD136" s="13" t="str">
        <f>IF(AND(B136="4x400", OR(AND(E136='club records end 2019'!$N$12, F136&lt;='club records end 2019'!$O$12), AND(E136='club records end 2019'!$N$13, F136&lt;='club records end 2019'!$O$13), AND(E136='club records end 2019'!$N$14, F136&lt;='club records end 2019'!$O$14), AND(E136='club records end 2019'!$N$15, F136&lt;='club records end 2019'!$O$15))), "CR", " ")</f>
        <v xml:space="preserve"> </v>
      </c>
      <c r="BE136" s="13" t="str">
        <f>IF(AND(B136="3x800", OR(AND(E136='club records end 2019'!$N$16, F136&lt;='club records end 2019'!$O$16), AND(E136='club records end 2019'!$N$17, F136&lt;='club records end 2019'!$O$17), AND(E136='club records end 2019'!$N$18, F136&lt;='club records end 2019'!$O$18))), "CR", " ")</f>
        <v xml:space="preserve"> </v>
      </c>
      <c r="BF136" s="13" t="str">
        <f>IF(AND(B136="pentathlon", OR(AND(E136='club records end 2019'!$N$21, F136&gt;='club records end 2019'!$O$21), AND(E136='club records end 2019'!$N$22, F136&gt;='club records end 2019'!$O$22),AND(E136='club records end 2019'!$N$23, F136&gt;='club records end 2019'!$O$23),AND(E136='club records end 2019'!$N$24, F136&gt;='club records end 2019'!$O$24))), "CR", " ")</f>
        <v xml:space="preserve"> </v>
      </c>
      <c r="BG136" s="13" t="str">
        <f>IF(AND(B136="heptathlon", OR(AND(E136='club records end 2019'!$N$26, F136&gt;='club records end 2019'!$O$26), AND(E136='club records end 2019'!$N$27, F136&gt;='club records end 2019'!$O$27))), "CR", " ")</f>
        <v xml:space="preserve"> </v>
      </c>
      <c r="BH136" s="13" t="str">
        <f>IF(AND(B136="decathlon", OR(AND(E136='club records end 2019'!$N$29, F136&gt;='club records end 2019'!$O$29), AND(E136='club records end 2019'!$N$30, F136&gt;='club records end 2019'!$O$30),AND(E136='club records end 2019'!$N$31, F136&gt;='club records end 2019'!$O$31))), "CR", " ")</f>
        <v xml:space="preserve"> </v>
      </c>
    </row>
    <row r="137" spans="1:60" ht="14.5" x14ac:dyDescent="0.35">
      <c r="A137" s="1" t="s">
        <v>333</v>
      </c>
      <c r="B137" s="2">
        <v>3000</v>
      </c>
      <c r="C137" s="1" t="s">
        <v>157</v>
      </c>
      <c r="D137" s="1" t="s">
        <v>33</v>
      </c>
      <c r="E137" s="17" t="s">
        <v>10</v>
      </c>
      <c r="F137" s="18" t="s">
        <v>395</v>
      </c>
      <c r="G137" s="24">
        <v>44089</v>
      </c>
      <c r="H137" s="1" t="s">
        <v>322</v>
      </c>
      <c r="J137" s="4" t="str">
        <f t="shared" si="13"/>
        <v/>
      </c>
      <c r="K137" s="13" t="str">
        <f>IF(AND(B137=100, OR(AND(E137='club records end 2019'!$B$6, F137&lt;='club records end 2019'!$C$6), AND(E137='club records end 2019'!$B$7, F137&lt;='club records end 2019'!$C$7), AND(E137='club records end 2019'!$B$8, F137&lt;='club records end 2019'!$C$8), AND(E137='club records end 2019'!$B$9, F137&lt;='club records end 2019'!$C$9), AND(E137='club records end 2019'!$B$10, F137&lt;='club records end 2019'!$C$10))), "CR", " ")</f>
        <v xml:space="preserve"> </v>
      </c>
      <c r="L137" s="13" t="str">
        <f>IF(AND(B137=200, OR(AND(E137='club records end 2019'!$B$11, F137&lt;='club records end 2019'!$C$11), AND(E137='club records end 2019'!$B$12, F137&lt;='club records end 2019'!$C$12), AND(E137='club records end 2019'!$B$13, F137&lt;='club records end 2019'!$C$13), AND(E137='club records end 2019'!$B$14, F137&lt;='club records end 2019'!$C$14), AND(E137='club records end 2019'!$B$15, F137&lt;='club records end 2019'!$C$15))), "CR", " ")</f>
        <v xml:space="preserve"> </v>
      </c>
      <c r="M137" s="13" t="str">
        <f>IF(AND(B137=300, OR(AND(E137='club records end 2019'!$B$16, F137&lt;='club records end 2019'!$C$16), AND(E137='club records end 2019'!$B$17, F137&lt;='club records end 2019'!$C$17))), "CR", " ")</f>
        <v xml:space="preserve"> </v>
      </c>
      <c r="N137" s="13" t="str">
        <f>IF(AND(B137=400, OR(AND(E137='club records end 2019'!$B$18, F137&lt;='club records end 2019'!$C$18), AND(E137='club records end 2019'!$B$19, F137&lt;='club records end 2019'!$C$19), AND(E137='club records end 2019'!$B$20, F137&lt;='club records end 2019'!$C$20), AND(E137='club records end 2019'!$B$21, F137&lt;='club records end 2019'!$C$21))), "CR", " ")</f>
        <v xml:space="preserve"> </v>
      </c>
      <c r="O137" s="13" t="str">
        <f>IF(AND(B137=800, OR(AND(E137='club records end 2019'!$B$22, F137&lt;='club records end 2019'!$C$22), AND(E137='club records end 2019'!$B$23, F137&lt;='club records end 2019'!$C$23), AND(E137='club records end 2019'!$B$24, F137&lt;='club records end 2019'!$C$24), AND(E137='club records end 2019'!$B$25, F137&lt;='club records end 2019'!$C$25), AND(E137='club records end 2019'!$B$26, F137&lt;='club records end 2019'!$C$26))), "CR", " ")</f>
        <v xml:space="preserve"> </v>
      </c>
      <c r="P137" s="13" t="str">
        <f>IF(AND(B137=1000, OR(AND(E137='club records end 2019'!$B$27, F137&lt;='club records end 2019'!$C$27), AND(E137='club records end 2019'!$B$28, F137&lt;='club records end 2019'!$C$28))), "CR", " ")</f>
        <v xml:space="preserve"> </v>
      </c>
      <c r="Q137" s="13" t="str">
        <f>IF(AND(B137=1500, OR(AND(E137='club records end 2019'!$B$29, F137&lt;='club records end 2019'!$C$29), AND(E137='club records end 2019'!$B$30, F137&lt;='club records end 2019'!$C$30), AND(E137='club records end 2019'!$B$31, F137&lt;='club records end 2019'!$C$31), AND(E137='club records end 2019'!$B$32, F137&lt;='club records end 2019'!$C$32), AND(E137='club records end 2019'!$B$33, F137&lt;='club records end 2019'!$C$33))), "CR", " ")</f>
        <v xml:space="preserve"> </v>
      </c>
      <c r="R137" s="13" t="str">
        <f>IF(AND(B137="1600 (Mile)",OR(AND(E137='club records end 2019'!$B$34,F137&lt;='club records end 2019'!$C$34),AND(E137='club records end 2019'!$B$35,F137&lt;='club records end 2019'!$C$35),AND(E137='club records end 2019'!$B$36,F137&lt;='club records end 2019'!$C$36),AND(E137='club records end 2019'!$B$37,F137&lt;='club records end 2019'!$C$37))),"CR"," ")</f>
        <v xml:space="preserve"> </v>
      </c>
      <c r="S137" s="13" t="str">
        <f>IF(AND(B137=3000, OR(AND(E137='club records end 2019'!$B$38, F137&lt;='club records end 2019'!$C$38), AND(E137='club records end 2019'!$B$39, F137&lt;='club records end 2019'!$C$39), AND(E137='club records end 2019'!$B$40, F137&lt;='club records end 2019'!$C$40), AND(E137='club records end 2019'!$B$41, F137&lt;='club records end 2019'!$C$41))), "CR", " ")</f>
        <v xml:space="preserve"> </v>
      </c>
      <c r="T137" s="13" t="str">
        <f>IF(AND(B137=5000, OR(AND(E137='club records end 2019'!$B$42, F137&lt;='club records end 2019'!$C$42), AND(E137='club records end 2019'!$B$43, F137&lt;='club records end 2019'!$C$43))), "CR", " ")</f>
        <v xml:space="preserve"> </v>
      </c>
      <c r="U137" s="12" t="str">
        <f>IF(AND(B137=10000, OR(AND(E137='club records end 2019'!$B$44, F137&lt;='club records end 2019'!$C$44), AND(E137='club records end 2019'!$B$45, F137&lt;='club records end 2019'!$C$45))), "CR", " ")</f>
        <v xml:space="preserve"> </v>
      </c>
      <c r="V137" s="12" t="str">
        <f>IF(AND(B137="high jump", OR(AND(E137='club records end 2019'!$F$1, F137&gt;='club records end 2019'!$G$1), AND(E137='club records end 2019'!$F$2, F137&gt;='club records end 2019'!$G$2), AND(E137='club records end 2019'!$F$3, F137&gt;='club records end 2019'!$G$3), AND(E137='club records end 2019'!$F$4, F137&gt;='club records end 2019'!$G$4), AND(E137='club records end 2019'!$F$5, F137&gt;='club records end 2019'!$G$5))), "CR", " ")</f>
        <v xml:space="preserve"> </v>
      </c>
      <c r="W137" s="12" t="str">
        <f>IF(AND(B137="long jump", OR(AND(E137='club records end 2019'!$F$6, F137&gt;='club records end 2019'!$G$6), AND(E137='club records end 2019'!$F$7, F137&gt;='club records end 2019'!$G$7), AND(E137='club records end 2019'!$F$8, F137&gt;='club records end 2019'!$G$8), AND(E137='club records end 2019'!$F$9, F137&gt;='club records end 2019'!$G$9), AND(E137='club records end 2019'!$F$10, F137&gt;='club records end 2019'!$G$10))), "CR", " ")</f>
        <v xml:space="preserve"> </v>
      </c>
      <c r="X137" s="12" t="str">
        <f>IF(AND(B137="triple jump", OR(AND(E137='club records end 2019'!$F$11, F137&gt;='club records end 2019'!$G$11), AND(E137='club records end 2019'!$F$12, F137&gt;='club records end 2019'!$G$12), AND(E137='club records end 2019'!$F$13, F137&gt;='club records end 2019'!$G$13), AND(E137='club records end 2019'!$F$14, F137&gt;='club records end 2019'!$G$14), AND(E137='club records end 2019'!$F$15, F137&gt;='club records end 2019'!$G$15))), "CR", " ")</f>
        <v xml:space="preserve"> </v>
      </c>
      <c r="Y137" s="12" t="str">
        <f>IF(AND(B137="pole vault", OR(AND(E137='club records end 2019'!$F$16, F137&gt;='club records end 2019'!$G$16), AND(E137='club records end 2019'!$F$17, F137&gt;='club records end 2019'!$G$17), AND(E137='club records end 2019'!$F$18, F137&gt;='club records end 2019'!$G$18), AND(E137='club records end 2019'!$F$19, F137&gt;='club records end 2019'!$G$19), AND(E137='club records end 2019'!$F$20, F137&gt;='club records end 2019'!$G$20))), "CR", " ")</f>
        <v xml:space="preserve"> </v>
      </c>
      <c r="Z137" s="12" t="str">
        <f>IF(AND(B137="discus 1", E137='club records end 2019'!$F$21, F137&gt;='club records end 2019'!$G$21), "CR", " ")</f>
        <v xml:space="preserve"> </v>
      </c>
      <c r="AA137" s="12" t="str">
        <f>IF(AND(B137="discus 1.25", E137='club records end 2019'!$F$22, F137&gt;='club records end 2019'!$G$22), "CR", " ")</f>
        <v xml:space="preserve"> </v>
      </c>
      <c r="AB137" s="12" t="str">
        <f>IF(AND(B137="discus 1.5", E137='club records end 2019'!$F$23, F137&gt;='club records end 2019'!$G$23), "CR", " ")</f>
        <v xml:space="preserve"> </v>
      </c>
      <c r="AC137" s="12" t="str">
        <f>IF(AND(B137="discus 1.75", E137='club records end 2019'!$F$24, F137&gt;='club records end 2019'!$G$24), "CR", " ")</f>
        <v xml:space="preserve"> </v>
      </c>
      <c r="AD137" s="12" t="str">
        <f>IF(AND(B137="discus 2", E137='club records end 2019'!$F$25, F137&gt;='club records end 2019'!$G$25), "CR", " ")</f>
        <v xml:space="preserve"> </v>
      </c>
      <c r="AE137" s="12" t="str">
        <f>IF(AND(B137="hammer 4", E137='club records end 2019'!$F$27, F137&gt;='club records end 2019'!$G$27), "CR", " ")</f>
        <v xml:space="preserve"> </v>
      </c>
      <c r="AF137" s="12" t="str">
        <f>IF(AND(B137="hammer 5", E137='club records end 2019'!$F$28, F137&gt;='club records end 2019'!$G$28), "CR", " ")</f>
        <v xml:space="preserve"> </v>
      </c>
      <c r="AG137" s="12" t="str">
        <f>IF(AND(B137="hammer 6", E137='club records end 2019'!$F$29, F137&gt;='club records end 2019'!$G$29), "CR", " ")</f>
        <v xml:space="preserve"> </v>
      </c>
      <c r="AH137" s="12" t="str">
        <f>IF(AND(B137="hammer 7.26", E137='club records end 2019'!$F$30, F137&gt;='club records end 2019'!$G$30), "CR", " ")</f>
        <v xml:space="preserve"> </v>
      </c>
      <c r="AI137" s="12" t="str">
        <f>IF(AND(B137="javelin 400", E137='club records end 2019'!$F$31, F137&gt;='club records end 2019'!$G$31), "CR", " ")</f>
        <v xml:space="preserve"> </v>
      </c>
      <c r="AJ137" s="12" t="str">
        <f>IF(AND(B137="javelin 600", E137='club records end 2019'!$F$32, F137&gt;='club records end 2019'!$G$32), "CR", " ")</f>
        <v xml:space="preserve"> </v>
      </c>
      <c r="AK137" s="12" t="str">
        <f>IF(AND(B137="javelin 700", E137='club records end 2019'!$F$33, F137&gt;='club records end 2019'!$G$33), "CR", " ")</f>
        <v xml:space="preserve"> </v>
      </c>
      <c r="AL137" s="12" t="str">
        <f>IF(AND(B137="javelin 800", OR(AND(E137='club records end 2019'!$F$34, F137&gt;='club records end 2019'!$G$34), AND(E137='club records end 2019'!$F$35, F137&gt;='club records end 2019'!$G$35))), "CR", " ")</f>
        <v xml:space="preserve"> </v>
      </c>
      <c r="AM137" s="12" t="str">
        <f>IF(AND(B137="shot 3", E137='club records end 2019'!$F$36, F137&gt;='club records end 2019'!$G$36), "CR", " ")</f>
        <v xml:space="preserve"> </v>
      </c>
      <c r="AN137" s="12" t="str">
        <f>IF(AND(B137="shot 4", E137='club records end 2019'!$F$37, F137&gt;='club records end 2019'!$G$37), "CR", " ")</f>
        <v xml:space="preserve"> </v>
      </c>
      <c r="AO137" s="12" t="str">
        <f>IF(AND(B137="shot 5", E137='club records end 2019'!$F$38, F137&gt;='club records end 2019'!$G$38), "CR", " ")</f>
        <v xml:space="preserve"> </v>
      </c>
      <c r="AP137" s="12" t="str">
        <f>IF(AND(B137="shot 6", E137='club records end 2019'!$F$39, F137&gt;='club records end 2019'!$G$39), "CR", " ")</f>
        <v xml:space="preserve"> </v>
      </c>
      <c r="AQ137" s="12" t="str">
        <f>IF(AND(B137="shot 7.26", E137='club records end 2019'!$F$40, F137&gt;='club records end 2019'!$G$40), "CR", " ")</f>
        <v xml:space="preserve"> </v>
      </c>
      <c r="AR137" s="12" t="str">
        <f>IF(AND(B137="60H",OR(AND(E137='club records end 2019'!$J$1,F137&lt;='club records end 2019'!$K$1),AND(E137='club records end 2019'!$J$2,F137&lt;='club records end 2019'!$K$2),AND(E137='club records end 2019'!$J$3,F137&lt;='club records end 2019'!$K$3),AND(E137='club records end 2019'!$J$4,F137&lt;='club records end 2019'!$K$4),AND(E137='club records end 2019'!$J$5,F137&lt;='club records end 2019'!$K$5))),"CR"," ")</f>
        <v xml:space="preserve"> </v>
      </c>
      <c r="AS137" s="12" t="str">
        <f>IF(AND(B137="75H", AND(E137='club records end 2019'!$J$6, F137&lt;='club records end 2019'!$K$6)), "CR", " ")</f>
        <v xml:space="preserve"> </v>
      </c>
      <c r="AT137" s="12" t="str">
        <f>IF(AND(B137="80H", AND(E137='club records end 2019'!$J$7, F137&lt;='club records end 2019'!$K$7)), "CR", " ")</f>
        <v xml:space="preserve"> </v>
      </c>
      <c r="AU137" s="12" t="str">
        <f>IF(AND(B137="100H", AND(E137='club records end 2019'!$J$8, F137&lt;='club records end 2019'!$K$8)), "CR", " ")</f>
        <v xml:space="preserve"> </v>
      </c>
      <c r="AV137" s="12" t="str">
        <f>IF(AND(B137="110H", OR(AND(E137='club records end 2019'!$J$9, F137&lt;='club records end 2019'!$K$9), AND(E137='club records end 2019'!$J$10, F137&lt;='club records end 2019'!$K$10))), "CR", " ")</f>
        <v xml:space="preserve"> </v>
      </c>
      <c r="AW137" s="12" t="str">
        <f>IF(AND(B137="400H", OR(AND(E137='club records end 2019'!$J$11, F137&lt;='club records end 2019'!$K$11), AND(E137='club records end 2019'!$J$12, F137&lt;='club records end 2019'!$K$12), AND(E137='club records end 2019'!$J$13, F137&lt;='club records end 2019'!$K$13), AND(E137='club records end 2019'!$J$14, F137&lt;='club records end 2019'!$K$14))), "CR", " ")</f>
        <v xml:space="preserve"> </v>
      </c>
      <c r="AX137" s="12" t="str">
        <f>IF(AND(B137="1500SC", AND(E137='club records end 2019'!$J$15, F137&lt;='club records end 2019'!$K$15)), "CR", " ")</f>
        <v xml:space="preserve"> </v>
      </c>
      <c r="AY137" s="12" t="str">
        <f>IF(AND(B137="2000SC", OR(AND(E137='club records end 2019'!$J$17, F137&lt;='club records end 2019'!$K$17), AND(E137='club records end 2019'!$J$18, F137&lt;='club records end 2019'!$K$18))), "CR", " ")</f>
        <v xml:space="preserve"> </v>
      </c>
      <c r="AZ137" s="12" t="str">
        <f>IF(AND(B137="3000SC", OR(AND(E137='club records end 2019'!$J$20, F137&lt;='club records end 2019'!$K$20), AND(E137='club records end 2019'!$J$21, F137&lt;='club records end 2019'!$K$21))), "CR", " ")</f>
        <v xml:space="preserve"> </v>
      </c>
      <c r="BA137" s="13" t="str">
        <f>IF(AND(B137="4x100", OR(AND(E137='club records end 2019'!$N$1, F137&lt;='club records end 2019'!$O$1), AND(E137='club records end 2019'!$N$2, F137&lt;='club records end 2019'!$O$2), AND(E137='club records end 2019'!$N$3, F137&lt;='club records end 2019'!$O$3), AND(E137='club records end 2019'!$N$4, F137&lt;='club records end 2019'!$O$4), AND(E137='club records end 2019'!$N$5, F137&lt;='club records end 2019'!$O$5))), "CR", " ")</f>
        <v xml:space="preserve"> </v>
      </c>
      <c r="BB137" s="13" t="str">
        <f>IF(AND(B137="4x200", OR(AND(E137='club records end 2019'!$N$6, F137&lt;='club records end 2019'!$O$6), AND(E137='club records end 2019'!$N$7, F137&lt;='club records end 2019'!$O$7), AND(E137='club records end 2019'!$N$8, F137&lt;='club records end 2019'!$O$8), AND(E137='club records end 2019'!$N$9, F137&lt;='club records end 2019'!$O$9), AND(E137='club records end 2019'!$N$10, F137&lt;='club records end 2019'!$O$10))), "CR", " ")</f>
        <v xml:space="preserve"> </v>
      </c>
      <c r="BC137" s="13" t="str">
        <f>IF(AND(B137="4x300", AND(E137='club records end 2019'!$N$11, F137&lt;='club records end 2019'!$O$11)), "CR", " ")</f>
        <v xml:space="preserve"> </v>
      </c>
      <c r="BD137" s="13" t="str">
        <f>IF(AND(B137="4x400", OR(AND(E137='club records end 2019'!$N$12, F137&lt;='club records end 2019'!$O$12), AND(E137='club records end 2019'!$N$13, F137&lt;='club records end 2019'!$O$13), AND(E137='club records end 2019'!$N$14, F137&lt;='club records end 2019'!$O$14), AND(E137='club records end 2019'!$N$15, F137&lt;='club records end 2019'!$O$15))), "CR", " ")</f>
        <v xml:space="preserve"> </v>
      </c>
      <c r="BE137" s="13" t="str">
        <f>IF(AND(B137="3x800", OR(AND(E137='club records end 2019'!$N$16, F137&lt;='club records end 2019'!$O$16), AND(E137='club records end 2019'!$N$17, F137&lt;='club records end 2019'!$O$17), AND(E137='club records end 2019'!$N$18, F137&lt;='club records end 2019'!$O$18))), "CR", " ")</f>
        <v xml:space="preserve"> </v>
      </c>
      <c r="BF137" s="13" t="str">
        <f>IF(AND(B137="pentathlon", OR(AND(E137='club records end 2019'!$N$21, F137&gt;='club records end 2019'!$O$21), AND(E137='club records end 2019'!$N$22, F137&gt;='club records end 2019'!$O$22),AND(E137='club records end 2019'!$N$23, F137&gt;='club records end 2019'!$O$23),AND(E137='club records end 2019'!$N$24, F137&gt;='club records end 2019'!$O$24))), "CR", " ")</f>
        <v xml:space="preserve"> </v>
      </c>
      <c r="BG137" s="13" t="str">
        <f>IF(AND(B137="heptathlon", OR(AND(E137='club records end 2019'!$N$26, F137&gt;='club records end 2019'!$O$26), AND(E137='club records end 2019'!$N$27, F137&gt;='club records end 2019'!$O$27))), "CR", " ")</f>
        <v xml:space="preserve"> </v>
      </c>
      <c r="BH137" s="13" t="str">
        <f>IF(AND(B137="decathlon", OR(AND(E137='club records end 2019'!$N$29, F137&gt;='club records end 2019'!$O$29), AND(E137='club records end 2019'!$N$30, F137&gt;='club records end 2019'!$O$30),AND(E137='club records end 2019'!$N$31, F137&gt;='club records end 2019'!$O$31))), "CR", " ")</f>
        <v xml:space="preserve"> </v>
      </c>
    </row>
    <row r="138" spans="1:60" ht="14.5" x14ac:dyDescent="0.35">
      <c r="A138" s="1" t="s">
        <v>333</v>
      </c>
      <c r="B138" s="2">
        <v>3000</v>
      </c>
      <c r="C138" s="1" t="s">
        <v>25</v>
      </c>
      <c r="D138" s="1" t="s">
        <v>33</v>
      </c>
      <c r="E138" s="17" t="s">
        <v>10</v>
      </c>
      <c r="F138" s="18" t="s">
        <v>396</v>
      </c>
      <c r="G138" s="24">
        <v>44089</v>
      </c>
      <c r="H138" s="1" t="s">
        <v>322</v>
      </c>
      <c r="J138" s="4" t="str">
        <f t="shared" si="13"/>
        <v/>
      </c>
      <c r="K138" s="13" t="str">
        <f>IF(AND(B138=100, OR(AND(E138='club records end 2019'!$B$6, F138&lt;='club records end 2019'!$C$6), AND(E138='club records end 2019'!$B$7, F138&lt;='club records end 2019'!$C$7), AND(E138='club records end 2019'!$B$8, F138&lt;='club records end 2019'!$C$8), AND(E138='club records end 2019'!$B$9, F138&lt;='club records end 2019'!$C$9), AND(E138='club records end 2019'!$B$10, F138&lt;='club records end 2019'!$C$10))), "CR", " ")</f>
        <v xml:space="preserve"> </v>
      </c>
      <c r="L138" s="13" t="str">
        <f>IF(AND(B138=200, OR(AND(E138='club records end 2019'!$B$11, F138&lt;='club records end 2019'!$C$11), AND(E138='club records end 2019'!$B$12, F138&lt;='club records end 2019'!$C$12), AND(E138='club records end 2019'!$B$13, F138&lt;='club records end 2019'!$C$13), AND(E138='club records end 2019'!$B$14, F138&lt;='club records end 2019'!$C$14), AND(E138='club records end 2019'!$B$15, F138&lt;='club records end 2019'!$C$15))), "CR", " ")</f>
        <v xml:space="preserve"> </v>
      </c>
      <c r="M138" s="13" t="str">
        <f>IF(AND(B138=300, OR(AND(E138='club records end 2019'!$B$16, F138&lt;='club records end 2019'!$C$16), AND(E138='club records end 2019'!$B$17, F138&lt;='club records end 2019'!$C$17))), "CR", " ")</f>
        <v xml:space="preserve"> </v>
      </c>
      <c r="N138" s="13" t="str">
        <f>IF(AND(B138=400, OR(AND(E138='club records end 2019'!$B$18, F138&lt;='club records end 2019'!$C$18), AND(E138='club records end 2019'!$B$19, F138&lt;='club records end 2019'!$C$19), AND(E138='club records end 2019'!$B$20, F138&lt;='club records end 2019'!$C$20), AND(E138='club records end 2019'!$B$21, F138&lt;='club records end 2019'!$C$21))), "CR", " ")</f>
        <v xml:space="preserve"> </v>
      </c>
      <c r="O138" s="13" t="str">
        <f>IF(AND(B138=800, OR(AND(E138='club records end 2019'!$B$22, F138&lt;='club records end 2019'!$C$22), AND(E138='club records end 2019'!$B$23, F138&lt;='club records end 2019'!$C$23), AND(E138='club records end 2019'!$B$24, F138&lt;='club records end 2019'!$C$24), AND(E138='club records end 2019'!$B$25, F138&lt;='club records end 2019'!$C$25), AND(E138='club records end 2019'!$B$26, F138&lt;='club records end 2019'!$C$26))), "CR", " ")</f>
        <v xml:space="preserve"> </v>
      </c>
      <c r="P138" s="13" t="str">
        <f>IF(AND(B138=1000, OR(AND(E138='club records end 2019'!$B$27, F138&lt;='club records end 2019'!$C$27), AND(E138='club records end 2019'!$B$28, F138&lt;='club records end 2019'!$C$28))), "CR", " ")</f>
        <v xml:space="preserve"> </v>
      </c>
      <c r="Q138" s="13" t="str">
        <f>IF(AND(B138=1500, OR(AND(E138='club records end 2019'!$B$29, F138&lt;='club records end 2019'!$C$29), AND(E138='club records end 2019'!$B$30, F138&lt;='club records end 2019'!$C$30), AND(E138='club records end 2019'!$B$31, F138&lt;='club records end 2019'!$C$31), AND(E138='club records end 2019'!$B$32, F138&lt;='club records end 2019'!$C$32), AND(E138='club records end 2019'!$B$33, F138&lt;='club records end 2019'!$C$33))), "CR", " ")</f>
        <v xml:space="preserve"> </v>
      </c>
      <c r="R138" s="13" t="str">
        <f>IF(AND(B138="1600 (Mile)",OR(AND(E138='club records end 2019'!$B$34,F138&lt;='club records end 2019'!$C$34),AND(E138='club records end 2019'!$B$35,F138&lt;='club records end 2019'!$C$35),AND(E138='club records end 2019'!$B$36,F138&lt;='club records end 2019'!$C$36),AND(E138='club records end 2019'!$B$37,F138&lt;='club records end 2019'!$C$37))),"CR"," ")</f>
        <v xml:space="preserve"> </v>
      </c>
      <c r="S138" s="13" t="str">
        <f>IF(AND(B138=3000, OR(AND(E138='club records end 2019'!$B$38, F138&lt;='club records end 2019'!$C$38), AND(E138='club records end 2019'!$B$39, F138&lt;='club records end 2019'!$C$39), AND(E138='club records end 2019'!$B$40, F138&lt;='club records end 2019'!$C$40), AND(E138='club records end 2019'!$B$41, F138&lt;='club records end 2019'!$C$41))), "CR", " ")</f>
        <v xml:space="preserve"> </v>
      </c>
      <c r="T138" s="13" t="str">
        <f>IF(AND(B138=5000, OR(AND(E138='club records end 2019'!$B$42, F138&lt;='club records end 2019'!$C$42), AND(E138='club records end 2019'!$B$43, F138&lt;='club records end 2019'!$C$43))), "CR", " ")</f>
        <v xml:space="preserve"> </v>
      </c>
      <c r="U138" s="12" t="str">
        <f>IF(AND(B138=10000, OR(AND(E138='club records end 2019'!$B$44, F138&lt;='club records end 2019'!$C$44), AND(E138='club records end 2019'!$B$45, F138&lt;='club records end 2019'!$C$45))), "CR", " ")</f>
        <v xml:space="preserve"> </v>
      </c>
      <c r="V138" s="12" t="str">
        <f>IF(AND(B138="high jump", OR(AND(E138='club records end 2019'!$F$1, F138&gt;='club records end 2019'!$G$1), AND(E138='club records end 2019'!$F$2, F138&gt;='club records end 2019'!$G$2), AND(E138='club records end 2019'!$F$3, F138&gt;='club records end 2019'!$G$3), AND(E138='club records end 2019'!$F$4, F138&gt;='club records end 2019'!$G$4), AND(E138='club records end 2019'!$F$5, F138&gt;='club records end 2019'!$G$5))), "CR", " ")</f>
        <v xml:space="preserve"> </v>
      </c>
      <c r="W138" s="12" t="str">
        <f>IF(AND(B138="long jump", OR(AND(E138='club records end 2019'!$F$6, F138&gt;='club records end 2019'!$G$6), AND(E138='club records end 2019'!$F$7, F138&gt;='club records end 2019'!$G$7), AND(E138='club records end 2019'!$F$8, F138&gt;='club records end 2019'!$G$8), AND(E138='club records end 2019'!$F$9, F138&gt;='club records end 2019'!$G$9), AND(E138='club records end 2019'!$F$10, F138&gt;='club records end 2019'!$G$10))), "CR", " ")</f>
        <v xml:space="preserve"> </v>
      </c>
      <c r="X138" s="12" t="str">
        <f>IF(AND(B138="triple jump", OR(AND(E138='club records end 2019'!$F$11, F138&gt;='club records end 2019'!$G$11), AND(E138='club records end 2019'!$F$12, F138&gt;='club records end 2019'!$G$12), AND(E138='club records end 2019'!$F$13, F138&gt;='club records end 2019'!$G$13), AND(E138='club records end 2019'!$F$14, F138&gt;='club records end 2019'!$G$14), AND(E138='club records end 2019'!$F$15, F138&gt;='club records end 2019'!$G$15))), "CR", " ")</f>
        <v xml:space="preserve"> </v>
      </c>
      <c r="Y138" s="12" t="str">
        <f>IF(AND(B138="pole vault", OR(AND(E138='club records end 2019'!$F$16, F138&gt;='club records end 2019'!$G$16), AND(E138='club records end 2019'!$F$17, F138&gt;='club records end 2019'!$G$17), AND(E138='club records end 2019'!$F$18, F138&gt;='club records end 2019'!$G$18), AND(E138='club records end 2019'!$F$19, F138&gt;='club records end 2019'!$G$19), AND(E138='club records end 2019'!$F$20, F138&gt;='club records end 2019'!$G$20))), "CR", " ")</f>
        <v xml:space="preserve"> </v>
      </c>
      <c r="Z138" s="12" t="str">
        <f>IF(AND(B138="discus 1", E138='club records end 2019'!$F$21, F138&gt;='club records end 2019'!$G$21), "CR", " ")</f>
        <v xml:space="preserve"> </v>
      </c>
      <c r="AA138" s="12" t="str">
        <f>IF(AND(B138="discus 1.25", E138='club records end 2019'!$F$22, F138&gt;='club records end 2019'!$G$22), "CR", " ")</f>
        <v xml:space="preserve"> </v>
      </c>
      <c r="AB138" s="12" t="str">
        <f>IF(AND(B138="discus 1.5", E138='club records end 2019'!$F$23, F138&gt;='club records end 2019'!$G$23), "CR", " ")</f>
        <v xml:space="preserve"> </v>
      </c>
      <c r="AC138" s="12" t="str">
        <f>IF(AND(B138="discus 1.75", E138='club records end 2019'!$F$24, F138&gt;='club records end 2019'!$G$24), "CR", " ")</f>
        <v xml:space="preserve"> </v>
      </c>
      <c r="AD138" s="12" t="str">
        <f>IF(AND(B138="discus 2", E138='club records end 2019'!$F$25, F138&gt;='club records end 2019'!$G$25), "CR", " ")</f>
        <v xml:space="preserve"> </v>
      </c>
      <c r="AE138" s="12" t="str">
        <f>IF(AND(B138="hammer 4", E138='club records end 2019'!$F$27, F138&gt;='club records end 2019'!$G$27), "CR", " ")</f>
        <v xml:space="preserve"> </v>
      </c>
      <c r="AF138" s="12" t="str">
        <f>IF(AND(B138="hammer 5", E138='club records end 2019'!$F$28, F138&gt;='club records end 2019'!$G$28), "CR", " ")</f>
        <v xml:space="preserve"> </v>
      </c>
      <c r="AG138" s="12" t="str">
        <f>IF(AND(B138="hammer 6", E138='club records end 2019'!$F$29, F138&gt;='club records end 2019'!$G$29), "CR", " ")</f>
        <v xml:space="preserve"> </v>
      </c>
      <c r="AH138" s="12" t="str">
        <f>IF(AND(B138="hammer 7.26", E138='club records end 2019'!$F$30, F138&gt;='club records end 2019'!$G$30), "CR", " ")</f>
        <v xml:space="preserve"> </v>
      </c>
      <c r="AI138" s="12" t="str">
        <f>IF(AND(B138="javelin 400", E138='club records end 2019'!$F$31, F138&gt;='club records end 2019'!$G$31), "CR", " ")</f>
        <v xml:space="preserve"> </v>
      </c>
      <c r="AJ138" s="12" t="str">
        <f>IF(AND(B138="javelin 600", E138='club records end 2019'!$F$32, F138&gt;='club records end 2019'!$G$32), "CR", " ")</f>
        <v xml:space="preserve"> </v>
      </c>
      <c r="AK138" s="12" t="str">
        <f>IF(AND(B138="javelin 700", E138='club records end 2019'!$F$33, F138&gt;='club records end 2019'!$G$33), "CR", " ")</f>
        <v xml:space="preserve"> </v>
      </c>
      <c r="AL138" s="12" t="str">
        <f>IF(AND(B138="javelin 800", OR(AND(E138='club records end 2019'!$F$34, F138&gt;='club records end 2019'!$G$34), AND(E138='club records end 2019'!$F$35, F138&gt;='club records end 2019'!$G$35))), "CR", " ")</f>
        <v xml:space="preserve"> </v>
      </c>
      <c r="AM138" s="12" t="str">
        <f>IF(AND(B138="shot 3", E138='club records end 2019'!$F$36, F138&gt;='club records end 2019'!$G$36), "CR", " ")</f>
        <v xml:space="preserve"> </v>
      </c>
      <c r="AN138" s="12" t="str">
        <f>IF(AND(B138="shot 4", E138='club records end 2019'!$F$37, F138&gt;='club records end 2019'!$G$37), "CR", " ")</f>
        <v xml:space="preserve"> </v>
      </c>
      <c r="AO138" s="12" t="str">
        <f>IF(AND(B138="shot 5", E138='club records end 2019'!$F$38, F138&gt;='club records end 2019'!$G$38), "CR", " ")</f>
        <v xml:space="preserve"> </v>
      </c>
      <c r="AP138" s="12" t="str">
        <f>IF(AND(B138="shot 6", E138='club records end 2019'!$F$39, F138&gt;='club records end 2019'!$G$39), "CR", " ")</f>
        <v xml:space="preserve"> </v>
      </c>
      <c r="AQ138" s="12" t="str">
        <f>IF(AND(B138="shot 7.26", E138='club records end 2019'!$F$40, F138&gt;='club records end 2019'!$G$40), "CR", " ")</f>
        <v xml:space="preserve"> </v>
      </c>
      <c r="AR138" s="12" t="str">
        <f>IF(AND(B138="60H",OR(AND(E138='club records end 2019'!$J$1,F138&lt;='club records end 2019'!$K$1),AND(E138='club records end 2019'!$J$2,F138&lt;='club records end 2019'!$K$2),AND(E138='club records end 2019'!$J$3,F138&lt;='club records end 2019'!$K$3),AND(E138='club records end 2019'!$J$4,F138&lt;='club records end 2019'!$K$4),AND(E138='club records end 2019'!$J$5,F138&lt;='club records end 2019'!$K$5))),"CR"," ")</f>
        <v xml:space="preserve"> </v>
      </c>
      <c r="AS138" s="12" t="str">
        <f>IF(AND(B138="75H", AND(E138='club records end 2019'!$J$6, F138&lt;='club records end 2019'!$K$6)), "CR", " ")</f>
        <v xml:space="preserve"> </v>
      </c>
      <c r="AT138" s="12" t="str">
        <f>IF(AND(B138="80H", AND(E138='club records end 2019'!$J$7, F138&lt;='club records end 2019'!$K$7)), "CR", " ")</f>
        <v xml:space="preserve"> </v>
      </c>
      <c r="AU138" s="12" t="str">
        <f>IF(AND(B138="100H", AND(E138='club records end 2019'!$J$8, F138&lt;='club records end 2019'!$K$8)), "CR", " ")</f>
        <v xml:space="preserve"> </v>
      </c>
      <c r="AV138" s="12" t="str">
        <f>IF(AND(B138="110H", OR(AND(E138='club records end 2019'!$J$9, F138&lt;='club records end 2019'!$K$9), AND(E138='club records end 2019'!$J$10, F138&lt;='club records end 2019'!$K$10))), "CR", " ")</f>
        <v xml:space="preserve"> </v>
      </c>
      <c r="AW138" s="12" t="str">
        <f>IF(AND(B138="400H", OR(AND(E138='club records end 2019'!$J$11, F138&lt;='club records end 2019'!$K$11), AND(E138='club records end 2019'!$J$12, F138&lt;='club records end 2019'!$K$12), AND(E138='club records end 2019'!$J$13, F138&lt;='club records end 2019'!$K$13), AND(E138='club records end 2019'!$J$14, F138&lt;='club records end 2019'!$K$14))), "CR", " ")</f>
        <v xml:space="preserve"> </v>
      </c>
      <c r="AX138" s="12" t="str">
        <f>IF(AND(B138="1500SC", AND(E138='club records end 2019'!$J$15, F138&lt;='club records end 2019'!$K$15)), "CR", " ")</f>
        <v xml:space="preserve"> </v>
      </c>
      <c r="AY138" s="12" t="str">
        <f>IF(AND(B138="2000SC", OR(AND(E138='club records end 2019'!$J$17, F138&lt;='club records end 2019'!$K$17), AND(E138='club records end 2019'!$J$18, F138&lt;='club records end 2019'!$K$18))), "CR", " ")</f>
        <v xml:space="preserve"> </v>
      </c>
      <c r="AZ138" s="12" t="str">
        <f>IF(AND(B138="3000SC", OR(AND(E138='club records end 2019'!$J$20, F138&lt;='club records end 2019'!$K$20), AND(E138='club records end 2019'!$J$21, F138&lt;='club records end 2019'!$K$21))), "CR", " ")</f>
        <v xml:space="preserve"> </v>
      </c>
      <c r="BA138" s="13" t="str">
        <f>IF(AND(B138="4x100", OR(AND(E138='club records end 2019'!$N$1, F138&lt;='club records end 2019'!$O$1), AND(E138='club records end 2019'!$N$2, F138&lt;='club records end 2019'!$O$2), AND(E138='club records end 2019'!$N$3, F138&lt;='club records end 2019'!$O$3), AND(E138='club records end 2019'!$N$4, F138&lt;='club records end 2019'!$O$4), AND(E138='club records end 2019'!$N$5, F138&lt;='club records end 2019'!$O$5))), "CR", " ")</f>
        <v xml:space="preserve"> </v>
      </c>
      <c r="BB138" s="13" t="str">
        <f>IF(AND(B138="4x200", OR(AND(E138='club records end 2019'!$N$6, F138&lt;='club records end 2019'!$O$6), AND(E138='club records end 2019'!$N$7, F138&lt;='club records end 2019'!$O$7), AND(E138='club records end 2019'!$N$8, F138&lt;='club records end 2019'!$O$8), AND(E138='club records end 2019'!$N$9, F138&lt;='club records end 2019'!$O$9), AND(E138='club records end 2019'!$N$10, F138&lt;='club records end 2019'!$O$10))), "CR", " ")</f>
        <v xml:space="preserve"> </v>
      </c>
      <c r="BC138" s="13" t="str">
        <f>IF(AND(B138="4x300", AND(E138='club records end 2019'!$N$11, F138&lt;='club records end 2019'!$O$11)), "CR", " ")</f>
        <v xml:space="preserve"> </v>
      </c>
      <c r="BD138" s="13" t="str">
        <f>IF(AND(B138="4x400", OR(AND(E138='club records end 2019'!$N$12, F138&lt;='club records end 2019'!$O$12), AND(E138='club records end 2019'!$N$13, F138&lt;='club records end 2019'!$O$13), AND(E138='club records end 2019'!$N$14, F138&lt;='club records end 2019'!$O$14), AND(E138='club records end 2019'!$N$15, F138&lt;='club records end 2019'!$O$15))), "CR", " ")</f>
        <v xml:space="preserve"> </v>
      </c>
      <c r="BE138" s="13" t="str">
        <f>IF(AND(B138="3x800", OR(AND(E138='club records end 2019'!$N$16, F138&lt;='club records end 2019'!$O$16), AND(E138='club records end 2019'!$N$17, F138&lt;='club records end 2019'!$O$17), AND(E138='club records end 2019'!$N$18, F138&lt;='club records end 2019'!$O$18))), "CR", " ")</f>
        <v xml:space="preserve"> </v>
      </c>
      <c r="BF138" s="13" t="str">
        <f>IF(AND(B138="pentathlon", OR(AND(E138='club records end 2019'!$N$21, F138&gt;='club records end 2019'!$O$21), AND(E138='club records end 2019'!$N$22, F138&gt;='club records end 2019'!$O$22),AND(E138='club records end 2019'!$N$23, F138&gt;='club records end 2019'!$O$23),AND(E138='club records end 2019'!$N$24, F138&gt;='club records end 2019'!$O$24))), "CR", " ")</f>
        <v xml:space="preserve"> </v>
      </c>
      <c r="BG138" s="13" t="str">
        <f>IF(AND(B138="heptathlon", OR(AND(E138='club records end 2019'!$N$26, F138&gt;='club records end 2019'!$O$26), AND(E138='club records end 2019'!$N$27, F138&gt;='club records end 2019'!$O$27))), "CR", " ")</f>
        <v xml:space="preserve"> </v>
      </c>
      <c r="BH138" s="13" t="str">
        <f>IF(AND(B138="decathlon", OR(AND(E138='club records end 2019'!$N$29, F138&gt;='club records end 2019'!$O$29), AND(E138='club records end 2019'!$N$30, F138&gt;='club records end 2019'!$O$30),AND(E138='club records end 2019'!$N$31, F138&gt;='club records end 2019'!$O$31))), "CR", " ")</f>
        <v xml:space="preserve"> </v>
      </c>
    </row>
    <row r="139" spans="1:60" ht="14.5" x14ac:dyDescent="0.35">
      <c r="A139" s="1" t="s">
        <v>333</v>
      </c>
      <c r="B139" s="2">
        <v>3000</v>
      </c>
      <c r="C139" s="1" t="s">
        <v>137</v>
      </c>
      <c r="D139" s="1" t="s">
        <v>2</v>
      </c>
      <c r="E139" s="17" t="s">
        <v>10</v>
      </c>
      <c r="F139" s="18" t="s">
        <v>397</v>
      </c>
      <c r="G139" s="24">
        <v>44097</v>
      </c>
      <c r="H139" s="1" t="s">
        <v>386</v>
      </c>
      <c r="J139" s="4" t="str">
        <f t="shared" si="13"/>
        <v/>
      </c>
      <c r="K139" s="13" t="str">
        <f>IF(AND(B139=100, OR(AND(E139='club records end 2019'!$B$6, F139&lt;='club records end 2019'!$C$6), AND(E139='club records end 2019'!$B$7, F139&lt;='club records end 2019'!$C$7), AND(E139='club records end 2019'!$B$8, F139&lt;='club records end 2019'!$C$8), AND(E139='club records end 2019'!$B$9, F139&lt;='club records end 2019'!$C$9), AND(E139='club records end 2019'!$B$10, F139&lt;='club records end 2019'!$C$10))), "CR", " ")</f>
        <v xml:space="preserve"> </v>
      </c>
      <c r="L139" s="13" t="str">
        <f>IF(AND(B139=200, OR(AND(E139='club records end 2019'!$B$11, F139&lt;='club records end 2019'!$C$11), AND(E139='club records end 2019'!$B$12, F139&lt;='club records end 2019'!$C$12), AND(E139='club records end 2019'!$B$13, F139&lt;='club records end 2019'!$C$13), AND(E139='club records end 2019'!$B$14, F139&lt;='club records end 2019'!$C$14), AND(E139='club records end 2019'!$B$15, F139&lt;='club records end 2019'!$C$15))), "CR", " ")</f>
        <v xml:space="preserve"> </v>
      </c>
      <c r="M139" s="13" t="str">
        <f>IF(AND(B139=300, OR(AND(E139='club records end 2019'!$B$16, F139&lt;='club records end 2019'!$C$16), AND(E139='club records end 2019'!$B$17, F139&lt;='club records end 2019'!$C$17))), "CR", " ")</f>
        <v xml:space="preserve"> </v>
      </c>
      <c r="N139" s="13" t="str">
        <f>IF(AND(B139=400, OR(AND(E139='club records end 2019'!$B$18, F139&lt;='club records end 2019'!$C$18), AND(E139='club records end 2019'!$B$19, F139&lt;='club records end 2019'!$C$19), AND(E139='club records end 2019'!$B$20, F139&lt;='club records end 2019'!$C$20), AND(E139='club records end 2019'!$B$21, F139&lt;='club records end 2019'!$C$21))), "CR", " ")</f>
        <v xml:space="preserve"> </v>
      </c>
      <c r="O139" s="13" t="str">
        <f>IF(AND(B139=800, OR(AND(E139='club records end 2019'!$B$22, F139&lt;='club records end 2019'!$C$22), AND(E139='club records end 2019'!$B$23, F139&lt;='club records end 2019'!$C$23), AND(E139='club records end 2019'!$B$24, F139&lt;='club records end 2019'!$C$24), AND(E139='club records end 2019'!$B$25, F139&lt;='club records end 2019'!$C$25), AND(E139='club records end 2019'!$B$26, F139&lt;='club records end 2019'!$C$26))), "CR", " ")</f>
        <v xml:space="preserve"> </v>
      </c>
      <c r="P139" s="13" t="str">
        <f>IF(AND(B139=1000, OR(AND(E139='club records end 2019'!$B$27, F139&lt;='club records end 2019'!$C$27), AND(E139='club records end 2019'!$B$28, F139&lt;='club records end 2019'!$C$28))), "CR", " ")</f>
        <v xml:space="preserve"> </v>
      </c>
      <c r="Q139" s="13" t="str">
        <f>IF(AND(B139=1500, OR(AND(E139='club records end 2019'!$B$29, F139&lt;='club records end 2019'!$C$29), AND(E139='club records end 2019'!$B$30, F139&lt;='club records end 2019'!$C$30), AND(E139='club records end 2019'!$B$31, F139&lt;='club records end 2019'!$C$31), AND(E139='club records end 2019'!$B$32, F139&lt;='club records end 2019'!$C$32), AND(E139='club records end 2019'!$B$33, F139&lt;='club records end 2019'!$C$33))), "CR", " ")</f>
        <v xml:space="preserve"> </v>
      </c>
      <c r="R139" s="13" t="str">
        <f>IF(AND(B139="1600 (Mile)",OR(AND(E139='club records end 2019'!$B$34,F139&lt;='club records end 2019'!$C$34),AND(E139='club records end 2019'!$B$35,F139&lt;='club records end 2019'!$C$35),AND(E139='club records end 2019'!$B$36,F139&lt;='club records end 2019'!$C$36),AND(E139='club records end 2019'!$B$37,F139&lt;='club records end 2019'!$C$37))),"CR"," ")</f>
        <v xml:space="preserve"> </v>
      </c>
      <c r="S139" s="13" t="str">
        <f>IF(AND(B139=3000, OR(AND(E139='club records end 2019'!$B$38, F139&lt;='club records end 2019'!$C$38), AND(E139='club records end 2019'!$B$39, F139&lt;='club records end 2019'!$C$39), AND(E139='club records end 2019'!$B$40, F139&lt;='club records end 2019'!$C$40), AND(E139='club records end 2019'!$B$41, F139&lt;='club records end 2019'!$C$41))), "CR", " ")</f>
        <v xml:space="preserve"> </v>
      </c>
      <c r="T139" s="13" t="str">
        <f>IF(AND(B139=5000, OR(AND(E139='club records end 2019'!$B$42, F139&lt;='club records end 2019'!$C$42), AND(E139='club records end 2019'!$B$43, F139&lt;='club records end 2019'!$C$43))), "CR", " ")</f>
        <v xml:space="preserve"> </v>
      </c>
      <c r="U139" s="12" t="str">
        <f>IF(AND(B139=10000, OR(AND(E139='club records end 2019'!$B$44, F139&lt;='club records end 2019'!$C$44), AND(E139='club records end 2019'!$B$45, F139&lt;='club records end 2019'!$C$45))), "CR", " ")</f>
        <v xml:space="preserve"> </v>
      </c>
      <c r="V139" s="12" t="str">
        <f>IF(AND(B139="high jump", OR(AND(E139='club records end 2019'!$F$1, F139&gt;='club records end 2019'!$G$1), AND(E139='club records end 2019'!$F$2, F139&gt;='club records end 2019'!$G$2), AND(E139='club records end 2019'!$F$3, F139&gt;='club records end 2019'!$G$3), AND(E139='club records end 2019'!$F$4, F139&gt;='club records end 2019'!$G$4), AND(E139='club records end 2019'!$F$5, F139&gt;='club records end 2019'!$G$5))), "CR", " ")</f>
        <v xml:space="preserve"> </v>
      </c>
      <c r="W139" s="12" t="str">
        <f>IF(AND(B139="long jump", OR(AND(E139='club records end 2019'!$F$6, F139&gt;='club records end 2019'!$G$6), AND(E139='club records end 2019'!$F$7, F139&gt;='club records end 2019'!$G$7), AND(E139='club records end 2019'!$F$8, F139&gt;='club records end 2019'!$G$8), AND(E139='club records end 2019'!$F$9, F139&gt;='club records end 2019'!$G$9), AND(E139='club records end 2019'!$F$10, F139&gt;='club records end 2019'!$G$10))), "CR", " ")</f>
        <v xml:space="preserve"> </v>
      </c>
      <c r="X139" s="12" t="str">
        <f>IF(AND(B139="triple jump", OR(AND(E139='club records end 2019'!$F$11, F139&gt;='club records end 2019'!$G$11), AND(E139='club records end 2019'!$F$12, F139&gt;='club records end 2019'!$G$12), AND(E139='club records end 2019'!$F$13, F139&gt;='club records end 2019'!$G$13), AND(E139='club records end 2019'!$F$14, F139&gt;='club records end 2019'!$G$14), AND(E139='club records end 2019'!$F$15, F139&gt;='club records end 2019'!$G$15))), "CR", " ")</f>
        <v xml:space="preserve"> </v>
      </c>
      <c r="Y139" s="12" t="str">
        <f>IF(AND(B139="pole vault", OR(AND(E139='club records end 2019'!$F$16, F139&gt;='club records end 2019'!$G$16), AND(E139='club records end 2019'!$F$17, F139&gt;='club records end 2019'!$G$17), AND(E139='club records end 2019'!$F$18, F139&gt;='club records end 2019'!$G$18), AND(E139='club records end 2019'!$F$19, F139&gt;='club records end 2019'!$G$19), AND(E139='club records end 2019'!$F$20, F139&gt;='club records end 2019'!$G$20))), "CR", " ")</f>
        <v xml:space="preserve"> </v>
      </c>
      <c r="Z139" s="12" t="str">
        <f>IF(AND(B139="discus 1", E139='club records end 2019'!$F$21, F139&gt;='club records end 2019'!$G$21), "CR", " ")</f>
        <v xml:space="preserve"> </v>
      </c>
      <c r="AA139" s="12" t="str">
        <f>IF(AND(B139="discus 1.25", E139='club records end 2019'!$F$22, F139&gt;='club records end 2019'!$G$22), "CR", " ")</f>
        <v xml:space="preserve"> </v>
      </c>
      <c r="AB139" s="12" t="str">
        <f>IF(AND(B139="discus 1.5", E139='club records end 2019'!$F$23, F139&gt;='club records end 2019'!$G$23), "CR", " ")</f>
        <v xml:space="preserve"> </v>
      </c>
      <c r="AC139" s="12" t="str">
        <f>IF(AND(B139="discus 1.75", E139='club records end 2019'!$F$24, F139&gt;='club records end 2019'!$G$24), "CR", " ")</f>
        <v xml:space="preserve"> </v>
      </c>
      <c r="AD139" s="12" t="str">
        <f>IF(AND(B139="discus 2", E139='club records end 2019'!$F$25, F139&gt;='club records end 2019'!$G$25), "CR", " ")</f>
        <v xml:space="preserve"> </v>
      </c>
      <c r="AE139" s="12" t="str">
        <f>IF(AND(B139="hammer 4", E139='club records end 2019'!$F$27, F139&gt;='club records end 2019'!$G$27), "CR", " ")</f>
        <v xml:space="preserve"> </v>
      </c>
      <c r="AF139" s="12" t="str">
        <f>IF(AND(B139="hammer 5", E139='club records end 2019'!$F$28, F139&gt;='club records end 2019'!$G$28), "CR", " ")</f>
        <v xml:space="preserve"> </v>
      </c>
      <c r="AG139" s="12" t="str">
        <f>IF(AND(B139="hammer 6", E139='club records end 2019'!$F$29, F139&gt;='club records end 2019'!$G$29), "CR", " ")</f>
        <v xml:space="preserve"> </v>
      </c>
      <c r="AH139" s="12" t="str">
        <f>IF(AND(B139="hammer 7.26", E139='club records end 2019'!$F$30, F139&gt;='club records end 2019'!$G$30), "CR", " ")</f>
        <v xml:space="preserve"> </v>
      </c>
      <c r="AI139" s="12" t="str">
        <f>IF(AND(B139="javelin 400", E139='club records end 2019'!$F$31, F139&gt;='club records end 2019'!$G$31), "CR", " ")</f>
        <v xml:space="preserve"> </v>
      </c>
      <c r="AJ139" s="12" t="str">
        <f>IF(AND(B139="javelin 600", E139='club records end 2019'!$F$32, F139&gt;='club records end 2019'!$G$32), "CR", " ")</f>
        <v xml:space="preserve"> </v>
      </c>
      <c r="AK139" s="12" t="str">
        <f>IF(AND(B139="javelin 700", E139='club records end 2019'!$F$33, F139&gt;='club records end 2019'!$G$33), "CR", " ")</f>
        <v xml:space="preserve"> </v>
      </c>
      <c r="AL139" s="12" t="str">
        <f>IF(AND(B139="javelin 800", OR(AND(E139='club records end 2019'!$F$34, F139&gt;='club records end 2019'!$G$34), AND(E139='club records end 2019'!$F$35, F139&gt;='club records end 2019'!$G$35))), "CR", " ")</f>
        <v xml:space="preserve"> </v>
      </c>
      <c r="AM139" s="12" t="str">
        <f>IF(AND(B139="shot 3", E139='club records end 2019'!$F$36, F139&gt;='club records end 2019'!$G$36), "CR", " ")</f>
        <v xml:space="preserve"> </v>
      </c>
      <c r="AN139" s="12" t="str">
        <f>IF(AND(B139="shot 4", E139='club records end 2019'!$F$37, F139&gt;='club records end 2019'!$G$37), "CR", " ")</f>
        <v xml:space="preserve"> </v>
      </c>
      <c r="AO139" s="12" t="str">
        <f>IF(AND(B139="shot 5", E139='club records end 2019'!$F$38, F139&gt;='club records end 2019'!$G$38), "CR", " ")</f>
        <v xml:space="preserve"> </v>
      </c>
      <c r="AP139" s="12" t="str">
        <f>IF(AND(B139="shot 6", E139='club records end 2019'!$F$39, F139&gt;='club records end 2019'!$G$39), "CR", " ")</f>
        <v xml:space="preserve"> </v>
      </c>
      <c r="AQ139" s="12" t="str">
        <f>IF(AND(B139="shot 7.26", E139='club records end 2019'!$F$40, F139&gt;='club records end 2019'!$G$40), "CR", " ")</f>
        <v xml:space="preserve"> </v>
      </c>
      <c r="AR139" s="12" t="str">
        <f>IF(AND(B139="60H",OR(AND(E139='club records end 2019'!$J$1,F139&lt;='club records end 2019'!$K$1),AND(E139='club records end 2019'!$J$2,F139&lt;='club records end 2019'!$K$2),AND(E139='club records end 2019'!$J$3,F139&lt;='club records end 2019'!$K$3),AND(E139='club records end 2019'!$J$4,F139&lt;='club records end 2019'!$K$4),AND(E139='club records end 2019'!$J$5,F139&lt;='club records end 2019'!$K$5))),"CR"," ")</f>
        <v xml:space="preserve"> </v>
      </c>
      <c r="AS139" s="12" t="str">
        <f>IF(AND(B139="75H", AND(E139='club records end 2019'!$J$6, F139&lt;='club records end 2019'!$K$6)), "CR", " ")</f>
        <v xml:space="preserve"> </v>
      </c>
      <c r="AT139" s="12" t="str">
        <f>IF(AND(B139="80H", AND(E139='club records end 2019'!$J$7, F139&lt;='club records end 2019'!$K$7)), "CR", " ")</f>
        <v xml:space="preserve"> </v>
      </c>
      <c r="AU139" s="12" t="str">
        <f>IF(AND(B139="100H", AND(E139='club records end 2019'!$J$8, F139&lt;='club records end 2019'!$K$8)), "CR", " ")</f>
        <v xml:space="preserve"> </v>
      </c>
      <c r="AV139" s="12" t="str">
        <f>IF(AND(B139="110H", OR(AND(E139='club records end 2019'!$J$9, F139&lt;='club records end 2019'!$K$9), AND(E139='club records end 2019'!$J$10, F139&lt;='club records end 2019'!$K$10))), "CR", " ")</f>
        <v xml:space="preserve"> </v>
      </c>
      <c r="AW139" s="12" t="str">
        <f>IF(AND(B139="400H", OR(AND(E139='club records end 2019'!$J$11, F139&lt;='club records end 2019'!$K$11), AND(E139='club records end 2019'!$J$12, F139&lt;='club records end 2019'!$K$12), AND(E139='club records end 2019'!$J$13, F139&lt;='club records end 2019'!$K$13), AND(E139='club records end 2019'!$J$14, F139&lt;='club records end 2019'!$K$14))), "CR", " ")</f>
        <v xml:space="preserve"> </v>
      </c>
      <c r="AX139" s="12" t="str">
        <f>IF(AND(B139="1500SC", AND(E139='club records end 2019'!$J$15, F139&lt;='club records end 2019'!$K$15)), "CR", " ")</f>
        <v xml:space="preserve"> </v>
      </c>
      <c r="AY139" s="12" t="str">
        <f>IF(AND(B139="2000SC", OR(AND(E139='club records end 2019'!$J$17, F139&lt;='club records end 2019'!$K$17), AND(E139='club records end 2019'!$J$18, F139&lt;='club records end 2019'!$K$18))), "CR", " ")</f>
        <v xml:space="preserve"> </v>
      </c>
      <c r="AZ139" s="12" t="str">
        <f>IF(AND(B139="3000SC", OR(AND(E139='club records end 2019'!$J$20, F139&lt;='club records end 2019'!$K$20), AND(E139='club records end 2019'!$J$21, F139&lt;='club records end 2019'!$K$21))), "CR", " ")</f>
        <v xml:space="preserve"> </v>
      </c>
      <c r="BA139" s="13" t="str">
        <f>IF(AND(B139="4x100", OR(AND(E139='club records end 2019'!$N$1, F139&lt;='club records end 2019'!$O$1), AND(E139='club records end 2019'!$N$2, F139&lt;='club records end 2019'!$O$2), AND(E139='club records end 2019'!$N$3, F139&lt;='club records end 2019'!$O$3), AND(E139='club records end 2019'!$N$4, F139&lt;='club records end 2019'!$O$4), AND(E139='club records end 2019'!$N$5, F139&lt;='club records end 2019'!$O$5))), "CR", " ")</f>
        <v xml:space="preserve"> </v>
      </c>
      <c r="BB139" s="13" t="str">
        <f>IF(AND(B139="4x200", OR(AND(E139='club records end 2019'!$N$6, F139&lt;='club records end 2019'!$O$6), AND(E139='club records end 2019'!$N$7, F139&lt;='club records end 2019'!$O$7), AND(E139='club records end 2019'!$N$8, F139&lt;='club records end 2019'!$O$8), AND(E139='club records end 2019'!$N$9, F139&lt;='club records end 2019'!$O$9), AND(E139='club records end 2019'!$N$10, F139&lt;='club records end 2019'!$O$10))), "CR", " ")</f>
        <v xml:space="preserve"> </v>
      </c>
      <c r="BC139" s="13" t="str">
        <f>IF(AND(B139="4x300", AND(E139='club records end 2019'!$N$11, F139&lt;='club records end 2019'!$O$11)), "CR", " ")</f>
        <v xml:space="preserve"> </v>
      </c>
      <c r="BD139" s="13" t="str">
        <f>IF(AND(B139="4x400", OR(AND(E139='club records end 2019'!$N$12, F139&lt;='club records end 2019'!$O$12), AND(E139='club records end 2019'!$N$13, F139&lt;='club records end 2019'!$O$13), AND(E139='club records end 2019'!$N$14, F139&lt;='club records end 2019'!$O$14), AND(E139='club records end 2019'!$N$15, F139&lt;='club records end 2019'!$O$15))), "CR", " ")</f>
        <v xml:space="preserve"> </v>
      </c>
      <c r="BE139" s="13" t="str">
        <f>IF(AND(B139="3x800", OR(AND(E139='club records end 2019'!$N$16, F139&lt;='club records end 2019'!$O$16), AND(E139='club records end 2019'!$N$17, F139&lt;='club records end 2019'!$O$17), AND(E139='club records end 2019'!$N$18, F139&lt;='club records end 2019'!$O$18))), "CR", " ")</f>
        <v xml:space="preserve"> </v>
      </c>
      <c r="BF139" s="13" t="str">
        <f>IF(AND(B139="pentathlon", OR(AND(E139='club records end 2019'!$N$21, F139&gt;='club records end 2019'!$O$21), AND(E139='club records end 2019'!$N$22, F139&gt;='club records end 2019'!$O$22),AND(E139='club records end 2019'!$N$23, F139&gt;='club records end 2019'!$O$23),AND(E139='club records end 2019'!$N$24, F139&gt;='club records end 2019'!$O$24))), "CR", " ")</f>
        <v xml:space="preserve"> </v>
      </c>
      <c r="BG139" s="13" t="str">
        <f>IF(AND(B139="heptathlon", OR(AND(E139='club records end 2019'!$N$26, F139&gt;='club records end 2019'!$O$26), AND(E139='club records end 2019'!$N$27, F139&gt;='club records end 2019'!$O$27))), "CR", " ")</f>
        <v xml:space="preserve"> </v>
      </c>
      <c r="BH139" s="13" t="str">
        <f>IF(AND(B139="decathlon", OR(AND(E139='club records end 2019'!$N$29, F139&gt;='club records end 2019'!$O$29), AND(E139='club records end 2019'!$N$30, F139&gt;='club records end 2019'!$O$30),AND(E139='club records end 2019'!$N$31, F139&gt;='club records end 2019'!$O$31))), "CR", " ")</f>
        <v xml:space="preserve"> </v>
      </c>
    </row>
    <row r="140" spans="1:60" ht="14.5" x14ac:dyDescent="0.35">
      <c r="A140" s="1" t="s">
        <v>333</v>
      </c>
      <c r="B140" s="2">
        <v>5000</v>
      </c>
      <c r="C140" s="1" t="s">
        <v>157</v>
      </c>
      <c r="D140" s="1" t="s">
        <v>33</v>
      </c>
      <c r="E140" s="17" t="s">
        <v>10</v>
      </c>
      <c r="F140" s="18" t="s">
        <v>398</v>
      </c>
      <c r="G140" s="24">
        <v>44079</v>
      </c>
      <c r="H140" s="1" t="s">
        <v>399</v>
      </c>
      <c r="J140" s="4" t="str">
        <f t="shared" si="13"/>
        <v/>
      </c>
      <c r="K140" s="13" t="str">
        <f>IF(AND(B140=100, OR(AND(E140='club records end 2019'!$B$6, F140&lt;='club records end 2019'!$C$6), AND(E140='club records end 2019'!$B$7, F140&lt;='club records end 2019'!$C$7), AND(E140='club records end 2019'!$B$8, F140&lt;='club records end 2019'!$C$8), AND(E140='club records end 2019'!$B$9, F140&lt;='club records end 2019'!$C$9), AND(E140='club records end 2019'!$B$10, F140&lt;='club records end 2019'!$C$10))), "CR", " ")</f>
        <v xml:space="preserve"> </v>
      </c>
      <c r="L140" s="13" t="str">
        <f>IF(AND(B140=200, OR(AND(E140='club records end 2019'!$B$11, F140&lt;='club records end 2019'!$C$11), AND(E140='club records end 2019'!$B$12, F140&lt;='club records end 2019'!$C$12), AND(E140='club records end 2019'!$B$13, F140&lt;='club records end 2019'!$C$13), AND(E140='club records end 2019'!$B$14, F140&lt;='club records end 2019'!$C$14), AND(E140='club records end 2019'!$B$15, F140&lt;='club records end 2019'!$C$15))), "CR", " ")</f>
        <v xml:space="preserve"> </v>
      </c>
      <c r="M140" s="13" t="str">
        <f>IF(AND(B140=300, OR(AND(E140='club records end 2019'!$B$16, F140&lt;='club records end 2019'!$C$16), AND(E140='club records end 2019'!$B$17, F140&lt;='club records end 2019'!$C$17))), "CR", " ")</f>
        <v xml:space="preserve"> </v>
      </c>
      <c r="N140" s="13" t="str">
        <f>IF(AND(B140=400, OR(AND(E140='club records end 2019'!$B$18, F140&lt;='club records end 2019'!$C$18), AND(E140='club records end 2019'!$B$19, F140&lt;='club records end 2019'!$C$19), AND(E140='club records end 2019'!$B$20, F140&lt;='club records end 2019'!$C$20), AND(E140='club records end 2019'!$B$21, F140&lt;='club records end 2019'!$C$21))), "CR", " ")</f>
        <v xml:space="preserve"> </v>
      </c>
      <c r="O140" s="13" t="str">
        <f>IF(AND(B140=800, OR(AND(E140='club records end 2019'!$B$22, F140&lt;='club records end 2019'!$C$22), AND(E140='club records end 2019'!$B$23, F140&lt;='club records end 2019'!$C$23), AND(E140='club records end 2019'!$B$24, F140&lt;='club records end 2019'!$C$24), AND(E140='club records end 2019'!$B$25, F140&lt;='club records end 2019'!$C$25), AND(E140='club records end 2019'!$B$26, F140&lt;='club records end 2019'!$C$26))), "CR", " ")</f>
        <v xml:space="preserve"> </v>
      </c>
      <c r="P140" s="13" t="str">
        <f>IF(AND(B140=1000, OR(AND(E140='club records end 2019'!$B$27, F140&lt;='club records end 2019'!$C$27), AND(E140='club records end 2019'!$B$28, F140&lt;='club records end 2019'!$C$28))), "CR", " ")</f>
        <v xml:space="preserve"> </v>
      </c>
      <c r="Q140" s="13" t="str">
        <f>IF(AND(B140=1500, OR(AND(E140='club records end 2019'!$B$29, F140&lt;='club records end 2019'!$C$29), AND(E140='club records end 2019'!$B$30, F140&lt;='club records end 2019'!$C$30), AND(E140='club records end 2019'!$B$31, F140&lt;='club records end 2019'!$C$31), AND(E140='club records end 2019'!$B$32, F140&lt;='club records end 2019'!$C$32), AND(E140='club records end 2019'!$B$33, F140&lt;='club records end 2019'!$C$33))), "CR", " ")</f>
        <v xml:space="preserve"> </v>
      </c>
      <c r="R140" s="13" t="str">
        <f>IF(AND(B140="1600 (Mile)",OR(AND(E140='club records end 2019'!$B$34,F140&lt;='club records end 2019'!$C$34),AND(E140='club records end 2019'!$B$35,F140&lt;='club records end 2019'!$C$35),AND(E140='club records end 2019'!$B$36,F140&lt;='club records end 2019'!$C$36),AND(E140='club records end 2019'!$B$37,F140&lt;='club records end 2019'!$C$37))),"CR"," ")</f>
        <v xml:space="preserve"> </v>
      </c>
      <c r="S140" s="13" t="str">
        <f>IF(AND(B140=3000, OR(AND(E140='club records end 2019'!$B$38, F140&lt;='club records end 2019'!$C$38), AND(E140='club records end 2019'!$B$39, F140&lt;='club records end 2019'!$C$39), AND(E140='club records end 2019'!$B$40, F140&lt;='club records end 2019'!$C$40), AND(E140='club records end 2019'!$B$41, F140&lt;='club records end 2019'!$C$41))), "CR", " ")</f>
        <v xml:space="preserve"> </v>
      </c>
      <c r="T140" s="13" t="str">
        <f>IF(AND(B140=5000, OR(AND(E140='club records end 2019'!$B$42, F140&lt;='club records end 2019'!$C$42), AND(E140='club records end 2019'!$B$43, F140&lt;='club records end 2019'!$C$43))), "CR", " ")</f>
        <v xml:space="preserve"> </v>
      </c>
      <c r="U140" s="12" t="str">
        <f>IF(AND(B140=10000, OR(AND(E140='club records end 2019'!$B$44, F140&lt;='club records end 2019'!$C$44), AND(E140='club records end 2019'!$B$45, F140&lt;='club records end 2019'!$C$45))), "CR", " ")</f>
        <v xml:space="preserve"> </v>
      </c>
      <c r="V140" s="12" t="str">
        <f>IF(AND(B140="high jump", OR(AND(E140='club records end 2019'!$F$1, F140&gt;='club records end 2019'!$G$1), AND(E140='club records end 2019'!$F$2, F140&gt;='club records end 2019'!$G$2), AND(E140='club records end 2019'!$F$3, F140&gt;='club records end 2019'!$G$3), AND(E140='club records end 2019'!$F$4, F140&gt;='club records end 2019'!$G$4), AND(E140='club records end 2019'!$F$5, F140&gt;='club records end 2019'!$G$5))), "CR", " ")</f>
        <v xml:space="preserve"> </v>
      </c>
      <c r="W140" s="12" t="str">
        <f>IF(AND(B140="long jump", OR(AND(E140='club records end 2019'!$F$6, F140&gt;='club records end 2019'!$G$6), AND(E140='club records end 2019'!$F$7, F140&gt;='club records end 2019'!$G$7), AND(E140='club records end 2019'!$F$8, F140&gt;='club records end 2019'!$G$8), AND(E140='club records end 2019'!$F$9, F140&gt;='club records end 2019'!$G$9), AND(E140='club records end 2019'!$F$10, F140&gt;='club records end 2019'!$G$10))), "CR", " ")</f>
        <v xml:space="preserve"> </v>
      </c>
      <c r="X140" s="12" t="str">
        <f>IF(AND(B140="triple jump", OR(AND(E140='club records end 2019'!$F$11, F140&gt;='club records end 2019'!$G$11), AND(E140='club records end 2019'!$F$12, F140&gt;='club records end 2019'!$G$12), AND(E140='club records end 2019'!$F$13, F140&gt;='club records end 2019'!$G$13), AND(E140='club records end 2019'!$F$14, F140&gt;='club records end 2019'!$G$14), AND(E140='club records end 2019'!$F$15, F140&gt;='club records end 2019'!$G$15))), "CR", " ")</f>
        <v xml:space="preserve"> </v>
      </c>
      <c r="Y140" s="12" t="str">
        <f>IF(AND(B140="pole vault", OR(AND(E140='club records end 2019'!$F$16, F140&gt;='club records end 2019'!$G$16), AND(E140='club records end 2019'!$F$17, F140&gt;='club records end 2019'!$G$17), AND(E140='club records end 2019'!$F$18, F140&gt;='club records end 2019'!$G$18), AND(E140='club records end 2019'!$F$19, F140&gt;='club records end 2019'!$G$19), AND(E140='club records end 2019'!$F$20, F140&gt;='club records end 2019'!$G$20))), "CR", " ")</f>
        <v xml:space="preserve"> </v>
      </c>
      <c r="Z140" s="12" t="str">
        <f>IF(AND(B140="discus 1", E140='club records end 2019'!$F$21, F140&gt;='club records end 2019'!$G$21), "CR", " ")</f>
        <v xml:space="preserve"> </v>
      </c>
      <c r="AA140" s="12" t="str">
        <f>IF(AND(B140="discus 1.25", E140='club records end 2019'!$F$22, F140&gt;='club records end 2019'!$G$22), "CR", " ")</f>
        <v xml:space="preserve"> </v>
      </c>
      <c r="AB140" s="12" t="str">
        <f>IF(AND(B140="discus 1.5", E140='club records end 2019'!$F$23, F140&gt;='club records end 2019'!$G$23), "CR", " ")</f>
        <v xml:space="preserve"> </v>
      </c>
      <c r="AC140" s="12" t="str">
        <f>IF(AND(B140="discus 1.75", E140='club records end 2019'!$F$24, F140&gt;='club records end 2019'!$G$24), "CR", " ")</f>
        <v xml:space="preserve"> </v>
      </c>
      <c r="AD140" s="12" t="str">
        <f>IF(AND(B140="discus 2", E140='club records end 2019'!$F$25, F140&gt;='club records end 2019'!$G$25), "CR", " ")</f>
        <v xml:space="preserve"> </v>
      </c>
      <c r="AE140" s="12" t="str">
        <f>IF(AND(B140="hammer 4", E140='club records end 2019'!$F$27, F140&gt;='club records end 2019'!$G$27), "CR", " ")</f>
        <v xml:space="preserve"> </v>
      </c>
      <c r="AF140" s="12" t="str">
        <f>IF(AND(B140="hammer 5", E140='club records end 2019'!$F$28, F140&gt;='club records end 2019'!$G$28), "CR", " ")</f>
        <v xml:space="preserve"> </v>
      </c>
      <c r="AG140" s="12" t="str">
        <f>IF(AND(B140="hammer 6", E140='club records end 2019'!$F$29, F140&gt;='club records end 2019'!$G$29), "CR", " ")</f>
        <v xml:space="preserve"> </v>
      </c>
      <c r="AH140" s="12" t="str">
        <f>IF(AND(B140="hammer 7.26", E140='club records end 2019'!$F$30, F140&gt;='club records end 2019'!$G$30), "CR", " ")</f>
        <v xml:space="preserve"> </v>
      </c>
      <c r="AI140" s="12" t="str">
        <f>IF(AND(B140="javelin 400", E140='club records end 2019'!$F$31, F140&gt;='club records end 2019'!$G$31), "CR", " ")</f>
        <v xml:space="preserve"> </v>
      </c>
      <c r="AJ140" s="12" t="str">
        <f>IF(AND(B140="javelin 600", E140='club records end 2019'!$F$32, F140&gt;='club records end 2019'!$G$32), "CR", " ")</f>
        <v xml:space="preserve"> </v>
      </c>
      <c r="AK140" s="12" t="str">
        <f>IF(AND(B140="javelin 700", E140='club records end 2019'!$F$33, F140&gt;='club records end 2019'!$G$33), "CR", " ")</f>
        <v xml:space="preserve"> </v>
      </c>
      <c r="AL140" s="12" t="str">
        <f>IF(AND(B140="javelin 800", OR(AND(E140='club records end 2019'!$F$34, F140&gt;='club records end 2019'!$G$34), AND(E140='club records end 2019'!$F$35, F140&gt;='club records end 2019'!$G$35))), "CR", " ")</f>
        <v xml:space="preserve"> </v>
      </c>
      <c r="AM140" s="12" t="str">
        <f>IF(AND(B140="shot 3", E140='club records end 2019'!$F$36, F140&gt;='club records end 2019'!$G$36), "CR", " ")</f>
        <v xml:space="preserve"> </v>
      </c>
      <c r="AN140" s="12" t="str">
        <f>IF(AND(B140="shot 4", E140='club records end 2019'!$F$37, F140&gt;='club records end 2019'!$G$37), "CR", " ")</f>
        <v xml:space="preserve"> </v>
      </c>
      <c r="AO140" s="12" t="str">
        <f>IF(AND(B140="shot 5", E140='club records end 2019'!$F$38, F140&gt;='club records end 2019'!$G$38), "CR", " ")</f>
        <v xml:space="preserve"> </v>
      </c>
      <c r="AP140" s="12" t="str">
        <f>IF(AND(B140="shot 6", E140='club records end 2019'!$F$39, F140&gt;='club records end 2019'!$G$39), "CR", " ")</f>
        <v xml:space="preserve"> </v>
      </c>
      <c r="AQ140" s="12" t="str">
        <f>IF(AND(B140="shot 7.26", E140='club records end 2019'!$F$40, F140&gt;='club records end 2019'!$G$40), "CR", " ")</f>
        <v xml:space="preserve"> </v>
      </c>
      <c r="AR140" s="12" t="str">
        <f>IF(AND(B140="60H",OR(AND(E140='club records end 2019'!$J$1,F140&lt;='club records end 2019'!$K$1),AND(E140='club records end 2019'!$J$2,F140&lt;='club records end 2019'!$K$2),AND(E140='club records end 2019'!$J$3,F140&lt;='club records end 2019'!$K$3),AND(E140='club records end 2019'!$J$4,F140&lt;='club records end 2019'!$K$4),AND(E140='club records end 2019'!$J$5,F140&lt;='club records end 2019'!$K$5))),"CR"," ")</f>
        <v xml:space="preserve"> </v>
      </c>
      <c r="AS140" s="12" t="str">
        <f>IF(AND(B140="75H", AND(E140='club records end 2019'!$J$6, F140&lt;='club records end 2019'!$K$6)), "CR", " ")</f>
        <v xml:space="preserve"> </v>
      </c>
      <c r="AT140" s="12" t="str">
        <f>IF(AND(B140="80H", AND(E140='club records end 2019'!$J$7, F140&lt;='club records end 2019'!$K$7)), "CR", " ")</f>
        <v xml:space="preserve"> </v>
      </c>
      <c r="AU140" s="12" t="str">
        <f>IF(AND(B140="100H", AND(E140='club records end 2019'!$J$8, F140&lt;='club records end 2019'!$K$8)), "CR", " ")</f>
        <v xml:space="preserve"> </v>
      </c>
      <c r="AV140" s="12" t="str">
        <f>IF(AND(B140="110H", OR(AND(E140='club records end 2019'!$J$9, F140&lt;='club records end 2019'!$K$9), AND(E140='club records end 2019'!$J$10, F140&lt;='club records end 2019'!$K$10))), "CR", " ")</f>
        <v xml:space="preserve"> </v>
      </c>
      <c r="AW140" s="12" t="str">
        <f>IF(AND(B140="400H", OR(AND(E140='club records end 2019'!$J$11, F140&lt;='club records end 2019'!$K$11), AND(E140='club records end 2019'!$J$12, F140&lt;='club records end 2019'!$K$12), AND(E140='club records end 2019'!$J$13, F140&lt;='club records end 2019'!$K$13), AND(E140='club records end 2019'!$J$14, F140&lt;='club records end 2019'!$K$14))), "CR", " ")</f>
        <v xml:space="preserve"> </v>
      </c>
      <c r="AX140" s="12" t="str">
        <f>IF(AND(B140="1500SC", AND(E140='club records end 2019'!$J$15, F140&lt;='club records end 2019'!$K$15)), "CR", " ")</f>
        <v xml:space="preserve"> </v>
      </c>
      <c r="AY140" s="12" t="str">
        <f>IF(AND(B140="2000SC", OR(AND(E140='club records end 2019'!$J$17, F140&lt;='club records end 2019'!$K$17), AND(E140='club records end 2019'!$J$18, F140&lt;='club records end 2019'!$K$18))), "CR", " ")</f>
        <v xml:space="preserve"> </v>
      </c>
      <c r="AZ140" s="12" t="str">
        <f>IF(AND(B140="3000SC", OR(AND(E140='club records end 2019'!$J$20, F140&lt;='club records end 2019'!$K$20), AND(E140='club records end 2019'!$J$21, F140&lt;='club records end 2019'!$K$21))), "CR", " ")</f>
        <v xml:space="preserve"> </v>
      </c>
      <c r="BA140" s="13" t="str">
        <f>IF(AND(B140="4x100", OR(AND(E140='club records end 2019'!$N$1, F140&lt;='club records end 2019'!$O$1), AND(E140='club records end 2019'!$N$2, F140&lt;='club records end 2019'!$O$2), AND(E140='club records end 2019'!$N$3, F140&lt;='club records end 2019'!$O$3), AND(E140='club records end 2019'!$N$4, F140&lt;='club records end 2019'!$O$4), AND(E140='club records end 2019'!$N$5, F140&lt;='club records end 2019'!$O$5))), "CR", " ")</f>
        <v xml:space="preserve"> </v>
      </c>
      <c r="BB140" s="13" t="str">
        <f>IF(AND(B140="4x200", OR(AND(E140='club records end 2019'!$N$6, F140&lt;='club records end 2019'!$O$6), AND(E140='club records end 2019'!$N$7, F140&lt;='club records end 2019'!$O$7), AND(E140='club records end 2019'!$N$8, F140&lt;='club records end 2019'!$O$8), AND(E140='club records end 2019'!$N$9, F140&lt;='club records end 2019'!$O$9), AND(E140='club records end 2019'!$N$10, F140&lt;='club records end 2019'!$O$10))), "CR", " ")</f>
        <v xml:space="preserve"> </v>
      </c>
      <c r="BC140" s="13" t="str">
        <f>IF(AND(B140="4x300", AND(E140='club records end 2019'!$N$11, F140&lt;='club records end 2019'!$O$11)), "CR", " ")</f>
        <v xml:space="preserve"> </v>
      </c>
      <c r="BD140" s="13" t="str">
        <f>IF(AND(B140="4x400", OR(AND(E140='club records end 2019'!$N$12, F140&lt;='club records end 2019'!$O$12), AND(E140='club records end 2019'!$N$13, F140&lt;='club records end 2019'!$O$13), AND(E140='club records end 2019'!$N$14, F140&lt;='club records end 2019'!$O$14), AND(E140='club records end 2019'!$N$15, F140&lt;='club records end 2019'!$O$15))), "CR", " ")</f>
        <v xml:space="preserve"> </v>
      </c>
      <c r="BE140" s="13" t="str">
        <f>IF(AND(B140="3x800", OR(AND(E140='club records end 2019'!$N$16, F140&lt;='club records end 2019'!$O$16), AND(E140='club records end 2019'!$N$17, F140&lt;='club records end 2019'!$O$17), AND(E140='club records end 2019'!$N$18, F140&lt;='club records end 2019'!$O$18))), "CR", " ")</f>
        <v xml:space="preserve"> </v>
      </c>
      <c r="BF140" s="13" t="str">
        <f>IF(AND(B140="pentathlon", OR(AND(E140='club records end 2019'!$N$21, F140&gt;='club records end 2019'!$O$21), AND(E140='club records end 2019'!$N$22, F140&gt;='club records end 2019'!$O$22),AND(E140='club records end 2019'!$N$23, F140&gt;='club records end 2019'!$O$23),AND(E140='club records end 2019'!$N$24, F140&gt;='club records end 2019'!$O$24))), "CR", " ")</f>
        <v xml:space="preserve"> </v>
      </c>
      <c r="BG140" s="13" t="str">
        <f>IF(AND(B140="heptathlon", OR(AND(E140='club records end 2019'!$N$26, F140&gt;='club records end 2019'!$O$26), AND(E140='club records end 2019'!$N$27, F140&gt;='club records end 2019'!$O$27))), "CR", " ")</f>
        <v xml:space="preserve"> </v>
      </c>
      <c r="BH140" s="13" t="str">
        <f>IF(AND(B140="decathlon", OR(AND(E140='club records end 2019'!$N$29, F140&gt;='club records end 2019'!$O$29), AND(E140='club records end 2019'!$N$30, F140&gt;='club records end 2019'!$O$30),AND(E140='club records end 2019'!$N$31, F140&gt;='club records end 2019'!$O$31))), "CR", " ")</f>
        <v xml:space="preserve"> </v>
      </c>
    </row>
    <row r="141" spans="1:60" ht="14.5" hidden="1" x14ac:dyDescent="0.35">
      <c r="A141" s="29" t="str">
        <f>IF(OR(E141="Sen", E141="V35", E141="V40", E141="V45", E141="V50", E141="V55", E141="V60", E141="V65", E141="V70", E141="V75"), "V", E141)</f>
        <v>U13</v>
      </c>
      <c r="B141" s="2">
        <v>100</v>
      </c>
      <c r="C141" s="1" t="s">
        <v>118</v>
      </c>
      <c r="D141" s="1" t="s">
        <v>150</v>
      </c>
      <c r="E141" s="33" t="s">
        <v>13</v>
      </c>
      <c r="F141" s="19"/>
      <c r="J141" s="13" t="str">
        <f>IF(OR(K141="CR", L141="CR", M141="CR", N141="CR", O141="CR", P141="CR", Q141="CR", R141="CR", S141="CR", T141="CR",U141="CR", V141="CR", W141="CR", X141="CR", Y141="CR", Z141="CR", AA141="CR", AB141="CR", AC141="CR", AD141="CR", AE141="CR", AF141="CR", AG141="CR", AH141="CR", AI141="CR", AJ141="CR", AK141="CR", AL141="CR", AM141="CR", AN141="CR", AO141="CR", AP141="CR", AQ141="CR", AR141="CR", AS141="CR", AT141="CR", AU141="CR", AV141="CR", AW141="CR", AX141="CR", AY141="CR", AZ141="CR", BA141="CR", BB141="CR", BC141="CR", BD141="CR", BE141="CR", BF141="CR", BG141="CR", BH141="CR"), "***CLUB RECORD***", "")</f>
        <v>***CLUB RECORD***</v>
      </c>
      <c r="K141" s="13" t="str">
        <f>IF(AND(B141=100, OR(AND(E141='club records end 2019'!$B$6, F141&lt;='club records end 2019'!$C$6), AND(E141='club records end 2019'!$B$7, F141&lt;='club records end 2019'!$C$7), AND(E141='club records end 2019'!$B$8, F141&lt;='club records end 2019'!$C$8), AND(E141='club records end 2019'!$B$9, F141&lt;='club records end 2019'!$C$9), AND(E141='club records end 2019'!$B$10, F141&lt;='club records end 2019'!$C$10))), "CR", " ")</f>
        <v>CR</v>
      </c>
      <c r="L141" s="13" t="str">
        <f>IF(AND(B141=200, OR(AND(E141='club records end 2019'!$B$11, F141&lt;='club records end 2019'!$C$11), AND(E141='club records end 2019'!$B$12, F141&lt;='club records end 2019'!$C$12), AND(E141='club records end 2019'!$B$13, F141&lt;='club records end 2019'!$C$13), AND(E141='club records end 2019'!$B$14, F141&lt;='club records end 2019'!$C$14), AND(E141='club records end 2019'!$B$15, F141&lt;='club records end 2019'!$C$15))), "CR", " ")</f>
        <v xml:space="preserve"> </v>
      </c>
      <c r="M141" s="13" t="str">
        <f>IF(AND(B141=300, OR(AND(E141='club records end 2019'!$B$16, F141&lt;='club records end 2019'!$C$16), AND(E141='club records end 2019'!$B$17, F141&lt;='club records end 2019'!$C$17))), "CR", " ")</f>
        <v xml:space="preserve"> </v>
      </c>
      <c r="N141" s="13" t="str">
        <f>IF(AND(B141=400, OR(AND(E141='club records end 2019'!$B$18, F141&lt;='club records end 2019'!$C$18), AND(E141='club records end 2019'!$B$19, F141&lt;='club records end 2019'!$C$19), AND(E141='club records end 2019'!$B$20, F141&lt;='club records end 2019'!$C$20), AND(E141='club records end 2019'!$B$21, F141&lt;='club records end 2019'!$C$21))), "CR", " ")</f>
        <v xml:space="preserve"> </v>
      </c>
      <c r="O141" s="13" t="str">
        <f>IF(AND(B141=800, OR(AND(E141='club records end 2019'!$B$22, F141&lt;='club records end 2019'!$C$22), AND(E141='club records end 2019'!$B$23, F141&lt;='club records end 2019'!$C$23), AND(E141='club records end 2019'!$B$24, F141&lt;='club records end 2019'!$C$24), AND(E141='club records end 2019'!$B$25, F141&lt;='club records end 2019'!$C$25), AND(E141='club records end 2019'!$B$26, F141&lt;='club records end 2019'!$C$26))), "CR", " ")</f>
        <v xml:space="preserve"> </v>
      </c>
      <c r="P141" s="13" t="str">
        <f>IF(AND(B141=1000, OR(AND(E141='club records end 2019'!$B$27, F141&lt;='club records end 2019'!$C$27), AND(E141='club records end 2019'!$B$28, F141&lt;='club records end 2019'!$C$28))), "CR", " ")</f>
        <v xml:space="preserve"> </v>
      </c>
      <c r="Q141" s="13" t="str">
        <f>IF(AND(B141=1500, OR(AND(E141='club records end 2019'!$B$29, F141&lt;='club records end 2019'!$C$29), AND(E141='club records end 2019'!$B$30, F141&lt;='club records end 2019'!$C$30), AND(E141='club records end 2019'!$B$31, F141&lt;='club records end 2019'!$C$31), AND(E141='club records end 2019'!$B$32, F141&lt;='club records end 2019'!$C$32), AND(E141='club records end 2019'!$B$33, F141&lt;='club records end 2019'!$C$33))), "CR", " ")</f>
        <v xml:space="preserve"> </v>
      </c>
      <c r="R141" s="13" t="str">
        <f>IF(AND(B141="1600 (Mile)",OR(AND(E141='club records end 2019'!$B$34,F141&lt;='club records end 2019'!$C$34),AND(E141='club records end 2019'!$B$35,F141&lt;='club records end 2019'!$C$35),AND(E141='club records end 2019'!$B$36,F141&lt;='club records end 2019'!$C$36),AND(E141='club records end 2019'!$B$37,F141&lt;='club records end 2019'!$C$37))),"CR"," ")</f>
        <v xml:space="preserve"> </v>
      </c>
      <c r="S141" s="13" t="str">
        <f>IF(AND(B141=3000, OR(AND(E141='club records end 2019'!$B$38, F141&lt;='club records end 2019'!$C$38), AND(E141='club records end 2019'!$B$39, F141&lt;='club records end 2019'!$C$39), AND(E141='club records end 2019'!$B$40, F141&lt;='club records end 2019'!$C$40), AND(E141='club records end 2019'!$B$41, F141&lt;='club records end 2019'!$C$41))), "CR", " ")</f>
        <v xml:space="preserve"> </v>
      </c>
      <c r="T141" s="13" t="str">
        <f>IF(AND(B141=5000, OR(AND(E141='club records end 2019'!$B$42, F141&lt;='club records end 2019'!$C$42), AND(E141='club records end 2019'!$B$43, F141&lt;='club records end 2019'!$C$43))), "CR", " ")</f>
        <v xml:space="preserve"> </v>
      </c>
      <c r="U141" s="12" t="str">
        <f>IF(AND(B141=10000, OR(AND(E141='club records end 2019'!$B$44, F141&lt;='club records end 2019'!$C$44), AND(E141='club records end 2019'!$B$45, F141&lt;='club records end 2019'!$C$45))), "CR", " ")</f>
        <v xml:space="preserve"> </v>
      </c>
      <c r="V141" s="12" t="str">
        <f>IF(AND(B141="high jump", OR(AND(E141='club records end 2019'!$F$1, F141&gt;='club records end 2019'!$G$1), AND(E141='club records end 2019'!$F$2, F141&gt;='club records end 2019'!$G$2), AND(E141='club records end 2019'!$F$3, F141&gt;='club records end 2019'!$G$3), AND(E141='club records end 2019'!$F$4, F141&gt;='club records end 2019'!$G$4), AND(E141='club records end 2019'!$F$5, F141&gt;='club records end 2019'!$G$5))), "CR", " ")</f>
        <v xml:space="preserve"> </v>
      </c>
      <c r="W141" s="12" t="str">
        <f>IF(AND(B141="long jump", OR(AND(E141='club records end 2019'!$F$6, F141&gt;='club records end 2019'!$G$6), AND(E141='club records end 2019'!$F$7, F141&gt;='club records end 2019'!$G$7), AND(E141='club records end 2019'!$F$8, F141&gt;='club records end 2019'!$G$8), AND(E141='club records end 2019'!$F$9, F141&gt;='club records end 2019'!$G$9), AND(E141='club records end 2019'!$F$10, F141&gt;='club records end 2019'!$G$10))), "CR", " ")</f>
        <v xml:space="preserve"> </v>
      </c>
      <c r="X141" s="12" t="str">
        <f>IF(AND(B141="triple jump", OR(AND(E141='club records end 2019'!$F$11, F141&gt;='club records end 2019'!$G$11), AND(E141='club records end 2019'!$F$12, F141&gt;='club records end 2019'!$G$12), AND(E141='club records end 2019'!$F$13, F141&gt;='club records end 2019'!$G$13), AND(E141='club records end 2019'!$F$14, F141&gt;='club records end 2019'!$H$14), AND(E141='club records end 2019'!$F$15, F141&gt;='club records end 2019'!$G$15))), "CR", " ")</f>
        <v xml:space="preserve"> </v>
      </c>
      <c r="Y141" s="12" t="str">
        <f>IF(AND(B141="pole vault", OR(AND(E141='club records end 2019'!$F$16, F141&gt;='club records end 2019'!$G$16), AND(E141='club records end 2019'!$F$17, F141&gt;='club records end 2019'!$G$17), AND(E141='club records end 2019'!$F$18, F141&gt;='club records end 2019'!$G$18), AND(E141='club records end 2019'!$F$19, F141&gt;='club records end 2019'!$G$19), AND(E141='club records end 2019'!$F$20, F141&gt;='club records end 2019'!$G$20))), "CR", " ")</f>
        <v xml:space="preserve"> </v>
      </c>
      <c r="Z141" s="12" t="str">
        <f>IF(AND(B141="discus 1", E141='club records end 2019'!$F$21, F141&gt;='club records end 2019'!$G$21), "CR", " ")</f>
        <v xml:space="preserve"> </v>
      </c>
      <c r="AA141" s="12" t="str">
        <f>IF(AND(B141="discus 1.25", E141='club records end 2019'!$F$22, F141&gt;='club records end 2019'!$G$22), "CR", " ")</f>
        <v xml:space="preserve"> </v>
      </c>
      <c r="AB141" s="12" t="str">
        <f>IF(AND(B141="discus 1.5", E141='club records end 2019'!$F$23, F141&gt;='club records end 2019'!$G$23), "CR", " ")</f>
        <v xml:space="preserve"> </v>
      </c>
      <c r="AC141" s="12" t="str">
        <f>IF(AND(B141="discus 1.75", E141='club records end 2019'!$F$24, F141&gt;='club records end 2019'!$G$24), "CR", " ")</f>
        <v xml:space="preserve"> </v>
      </c>
      <c r="AD141" s="12" t="str">
        <f>IF(AND(B141="discus 2", E141='club records end 2019'!$F$25, F141&gt;='club records end 2019'!$G$25), "CR", " ")</f>
        <v xml:space="preserve"> </v>
      </c>
      <c r="AE141" s="12" t="str">
        <f>IF(AND(B141="hammer 4", E141='club records end 2019'!$F$27, F141&gt;='club records end 2019'!$G$27), "CR", " ")</f>
        <v xml:space="preserve"> </v>
      </c>
      <c r="AF141" s="12" t="str">
        <f>IF(AND(B141="hammer 5", E141='club records end 2019'!$F$28, F141&gt;='club records end 2019'!$G$28), "CR", " ")</f>
        <v xml:space="preserve"> </v>
      </c>
      <c r="AG141" s="12" t="str">
        <f>IF(AND(B141="hammer 6", E141='club records end 2019'!$F$29, F141&gt;='club records end 2019'!$G$29), "CR", " ")</f>
        <v xml:space="preserve"> </v>
      </c>
      <c r="AH141" s="12" t="str">
        <f>IF(AND(B141="hammer 7.26", E141='club records end 2019'!$F$30, F141&gt;='club records end 2019'!$G$30), "CR", " ")</f>
        <v xml:space="preserve"> </v>
      </c>
      <c r="AI141" s="12" t="str">
        <f>IF(AND(B141="javelin 400", E141='club records end 2019'!$F$31, F141&gt;='club records end 2019'!$G$31), "CR", " ")</f>
        <v xml:space="preserve"> </v>
      </c>
      <c r="AJ141" s="12" t="str">
        <f>IF(AND(B141="javelin 600", E141='club records end 2019'!$F$32, F141&gt;='club records end 2019'!$G$32), "CR", " ")</f>
        <v xml:space="preserve"> </v>
      </c>
      <c r="AK141" s="12" t="str">
        <f>IF(AND(B141="javelin 700", E141='club records end 2019'!$F$33, F141&gt;='club records end 2019'!$G$33), "CR", " ")</f>
        <v xml:space="preserve"> </v>
      </c>
      <c r="AL141" s="12" t="str">
        <f>IF(AND(B141="javelin 800", OR(AND(E141='club records end 2019'!$F$34, F141&gt;='club records end 2019'!$G$34), AND(E141='club records end 2019'!$F$35, F141&gt;='club records end 2019'!$G$35))), "CR", " ")</f>
        <v xml:space="preserve"> </v>
      </c>
      <c r="AM141" s="12" t="str">
        <f>IF(AND(B141="shot 3", E141='club records end 2019'!$F$36, F141&gt;='club records end 2019'!$G$36), "CR", " ")</f>
        <v xml:space="preserve"> </v>
      </c>
      <c r="AN141" s="12" t="str">
        <f>IF(AND(B141="shot 4", E141='club records end 2019'!$F$37, F141&gt;='club records end 2019'!$G$37), "CR", " ")</f>
        <v xml:space="preserve"> </v>
      </c>
      <c r="AO141" s="12" t="str">
        <f>IF(AND(B141="shot 5", E141='club records end 2019'!$F$38, F141&gt;='club records end 2019'!$G$38), "CR", " ")</f>
        <v xml:space="preserve"> </v>
      </c>
      <c r="AP141" s="12" t="str">
        <f>IF(AND(B141="shot 6", E141='club records end 2019'!$F$39, F141&gt;='club records end 2019'!$G$39), "CR", " ")</f>
        <v xml:space="preserve"> </v>
      </c>
      <c r="AQ141" s="12" t="str">
        <f>IF(AND(B141="shot 7.26", E141='club records end 2019'!$F$40, F141&gt;='club records end 2019'!$G$40), "CR", " ")</f>
        <v xml:space="preserve"> </v>
      </c>
      <c r="AR141" s="12" t="str">
        <f>IF(AND(B141="60H",OR(AND(E141='club records end 2019'!$J$1,F141&lt;='club records end 2019'!$K$1),AND(E141='club records end 2019'!$J$2,F141&lt;='club records end 2019'!$K$2),AND(E141='club records end 2019'!$J$3,F141&lt;='club records end 2019'!$K$3),AND(E141='club records end 2019'!$J$4,F141&lt;='club records end 2019'!$K$4),AND(E141='club records end 2019'!$J$5,F141&lt;='club records end 2019'!$K$5))),"CR"," ")</f>
        <v xml:space="preserve"> </v>
      </c>
      <c r="AS141" s="12" t="str">
        <f>IF(AND(B141="75H", AND(E141='club records end 2019'!$J$6, F141&lt;='club records end 2019'!$K$6)), "CR", " ")</f>
        <v xml:space="preserve"> </v>
      </c>
      <c r="AT141" s="12" t="str">
        <f>IF(AND(B141="80H", AND(E141='club records end 2019'!$J$7, F141&lt;='club records end 2019'!$K$7)), "CR", " ")</f>
        <v xml:space="preserve"> </v>
      </c>
      <c r="AU141" s="12" t="str">
        <f>IF(AND(B141="100H", AND(E141='club records end 2019'!$J$8, F141&lt;='club records end 2019'!$K$8)), "CR", " ")</f>
        <v xml:space="preserve"> </v>
      </c>
      <c r="AV141" s="12" t="str">
        <f>IF(AND(B141="110H", OR(AND(E141='club records end 2019'!$J$9, F141&lt;='club records end 2019'!$K$9), AND(E141='club records end 2019'!$J$10, F141&lt;='club records end 2019'!$K$10))), "CR", " ")</f>
        <v xml:space="preserve"> </v>
      </c>
      <c r="AW141" s="12" t="str">
        <f>IF(AND(B141="400H", OR(AND(E141='club records end 2019'!$J$11, F141&lt;='club records end 2019'!$K$11), AND(E141='club records end 2019'!$J$12, F141&lt;='club records end 2019'!$K$12), AND(E141='club records end 2019'!$J$13, F141&lt;='club records end 2019'!$K$13), AND(E141='club records end 2019'!$J$14, F141&lt;='club records end 2019'!$K$14))), "CR", " ")</f>
        <v xml:space="preserve"> </v>
      </c>
      <c r="AX141" s="12" t="str">
        <f>IF(AND(B141="1500SC", AND(E141='club records end 2019'!$J$15, F141&lt;='club records end 2019'!$K$15)), "CR", " ")</f>
        <v xml:space="preserve"> </v>
      </c>
      <c r="AY141" s="12" t="str">
        <f>IF(AND(B141="2000SC", OR(AND(E141='club records end 2019'!$J$17, F141&lt;='club records end 2019'!$K$17), AND(E141='club records end 2019'!$J$18, F141&lt;='club records end 2019'!$K$18))), "CR", " ")</f>
        <v xml:space="preserve"> </v>
      </c>
      <c r="AZ141" s="12" t="str">
        <f>IF(AND(B141="3000SC", OR(AND(E141='club records end 2019'!$J$20, F141&lt;='club records end 2019'!$K$20), AND(E141='club records end 2019'!$J$21, F141&lt;='club records end 2019'!$K$21))), "CR", " ")</f>
        <v xml:space="preserve"> </v>
      </c>
      <c r="BA141" s="13" t="str">
        <f>IF(AND(B141="4x100", OR(AND(E141='club records end 2019'!$N$1, F141&lt;='club records end 2019'!$O$1), AND(E141='club records end 2019'!$N$2, F141&lt;='club records end 2019'!$O$2), AND(E141='club records end 2019'!$N$3, F141&lt;='club records end 2019'!$O$3), AND(E141='club records end 2019'!$N$4, F141&lt;='club records end 2019'!$O$4), AND(E141='club records end 2019'!$N$5, F141&lt;='club records end 2019'!$O$5))), "CR", " ")</f>
        <v xml:space="preserve"> </v>
      </c>
      <c r="BB141" s="13" t="str">
        <f>IF(AND(B141="4x200", OR(AND(E141='club records end 2019'!$N$6, F141&lt;='club records end 2019'!$O$6), AND(E141='club records end 2019'!$N$7, F141&lt;='club records end 2019'!$O$7), AND(E141='club records end 2019'!$N$8, F141&lt;='club records end 2019'!$O$8), AND(E141='club records end 2019'!$N$9, F141&lt;='club records end 2019'!$O$9), AND(E141='club records end 2019'!$N$10, F141&lt;='club records end 2019'!$O$10))), "CR", " ")</f>
        <v xml:space="preserve"> </v>
      </c>
      <c r="BC141" s="13" t="str">
        <f>IF(AND(B141="4x300", AND(E141='club records end 2019'!$N$11, F141&lt;='club records end 2019'!$O$11)), "CR", " ")</f>
        <v xml:space="preserve"> </v>
      </c>
      <c r="BD141" s="13" t="str">
        <f>IF(AND(B141="4x400", OR(AND(E141='club records end 2019'!$N$12, F141&lt;='club records end 2019'!$O$12), AND(E141='club records end 2019'!$N$13, F141&lt;='club records end 2019'!$O$13), AND(E141='club records end 2019'!$N$14, F141&lt;='club records end 2019'!$O$14), AND(E141='club records end 2019'!$N$15, F141&lt;='club records end 2019'!$O$15))), "CR", " ")</f>
        <v xml:space="preserve"> </v>
      </c>
      <c r="BE141" s="13" t="str">
        <f>IF(AND(B141="3x800", OR(AND(E141='club records end 2019'!$N$16, F141&lt;='club records end 2019'!$O$16), AND(E141='club records end 2019'!$N$17, F141&lt;='club records end 2019'!$O$17), AND(E141='club records end 2019'!$N$18, F141&lt;='club records end 2019'!$O$18))), "CR", " ")</f>
        <v xml:space="preserve"> </v>
      </c>
      <c r="BF141" s="13" t="str">
        <f>IF(AND(B141="pentathlon", OR(AND(E141='club records end 2019'!$N$21, F141&gt;='club records end 2019'!$O$21), AND(E141='club records end 2019'!$N$22, F141&gt;='club records end 2019'!$O$22),AND(E141='club records end 2019'!$N$23, F141&gt;='club records end 2019'!$O$23),AND(E141='club records end 2019'!$N$24, F141&gt;='club records end 2019'!$O$24))), "CR", " ")</f>
        <v xml:space="preserve"> </v>
      </c>
      <c r="BG141" s="13" t="str">
        <f>IF(AND(B141="heptathlon", OR(AND(E141='club records end 2019'!$N$26, F141&gt;='club records end 2019'!$O$26), AND(E141='club records end 2019'!$N$27, F141&gt;='club records end 2019'!$O$27))), "CR", " ")</f>
        <v xml:space="preserve"> </v>
      </c>
      <c r="BH141" s="13" t="str">
        <f>IF(AND(B141="decathlon", OR(AND(E141='club records end 2019'!$N$29, F141&gt;='club records end 2019'!$O$29), AND(E141='club records end 2019'!$N$30, F141&gt;='club records end 2019'!$O$30),AND(E141='club records end 2019'!$N$31, F141&gt;='club records end 2019'!$O$31))), "CR", " ")</f>
        <v xml:space="preserve"> </v>
      </c>
    </row>
    <row r="142" spans="1:60" ht="14.5" x14ac:dyDescent="0.35">
      <c r="A142" s="1" t="s">
        <v>333</v>
      </c>
      <c r="B142" s="2">
        <v>5000</v>
      </c>
      <c r="C142" s="1" t="s">
        <v>25</v>
      </c>
      <c r="D142" s="1" t="s">
        <v>33</v>
      </c>
      <c r="E142" s="17" t="s">
        <v>10</v>
      </c>
      <c r="F142" s="18" t="s">
        <v>400</v>
      </c>
      <c r="G142" s="24">
        <v>44079</v>
      </c>
      <c r="H142" s="1" t="s">
        <v>399</v>
      </c>
      <c r="J142" s="4" t="str">
        <f t="shared" ref="J142:J147" si="14">IF(OR(K142="CR", L142="CR", M142="CR", N142="CR", O142="CR", P142="CR", Q142="CR", R142="CR", S142="CR", T142="CR",U142="CR", V142="CR", W142="CR", X142="CR", Y142="CR", Z142="CR", AA142="CR", AB142="CR", AC142="CR", AD142="CR", AE142="CR", AF142="CR", AG142="CR", AH142="CR", AI142="CR", AJ142="CR", AK142="CR", AL142="CR", AM142="CR", AN142="CR", AO142="CR", AP142="CR", AQ142="CR", AR142="CR", AS142="CR", AT142="CR", AU142="CR", AV142="CR", AW142="CR", AX142="CR", AY142="CR", AZ142="CR", BA142="CR", BB142="CR", BC142="CR", BD142="CR", BE142="CR", BF142="CR", BG142="CR", BH142="CR"), "***CLUB RECORD***", "")</f>
        <v/>
      </c>
      <c r="K142" s="13" t="str">
        <f>IF(AND(B142=100, OR(AND(E142='club records end 2019'!$B$6, F142&lt;='club records end 2019'!$C$6), AND(E142='club records end 2019'!$B$7, F142&lt;='club records end 2019'!$C$7), AND(E142='club records end 2019'!$B$8, F142&lt;='club records end 2019'!$C$8), AND(E142='club records end 2019'!$B$9, F142&lt;='club records end 2019'!$C$9), AND(E142='club records end 2019'!$B$10, F142&lt;='club records end 2019'!$C$10))), "CR", " ")</f>
        <v xml:space="preserve"> </v>
      </c>
      <c r="L142" s="13" t="str">
        <f>IF(AND(B142=200, OR(AND(E142='club records end 2019'!$B$11, F142&lt;='club records end 2019'!$C$11), AND(E142='club records end 2019'!$B$12, F142&lt;='club records end 2019'!$C$12), AND(E142='club records end 2019'!$B$13, F142&lt;='club records end 2019'!$C$13), AND(E142='club records end 2019'!$B$14, F142&lt;='club records end 2019'!$C$14), AND(E142='club records end 2019'!$B$15, F142&lt;='club records end 2019'!$C$15))), "CR", " ")</f>
        <v xml:space="preserve"> </v>
      </c>
      <c r="M142" s="13" t="str">
        <f>IF(AND(B142=300, OR(AND(E142='club records end 2019'!$B$16, F142&lt;='club records end 2019'!$C$16), AND(E142='club records end 2019'!$B$17, F142&lt;='club records end 2019'!$C$17))), "CR", " ")</f>
        <v xml:space="preserve"> </v>
      </c>
      <c r="N142" s="13" t="str">
        <f>IF(AND(B142=400, OR(AND(E142='club records end 2019'!$B$18, F142&lt;='club records end 2019'!$C$18), AND(E142='club records end 2019'!$B$19, F142&lt;='club records end 2019'!$C$19), AND(E142='club records end 2019'!$B$20, F142&lt;='club records end 2019'!$C$20), AND(E142='club records end 2019'!$B$21, F142&lt;='club records end 2019'!$C$21))), "CR", " ")</f>
        <v xml:space="preserve"> </v>
      </c>
      <c r="O142" s="13" t="str">
        <f>IF(AND(B142=800, OR(AND(E142='club records end 2019'!$B$22, F142&lt;='club records end 2019'!$C$22), AND(E142='club records end 2019'!$B$23, F142&lt;='club records end 2019'!$C$23), AND(E142='club records end 2019'!$B$24, F142&lt;='club records end 2019'!$C$24), AND(E142='club records end 2019'!$B$25, F142&lt;='club records end 2019'!$C$25), AND(E142='club records end 2019'!$B$26, F142&lt;='club records end 2019'!$C$26))), "CR", " ")</f>
        <v xml:space="preserve"> </v>
      </c>
      <c r="P142" s="13" t="str">
        <f>IF(AND(B142=1000, OR(AND(E142='club records end 2019'!$B$27, F142&lt;='club records end 2019'!$C$27), AND(E142='club records end 2019'!$B$28, F142&lt;='club records end 2019'!$C$28))), "CR", " ")</f>
        <v xml:space="preserve"> </v>
      </c>
      <c r="Q142" s="13" t="str">
        <f>IF(AND(B142=1500, OR(AND(E142='club records end 2019'!$B$29, F142&lt;='club records end 2019'!$C$29), AND(E142='club records end 2019'!$B$30, F142&lt;='club records end 2019'!$C$30), AND(E142='club records end 2019'!$B$31, F142&lt;='club records end 2019'!$C$31), AND(E142='club records end 2019'!$B$32, F142&lt;='club records end 2019'!$C$32), AND(E142='club records end 2019'!$B$33, F142&lt;='club records end 2019'!$C$33))), "CR", " ")</f>
        <v xml:space="preserve"> </v>
      </c>
      <c r="R142" s="13" t="str">
        <f>IF(AND(B142="1600 (Mile)",OR(AND(E142='club records end 2019'!$B$34,F142&lt;='club records end 2019'!$C$34),AND(E142='club records end 2019'!$B$35,F142&lt;='club records end 2019'!$C$35),AND(E142='club records end 2019'!$B$36,F142&lt;='club records end 2019'!$C$36),AND(E142='club records end 2019'!$B$37,F142&lt;='club records end 2019'!$C$37))),"CR"," ")</f>
        <v xml:space="preserve"> </v>
      </c>
      <c r="S142" s="13" t="str">
        <f>IF(AND(B142=3000, OR(AND(E142='club records end 2019'!$B$38, F142&lt;='club records end 2019'!$C$38), AND(E142='club records end 2019'!$B$39, F142&lt;='club records end 2019'!$C$39), AND(E142='club records end 2019'!$B$40, F142&lt;='club records end 2019'!$C$40), AND(E142='club records end 2019'!$B$41, F142&lt;='club records end 2019'!$C$41))), "CR", " ")</f>
        <v xml:space="preserve"> </v>
      </c>
      <c r="T142" s="13" t="str">
        <f>IF(AND(B142=5000, OR(AND(E142='club records end 2019'!$B$42, F142&lt;='club records end 2019'!$C$42), AND(E142='club records end 2019'!$B$43, F142&lt;='club records end 2019'!$C$43))), "CR", " ")</f>
        <v xml:space="preserve"> </v>
      </c>
      <c r="U142" s="12" t="str">
        <f>IF(AND(B142=10000, OR(AND(E142='club records end 2019'!$B$44, F142&lt;='club records end 2019'!$C$44), AND(E142='club records end 2019'!$B$45, F142&lt;='club records end 2019'!$C$45))), "CR", " ")</f>
        <v xml:space="preserve"> </v>
      </c>
      <c r="V142" s="12" t="str">
        <f>IF(AND(B142="high jump", OR(AND(E142='club records end 2019'!$F$1, F142&gt;='club records end 2019'!$G$1), AND(E142='club records end 2019'!$F$2, F142&gt;='club records end 2019'!$G$2), AND(E142='club records end 2019'!$F$3, F142&gt;='club records end 2019'!$G$3), AND(E142='club records end 2019'!$F$4, F142&gt;='club records end 2019'!$G$4), AND(E142='club records end 2019'!$F$5, F142&gt;='club records end 2019'!$G$5))), "CR", " ")</f>
        <v xml:space="preserve"> </v>
      </c>
      <c r="W142" s="12" t="str">
        <f>IF(AND(B142="long jump", OR(AND(E142='club records end 2019'!$F$6, F142&gt;='club records end 2019'!$G$6), AND(E142='club records end 2019'!$F$7, F142&gt;='club records end 2019'!$G$7), AND(E142='club records end 2019'!$F$8, F142&gt;='club records end 2019'!$G$8), AND(E142='club records end 2019'!$F$9, F142&gt;='club records end 2019'!$G$9), AND(E142='club records end 2019'!$F$10, F142&gt;='club records end 2019'!$G$10))), "CR", " ")</f>
        <v xml:space="preserve"> </v>
      </c>
      <c r="X142" s="12" t="str">
        <f>IF(AND(B142="triple jump", OR(AND(E142='club records end 2019'!$F$11, F142&gt;='club records end 2019'!$G$11), AND(E142='club records end 2019'!$F$12, F142&gt;='club records end 2019'!$G$12), AND(E142='club records end 2019'!$F$13, F142&gt;='club records end 2019'!$G$13), AND(E142='club records end 2019'!$F$14, F142&gt;='club records end 2019'!$G$14), AND(E142='club records end 2019'!$F$15, F142&gt;='club records end 2019'!$G$15))), "CR", " ")</f>
        <v xml:space="preserve"> </v>
      </c>
      <c r="Y142" s="12" t="str">
        <f>IF(AND(B142="pole vault", OR(AND(E142='club records end 2019'!$F$16, F142&gt;='club records end 2019'!$G$16), AND(E142='club records end 2019'!$F$17, F142&gt;='club records end 2019'!$G$17), AND(E142='club records end 2019'!$F$18, F142&gt;='club records end 2019'!$G$18), AND(E142='club records end 2019'!$F$19, F142&gt;='club records end 2019'!$G$19), AND(E142='club records end 2019'!$F$20, F142&gt;='club records end 2019'!$G$20))), "CR", " ")</f>
        <v xml:space="preserve"> </v>
      </c>
      <c r="Z142" s="12" t="str">
        <f>IF(AND(B142="discus 1", E142='club records end 2019'!$F$21, F142&gt;='club records end 2019'!$G$21), "CR", " ")</f>
        <v xml:space="preserve"> </v>
      </c>
      <c r="AA142" s="12" t="str">
        <f>IF(AND(B142="discus 1.25", E142='club records end 2019'!$F$22, F142&gt;='club records end 2019'!$G$22), "CR", " ")</f>
        <v xml:space="preserve"> </v>
      </c>
      <c r="AB142" s="12" t="str">
        <f>IF(AND(B142="discus 1.5", E142='club records end 2019'!$F$23, F142&gt;='club records end 2019'!$G$23), "CR", " ")</f>
        <v xml:space="preserve"> </v>
      </c>
      <c r="AC142" s="12" t="str">
        <f>IF(AND(B142="discus 1.75", E142='club records end 2019'!$F$24, F142&gt;='club records end 2019'!$G$24), "CR", " ")</f>
        <v xml:space="preserve"> </v>
      </c>
      <c r="AD142" s="12" t="str">
        <f>IF(AND(B142="discus 2", E142='club records end 2019'!$F$25, F142&gt;='club records end 2019'!$G$25), "CR", " ")</f>
        <v xml:space="preserve"> </v>
      </c>
      <c r="AE142" s="12" t="str">
        <f>IF(AND(B142="hammer 4", E142='club records end 2019'!$F$27, F142&gt;='club records end 2019'!$G$27), "CR", " ")</f>
        <v xml:space="preserve"> </v>
      </c>
      <c r="AF142" s="12" t="str">
        <f>IF(AND(B142="hammer 5", E142='club records end 2019'!$F$28, F142&gt;='club records end 2019'!$G$28), "CR", " ")</f>
        <v xml:space="preserve"> </v>
      </c>
      <c r="AG142" s="12" t="str">
        <f>IF(AND(B142="hammer 6", E142='club records end 2019'!$F$29, F142&gt;='club records end 2019'!$G$29), "CR", " ")</f>
        <v xml:space="preserve"> </v>
      </c>
      <c r="AH142" s="12" t="str">
        <f>IF(AND(B142="hammer 7.26", E142='club records end 2019'!$F$30, F142&gt;='club records end 2019'!$G$30), "CR", " ")</f>
        <v xml:space="preserve"> </v>
      </c>
      <c r="AI142" s="12" t="str">
        <f>IF(AND(B142="javelin 400", E142='club records end 2019'!$F$31, F142&gt;='club records end 2019'!$G$31), "CR", " ")</f>
        <v xml:space="preserve"> </v>
      </c>
      <c r="AJ142" s="12" t="str">
        <f>IF(AND(B142="javelin 600", E142='club records end 2019'!$F$32, F142&gt;='club records end 2019'!$G$32), "CR", " ")</f>
        <v xml:space="preserve"> </v>
      </c>
      <c r="AK142" s="12" t="str">
        <f>IF(AND(B142="javelin 700", E142='club records end 2019'!$F$33, F142&gt;='club records end 2019'!$G$33), "CR", " ")</f>
        <v xml:space="preserve"> </v>
      </c>
      <c r="AL142" s="12" t="str">
        <f>IF(AND(B142="javelin 800", OR(AND(E142='club records end 2019'!$F$34, F142&gt;='club records end 2019'!$G$34), AND(E142='club records end 2019'!$F$35, F142&gt;='club records end 2019'!$G$35))), "CR", " ")</f>
        <v xml:space="preserve"> </v>
      </c>
      <c r="AM142" s="12" t="str">
        <f>IF(AND(B142="shot 3", E142='club records end 2019'!$F$36, F142&gt;='club records end 2019'!$G$36), "CR", " ")</f>
        <v xml:space="preserve"> </v>
      </c>
      <c r="AN142" s="12" t="str">
        <f>IF(AND(B142="shot 4", E142='club records end 2019'!$F$37, F142&gt;='club records end 2019'!$G$37), "CR", " ")</f>
        <v xml:space="preserve"> </v>
      </c>
      <c r="AO142" s="12" t="str">
        <f>IF(AND(B142="shot 5", E142='club records end 2019'!$F$38, F142&gt;='club records end 2019'!$G$38), "CR", " ")</f>
        <v xml:space="preserve"> </v>
      </c>
      <c r="AP142" s="12" t="str">
        <f>IF(AND(B142="shot 6", E142='club records end 2019'!$F$39, F142&gt;='club records end 2019'!$G$39), "CR", " ")</f>
        <v xml:space="preserve"> </v>
      </c>
      <c r="AQ142" s="12" t="str">
        <f>IF(AND(B142="shot 7.26", E142='club records end 2019'!$F$40, F142&gt;='club records end 2019'!$G$40), "CR", " ")</f>
        <v xml:space="preserve"> </v>
      </c>
      <c r="AR142" s="12" t="str">
        <f>IF(AND(B142="60H",OR(AND(E142='club records end 2019'!$J$1,F142&lt;='club records end 2019'!$K$1),AND(E142='club records end 2019'!$J$2,F142&lt;='club records end 2019'!$K$2),AND(E142='club records end 2019'!$J$3,F142&lt;='club records end 2019'!$K$3),AND(E142='club records end 2019'!$J$4,F142&lt;='club records end 2019'!$K$4),AND(E142='club records end 2019'!$J$5,F142&lt;='club records end 2019'!$K$5))),"CR"," ")</f>
        <v xml:space="preserve"> </v>
      </c>
      <c r="AS142" s="12" t="str">
        <f>IF(AND(B142="75H", AND(E142='club records end 2019'!$J$6, F142&lt;='club records end 2019'!$K$6)), "CR", " ")</f>
        <v xml:space="preserve"> </v>
      </c>
      <c r="AT142" s="12" t="str">
        <f>IF(AND(B142="80H", AND(E142='club records end 2019'!$J$7, F142&lt;='club records end 2019'!$K$7)), "CR", " ")</f>
        <v xml:space="preserve"> </v>
      </c>
      <c r="AU142" s="12" t="str">
        <f>IF(AND(B142="100H", AND(E142='club records end 2019'!$J$8, F142&lt;='club records end 2019'!$K$8)), "CR", " ")</f>
        <v xml:space="preserve"> </v>
      </c>
      <c r="AV142" s="12" t="str">
        <f>IF(AND(B142="110H", OR(AND(E142='club records end 2019'!$J$9, F142&lt;='club records end 2019'!$K$9), AND(E142='club records end 2019'!$J$10, F142&lt;='club records end 2019'!$K$10))), "CR", " ")</f>
        <v xml:space="preserve"> </v>
      </c>
      <c r="AW142" s="12" t="str">
        <f>IF(AND(B142="400H", OR(AND(E142='club records end 2019'!$J$11, F142&lt;='club records end 2019'!$K$11), AND(E142='club records end 2019'!$J$12, F142&lt;='club records end 2019'!$K$12), AND(E142='club records end 2019'!$J$13, F142&lt;='club records end 2019'!$K$13), AND(E142='club records end 2019'!$J$14, F142&lt;='club records end 2019'!$K$14))), "CR", " ")</f>
        <v xml:space="preserve"> </v>
      </c>
      <c r="AX142" s="12" t="str">
        <f>IF(AND(B142="1500SC", AND(E142='club records end 2019'!$J$15, F142&lt;='club records end 2019'!$K$15)), "CR", " ")</f>
        <v xml:space="preserve"> </v>
      </c>
      <c r="AY142" s="12" t="str">
        <f>IF(AND(B142="2000SC", OR(AND(E142='club records end 2019'!$J$17, F142&lt;='club records end 2019'!$K$17), AND(E142='club records end 2019'!$J$18, F142&lt;='club records end 2019'!$K$18))), "CR", " ")</f>
        <v xml:space="preserve"> </v>
      </c>
      <c r="AZ142" s="12" t="str">
        <f>IF(AND(B142="3000SC", OR(AND(E142='club records end 2019'!$J$20, F142&lt;='club records end 2019'!$K$20), AND(E142='club records end 2019'!$J$21, F142&lt;='club records end 2019'!$K$21))), "CR", " ")</f>
        <v xml:space="preserve"> </v>
      </c>
      <c r="BA142" s="13" t="str">
        <f>IF(AND(B142="4x100", OR(AND(E142='club records end 2019'!$N$1, F142&lt;='club records end 2019'!$O$1), AND(E142='club records end 2019'!$N$2, F142&lt;='club records end 2019'!$O$2), AND(E142='club records end 2019'!$N$3, F142&lt;='club records end 2019'!$O$3), AND(E142='club records end 2019'!$N$4, F142&lt;='club records end 2019'!$O$4), AND(E142='club records end 2019'!$N$5, F142&lt;='club records end 2019'!$O$5))), "CR", " ")</f>
        <v xml:space="preserve"> </v>
      </c>
      <c r="BB142" s="13" t="str">
        <f>IF(AND(B142="4x200", OR(AND(E142='club records end 2019'!$N$6, F142&lt;='club records end 2019'!$O$6), AND(E142='club records end 2019'!$N$7, F142&lt;='club records end 2019'!$O$7), AND(E142='club records end 2019'!$N$8, F142&lt;='club records end 2019'!$O$8), AND(E142='club records end 2019'!$N$9, F142&lt;='club records end 2019'!$O$9), AND(E142='club records end 2019'!$N$10, F142&lt;='club records end 2019'!$O$10))), "CR", " ")</f>
        <v xml:space="preserve"> </v>
      </c>
      <c r="BC142" s="13" t="str">
        <f>IF(AND(B142="4x300", AND(E142='club records end 2019'!$N$11, F142&lt;='club records end 2019'!$O$11)), "CR", " ")</f>
        <v xml:space="preserve"> </v>
      </c>
      <c r="BD142" s="13" t="str">
        <f>IF(AND(B142="4x400", OR(AND(E142='club records end 2019'!$N$12, F142&lt;='club records end 2019'!$O$12), AND(E142='club records end 2019'!$N$13, F142&lt;='club records end 2019'!$O$13), AND(E142='club records end 2019'!$N$14, F142&lt;='club records end 2019'!$O$14), AND(E142='club records end 2019'!$N$15, F142&lt;='club records end 2019'!$O$15))), "CR", " ")</f>
        <v xml:space="preserve"> </v>
      </c>
      <c r="BE142" s="13" t="str">
        <f>IF(AND(B142="3x800", OR(AND(E142='club records end 2019'!$N$16, F142&lt;='club records end 2019'!$O$16), AND(E142='club records end 2019'!$N$17, F142&lt;='club records end 2019'!$O$17), AND(E142='club records end 2019'!$N$18, F142&lt;='club records end 2019'!$O$18))), "CR", " ")</f>
        <v xml:space="preserve"> </v>
      </c>
      <c r="BF142" s="13" t="str">
        <f>IF(AND(B142="pentathlon", OR(AND(E142='club records end 2019'!$N$21, F142&gt;='club records end 2019'!$O$21), AND(E142='club records end 2019'!$N$22, F142&gt;='club records end 2019'!$O$22),AND(E142='club records end 2019'!$N$23, F142&gt;='club records end 2019'!$O$23),AND(E142='club records end 2019'!$N$24, F142&gt;='club records end 2019'!$O$24))), "CR", " ")</f>
        <v xml:space="preserve"> </v>
      </c>
      <c r="BG142" s="13" t="str">
        <f>IF(AND(B142="heptathlon", OR(AND(E142='club records end 2019'!$N$26, F142&gt;='club records end 2019'!$O$26), AND(E142='club records end 2019'!$N$27, F142&gt;='club records end 2019'!$O$27))), "CR", " ")</f>
        <v xml:space="preserve"> </v>
      </c>
      <c r="BH142" s="13" t="str">
        <f>IF(AND(B142="decathlon", OR(AND(E142='club records end 2019'!$N$29, F142&gt;='club records end 2019'!$O$29), AND(E142='club records end 2019'!$N$30, F142&gt;='club records end 2019'!$O$30),AND(E142='club records end 2019'!$N$31, F142&gt;='club records end 2019'!$O$31))), "CR", " ")</f>
        <v xml:space="preserve"> </v>
      </c>
    </row>
    <row r="143" spans="1:60" ht="14.5" x14ac:dyDescent="0.35">
      <c r="A143" s="1" t="s">
        <v>333</v>
      </c>
      <c r="B143" s="2">
        <v>5000</v>
      </c>
      <c r="C143" s="1" t="s">
        <v>135</v>
      </c>
      <c r="D143" s="1" t="s">
        <v>158</v>
      </c>
      <c r="E143" s="17" t="s">
        <v>10</v>
      </c>
      <c r="F143" s="18" t="s">
        <v>401</v>
      </c>
      <c r="G143" s="24">
        <v>44079</v>
      </c>
      <c r="H143" s="1" t="s">
        <v>399</v>
      </c>
      <c r="J143" s="4" t="str">
        <f t="shared" si="14"/>
        <v/>
      </c>
      <c r="K143" s="13" t="str">
        <f>IF(AND(B143=100, OR(AND(E143='club records end 2019'!$B$6, F143&lt;='club records end 2019'!$C$6), AND(E143='club records end 2019'!$B$7, F143&lt;='club records end 2019'!$C$7), AND(E143='club records end 2019'!$B$8, F143&lt;='club records end 2019'!$C$8), AND(E143='club records end 2019'!$B$9, F143&lt;='club records end 2019'!$C$9), AND(E143='club records end 2019'!$B$10, F143&lt;='club records end 2019'!$C$10))), "CR", " ")</f>
        <v xml:space="preserve"> </v>
      </c>
      <c r="L143" s="13" t="str">
        <f>IF(AND(B143=200, OR(AND(E143='club records end 2019'!$B$11, F143&lt;='club records end 2019'!$C$11), AND(E143='club records end 2019'!$B$12, F143&lt;='club records end 2019'!$C$12), AND(E143='club records end 2019'!$B$13, F143&lt;='club records end 2019'!$C$13), AND(E143='club records end 2019'!$B$14, F143&lt;='club records end 2019'!$C$14), AND(E143='club records end 2019'!$B$15, F143&lt;='club records end 2019'!$C$15))), "CR", " ")</f>
        <v xml:space="preserve"> </v>
      </c>
      <c r="M143" s="13" t="str">
        <f>IF(AND(B143=300, OR(AND(E143='club records end 2019'!$B$16, F143&lt;='club records end 2019'!$C$16), AND(E143='club records end 2019'!$B$17, F143&lt;='club records end 2019'!$C$17))), "CR", " ")</f>
        <v xml:space="preserve"> </v>
      </c>
      <c r="N143" s="13" t="str">
        <f>IF(AND(B143=400, OR(AND(E143='club records end 2019'!$B$18, F143&lt;='club records end 2019'!$C$18), AND(E143='club records end 2019'!$B$19, F143&lt;='club records end 2019'!$C$19), AND(E143='club records end 2019'!$B$20, F143&lt;='club records end 2019'!$C$20), AND(E143='club records end 2019'!$B$21, F143&lt;='club records end 2019'!$C$21))), "CR", " ")</f>
        <v xml:space="preserve"> </v>
      </c>
      <c r="O143" s="13" t="str">
        <f>IF(AND(B143=800, OR(AND(E143='club records end 2019'!$B$22, F143&lt;='club records end 2019'!$C$22), AND(E143='club records end 2019'!$B$23, F143&lt;='club records end 2019'!$C$23), AND(E143='club records end 2019'!$B$24, F143&lt;='club records end 2019'!$C$24), AND(E143='club records end 2019'!$B$25, F143&lt;='club records end 2019'!$C$25), AND(E143='club records end 2019'!$B$26, F143&lt;='club records end 2019'!$C$26))), "CR", " ")</f>
        <v xml:space="preserve"> </v>
      </c>
      <c r="P143" s="13" t="str">
        <f>IF(AND(B143=1000, OR(AND(E143='club records end 2019'!$B$27, F143&lt;='club records end 2019'!$C$27), AND(E143='club records end 2019'!$B$28, F143&lt;='club records end 2019'!$C$28))), "CR", " ")</f>
        <v xml:space="preserve"> </v>
      </c>
      <c r="Q143" s="13" t="str">
        <f>IF(AND(B143=1500, OR(AND(E143='club records end 2019'!$B$29, F143&lt;='club records end 2019'!$C$29), AND(E143='club records end 2019'!$B$30, F143&lt;='club records end 2019'!$C$30), AND(E143='club records end 2019'!$B$31, F143&lt;='club records end 2019'!$C$31), AND(E143='club records end 2019'!$B$32, F143&lt;='club records end 2019'!$C$32), AND(E143='club records end 2019'!$B$33, F143&lt;='club records end 2019'!$C$33))), "CR", " ")</f>
        <v xml:space="preserve"> </v>
      </c>
      <c r="R143" s="13" t="str">
        <f>IF(AND(B143="1600 (Mile)",OR(AND(E143='club records end 2019'!$B$34,F143&lt;='club records end 2019'!$C$34),AND(E143='club records end 2019'!$B$35,F143&lt;='club records end 2019'!$C$35),AND(E143='club records end 2019'!$B$36,F143&lt;='club records end 2019'!$C$36),AND(E143='club records end 2019'!$B$37,F143&lt;='club records end 2019'!$C$37))),"CR"," ")</f>
        <v xml:space="preserve"> </v>
      </c>
      <c r="S143" s="13" t="str">
        <f>IF(AND(B143=3000, OR(AND(E143='club records end 2019'!$B$38, F143&lt;='club records end 2019'!$C$38), AND(E143='club records end 2019'!$B$39, F143&lt;='club records end 2019'!$C$39), AND(E143='club records end 2019'!$B$40, F143&lt;='club records end 2019'!$C$40), AND(E143='club records end 2019'!$B$41, F143&lt;='club records end 2019'!$C$41))), "CR", " ")</f>
        <v xml:space="preserve"> </v>
      </c>
      <c r="T143" s="13" t="str">
        <f>IF(AND(B143=5000, OR(AND(E143='club records end 2019'!$B$42, F143&lt;='club records end 2019'!$C$42), AND(E143='club records end 2019'!$B$43, F143&lt;='club records end 2019'!$C$43))), "CR", " ")</f>
        <v xml:space="preserve"> </v>
      </c>
      <c r="U143" s="12" t="str">
        <f>IF(AND(B143=10000, OR(AND(E143='club records end 2019'!$B$44, F143&lt;='club records end 2019'!$C$44), AND(E143='club records end 2019'!$B$45, F143&lt;='club records end 2019'!$C$45))), "CR", " ")</f>
        <v xml:space="preserve"> </v>
      </c>
      <c r="V143" s="12" t="str">
        <f>IF(AND(B143="high jump", OR(AND(E143='club records end 2019'!$F$1, F143&gt;='club records end 2019'!$G$1), AND(E143='club records end 2019'!$F$2, F143&gt;='club records end 2019'!$G$2), AND(E143='club records end 2019'!$F$3, F143&gt;='club records end 2019'!$G$3), AND(E143='club records end 2019'!$F$4, F143&gt;='club records end 2019'!$G$4), AND(E143='club records end 2019'!$F$5, F143&gt;='club records end 2019'!$G$5))), "CR", " ")</f>
        <v xml:space="preserve"> </v>
      </c>
      <c r="W143" s="12" t="str">
        <f>IF(AND(B143="long jump", OR(AND(E143='club records end 2019'!$F$6, F143&gt;='club records end 2019'!$G$6), AND(E143='club records end 2019'!$F$7, F143&gt;='club records end 2019'!$G$7), AND(E143='club records end 2019'!$F$8, F143&gt;='club records end 2019'!$G$8), AND(E143='club records end 2019'!$F$9, F143&gt;='club records end 2019'!$G$9), AND(E143='club records end 2019'!$F$10, F143&gt;='club records end 2019'!$G$10))), "CR", " ")</f>
        <v xml:space="preserve"> </v>
      </c>
      <c r="X143" s="12" t="str">
        <f>IF(AND(B143="triple jump", OR(AND(E143='club records end 2019'!$F$11, F143&gt;='club records end 2019'!$G$11), AND(E143='club records end 2019'!$F$12, F143&gt;='club records end 2019'!$G$12), AND(E143='club records end 2019'!$F$13, F143&gt;='club records end 2019'!$G$13), AND(E143='club records end 2019'!$F$14, F143&gt;='club records end 2019'!$G$14), AND(E143='club records end 2019'!$F$15, F143&gt;='club records end 2019'!$G$15))), "CR", " ")</f>
        <v xml:space="preserve"> </v>
      </c>
      <c r="Y143" s="12" t="str">
        <f>IF(AND(B143="pole vault", OR(AND(E143='club records end 2019'!$F$16, F143&gt;='club records end 2019'!$G$16), AND(E143='club records end 2019'!$F$17, F143&gt;='club records end 2019'!$G$17), AND(E143='club records end 2019'!$F$18, F143&gt;='club records end 2019'!$G$18), AND(E143='club records end 2019'!$F$19, F143&gt;='club records end 2019'!$G$19), AND(E143='club records end 2019'!$F$20, F143&gt;='club records end 2019'!$G$20))), "CR", " ")</f>
        <v xml:space="preserve"> </v>
      </c>
      <c r="Z143" s="12" t="str">
        <f>IF(AND(B143="discus 1", E143='club records end 2019'!$F$21, F143&gt;='club records end 2019'!$G$21), "CR", " ")</f>
        <v xml:space="preserve"> </v>
      </c>
      <c r="AA143" s="12" t="str">
        <f>IF(AND(B143="discus 1.25", E143='club records end 2019'!$F$22, F143&gt;='club records end 2019'!$G$22), "CR", " ")</f>
        <v xml:space="preserve"> </v>
      </c>
      <c r="AB143" s="12" t="str">
        <f>IF(AND(B143="discus 1.5", E143='club records end 2019'!$F$23, F143&gt;='club records end 2019'!$G$23), "CR", " ")</f>
        <v xml:space="preserve"> </v>
      </c>
      <c r="AC143" s="12" t="str">
        <f>IF(AND(B143="discus 1.75", E143='club records end 2019'!$F$24, F143&gt;='club records end 2019'!$G$24), "CR", " ")</f>
        <v xml:space="preserve"> </v>
      </c>
      <c r="AD143" s="12" t="str">
        <f>IF(AND(B143="discus 2", E143='club records end 2019'!$F$25, F143&gt;='club records end 2019'!$G$25), "CR", " ")</f>
        <v xml:space="preserve"> </v>
      </c>
      <c r="AE143" s="12" t="str">
        <f>IF(AND(B143="hammer 4", E143='club records end 2019'!$F$27, F143&gt;='club records end 2019'!$G$27), "CR", " ")</f>
        <v xml:space="preserve"> </v>
      </c>
      <c r="AF143" s="12" t="str">
        <f>IF(AND(B143="hammer 5", E143='club records end 2019'!$F$28, F143&gt;='club records end 2019'!$G$28), "CR", " ")</f>
        <v xml:space="preserve"> </v>
      </c>
      <c r="AG143" s="12" t="str">
        <f>IF(AND(B143="hammer 6", E143='club records end 2019'!$F$29, F143&gt;='club records end 2019'!$G$29), "CR", " ")</f>
        <v xml:space="preserve"> </v>
      </c>
      <c r="AH143" s="12" t="str">
        <f>IF(AND(B143="hammer 7.26", E143='club records end 2019'!$F$30, F143&gt;='club records end 2019'!$G$30), "CR", " ")</f>
        <v xml:space="preserve"> </v>
      </c>
      <c r="AI143" s="12" t="str">
        <f>IF(AND(B143="javelin 400", E143='club records end 2019'!$F$31, F143&gt;='club records end 2019'!$G$31), "CR", " ")</f>
        <v xml:space="preserve"> </v>
      </c>
      <c r="AJ143" s="12" t="str">
        <f>IF(AND(B143="javelin 600", E143='club records end 2019'!$F$32, F143&gt;='club records end 2019'!$G$32), "CR", " ")</f>
        <v xml:space="preserve"> </v>
      </c>
      <c r="AK143" s="12" t="str">
        <f>IF(AND(B143="javelin 700", E143='club records end 2019'!$F$33, F143&gt;='club records end 2019'!$G$33), "CR", " ")</f>
        <v xml:space="preserve"> </v>
      </c>
      <c r="AL143" s="12" t="str">
        <f>IF(AND(B143="javelin 800", OR(AND(E143='club records end 2019'!$F$34, F143&gt;='club records end 2019'!$G$34), AND(E143='club records end 2019'!$F$35, F143&gt;='club records end 2019'!$G$35))), "CR", " ")</f>
        <v xml:space="preserve"> </v>
      </c>
      <c r="AM143" s="12" t="str">
        <f>IF(AND(B143="shot 3", E143='club records end 2019'!$F$36, F143&gt;='club records end 2019'!$G$36), "CR", " ")</f>
        <v xml:space="preserve"> </v>
      </c>
      <c r="AN143" s="12" t="str">
        <f>IF(AND(B143="shot 4", E143='club records end 2019'!$F$37, F143&gt;='club records end 2019'!$G$37), "CR", " ")</f>
        <v xml:space="preserve"> </v>
      </c>
      <c r="AO143" s="12" t="str">
        <f>IF(AND(B143="shot 5", E143='club records end 2019'!$F$38, F143&gt;='club records end 2019'!$G$38), "CR", " ")</f>
        <v xml:space="preserve"> </v>
      </c>
      <c r="AP143" s="12" t="str">
        <f>IF(AND(B143="shot 6", E143='club records end 2019'!$F$39, F143&gt;='club records end 2019'!$G$39), "CR", " ")</f>
        <v xml:space="preserve"> </v>
      </c>
      <c r="AQ143" s="12" t="str">
        <f>IF(AND(B143="shot 7.26", E143='club records end 2019'!$F$40, F143&gt;='club records end 2019'!$G$40), "CR", " ")</f>
        <v xml:space="preserve"> </v>
      </c>
      <c r="AR143" s="12" t="str">
        <f>IF(AND(B143="60H",OR(AND(E143='club records end 2019'!$J$1,F143&lt;='club records end 2019'!$K$1),AND(E143='club records end 2019'!$J$2,F143&lt;='club records end 2019'!$K$2),AND(E143='club records end 2019'!$J$3,F143&lt;='club records end 2019'!$K$3),AND(E143='club records end 2019'!$J$4,F143&lt;='club records end 2019'!$K$4),AND(E143='club records end 2019'!$J$5,F143&lt;='club records end 2019'!$K$5))),"CR"," ")</f>
        <v xml:space="preserve"> </v>
      </c>
      <c r="AS143" s="12" t="str">
        <f>IF(AND(B143="75H", AND(E143='club records end 2019'!$J$6, F143&lt;='club records end 2019'!$K$6)), "CR", " ")</f>
        <v xml:space="preserve"> </v>
      </c>
      <c r="AT143" s="12" t="str">
        <f>IF(AND(B143="80H", AND(E143='club records end 2019'!$J$7, F143&lt;='club records end 2019'!$K$7)), "CR", " ")</f>
        <v xml:space="preserve"> </v>
      </c>
      <c r="AU143" s="12" t="str">
        <f>IF(AND(B143="100H", AND(E143='club records end 2019'!$J$8, F143&lt;='club records end 2019'!$K$8)), "CR", " ")</f>
        <v xml:space="preserve"> </v>
      </c>
      <c r="AV143" s="12" t="str">
        <f>IF(AND(B143="110H", OR(AND(E143='club records end 2019'!$J$9, F143&lt;='club records end 2019'!$K$9), AND(E143='club records end 2019'!$J$10, F143&lt;='club records end 2019'!$K$10))), "CR", " ")</f>
        <v xml:space="preserve"> </v>
      </c>
      <c r="AW143" s="12" t="str">
        <f>IF(AND(B143="400H", OR(AND(E143='club records end 2019'!$J$11, F143&lt;='club records end 2019'!$K$11), AND(E143='club records end 2019'!$J$12, F143&lt;='club records end 2019'!$K$12), AND(E143='club records end 2019'!$J$13, F143&lt;='club records end 2019'!$K$13), AND(E143='club records end 2019'!$J$14, F143&lt;='club records end 2019'!$K$14))), "CR", " ")</f>
        <v xml:space="preserve"> </v>
      </c>
      <c r="AX143" s="12" t="str">
        <f>IF(AND(B143="1500SC", AND(E143='club records end 2019'!$J$15, F143&lt;='club records end 2019'!$K$15)), "CR", " ")</f>
        <v xml:space="preserve"> </v>
      </c>
      <c r="AY143" s="12" t="str">
        <f>IF(AND(B143="2000SC", OR(AND(E143='club records end 2019'!$J$17, F143&lt;='club records end 2019'!$K$17), AND(E143='club records end 2019'!$J$18, F143&lt;='club records end 2019'!$K$18))), "CR", " ")</f>
        <v xml:space="preserve"> </v>
      </c>
      <c r="AZ143" s="12" t="str">
        <f>IF(AND(B143="3000SC", OR(AND(E143='club records end 2019'!$J$20, F143&lt;='club records end 2019'!$K$20), AND(E143='club records end 2019'!$J$21, F143&lt;='club records end 2019'!$K$21))), "CR", " ")</f>
        <v xml:space="preserve"> </v>
      </c>
      <c r="BA143" s="13" t="str">
        <f>IF(AND(B143="4x100", OR(AND(E143='club records end 2019'!$N$1, F143&lt;='club records end 2019'!$O$1), AND(E143='club records end 2019'!$N$2, F143&lt;='club records end 2019'!$O$2), AND(E143='club records end 2019'!$N$3, F143&lt;='club records end 2019'!$O$3), AND(E143='club records end 2019'!$N$4, F143&lt;='club records end 2019'!$O$4), AND(E143='club records end 2019'!$N$5, F143&lt;='club records end 2019'!$O$5))), "CR", " ")</f>
        <v xml:space="preserve"> </v>
      </c>
      <c r="BB143" s="13" t="str">
        <f>IF(AND(B143="4x200", OR(AND(E143='club records end 2019'!$N$6, F143&lt;='club records end 2019'!$O$6), AND(E143='club records end 2019'!$N$7, F143&lt;='club records end 2019'!$O$7), AND(E143='club records end 2019'!$N$8, F143&lt;='club records end 2019'!$O$8), AND(E143='club records end 2019'!$N$9, F143&lt;='club records end 2019'!$O$9), AND(E143='club records end 2019'!$N$10, F143&lt;='club records end 2019'!$O$10))), "CR", " ")</f>
        <v xml:space="preserve"> </v>
      </c>
      <c r="BC143" s="13" t="str">
        <f>IF(AND(B143="4x300", AND(E143='club records end 2019'!$N$11, F143&lt;='club records end 2019'!$O$11)), "CR", " ")</f>
        <v xml:space="preserve"> </v>
      </c>
      <c r="BD143" s="13" t="str">
        <f>IF(AND(B143="4x400", OR(AND(E143='club records end 2019'!$N$12, F143&lt;='club records end 2019'!$O$12), AND(E143='club records end 2019'!$N$13, F143&lt;='club records end 2019'!$O$13), AND(E143='club records end 2019'!$N$14, F143&lt;='club records end 2019'!$O$14), AND(E143='club records end 2019'!$N$15, F143&lt;='club records end 2019'!$O$15))), "CR", " ")</f>
        <v xml:space="preserve"> </v>
      </c>
      <c r="BE143" s="13" t="str">
        <f>IF(AND(B143="3x800", OR(AND(E143='club records end 2019'!$N$16, F143&lt;='club records end 2019'!$O$16), AND(E143='club records end 2019'!$N$17, F143&lt;='club records end 2019'!$O$17), AND(E143='club records end 2019'!$N$18, F143&lt;='club records end 2019'!$O$18))), "CR", " ")</f>
        <v xml:space="preserve"> </v>
      </c>
      <c r="BF143" s="13" t="str">
        <f>IF(AND(B143="pentathlon", OR(AND(E143='club records end 2019'!$N$21, F143&gt;='club records end 2019'!$O$21), AND(E143='club records end 2019'!$N$22, F143&gt;='club records end 2019'!$O$22),AND(E143='club records end 2019'!$N$23, F143&gt;='club records end 2019'!$O$23),AND(E143='club records end 2019'!$N$24, F143&gt;='club records end 2019'!$O$24))), "CR", " ")</f>
        <v xml:space="preserve"> </v>
      </c>
      <c r="BG143" s="13" t="str">
        <f>IF(AND(B143="heptathlon", OR(AND(E143='club records end 2019'!$N$26, F143&gt;='club records end 2019'!$O$26), AND(E143='club records end 2019'!$N$27, F143&gt;='club records end 2019'!$O$27))), "CR", " ")</f>
        <v xml:space="preserve"> </v>
      </c>
      <c r="BH143" s="13" t="str">
        <f>IF(AND(B143="decathlon", OR(AND(E143='club records end 2019'!$N$29, F143&gt;='club records end 2019'!$O$29), AND(E143='club records end 2019'!$N$30, F143&gt;='club records end 2019'!$O$30),AND(E143='club records end 2019'!$N$31, F143&gt;='club records end 2019'!$O$31))), "CR", " ")</f>
        <v xml:space="preserve"> </v>
      </c>
    </row>
    <row r="144" spans="1:60" ht="14.5" x14ac:dyDescent="0.35">
      <c r="A144" s="1" t="s">
        <v>333</v>
      </c>
      <c r="B144" s="2">
        <v>5000</v>
      </c>
      <c r="C144" s="1" t="s">
        <v>113</v>
      </c>
      <c r="D144" s="1" t="s">
        <v>332</v>
      </c>
      <c r="E144" s="17" t="s">
        <v>323</v>
      </c>
      <c r="F144" s="18" t="s">
        <v>402</v>
      </c>
      <c r="G144" s="24">
        <v>44079</v>
      </c>
      <c r="H144" s="1" t="s">
        <v>399</v>
      </c>
      <c r="J144" s="4" t="str">
        <f t="shared" si="14"/>
        <v/>
      </c>
      <c r="K144" s="13" t="str">
        <f>IF(AND(B144=100, OR(AND(E144='club records end 2019'!$B$6, F144&lt;='club records end 2019'!$C$6), AND(E144='club records end 2019'!$B$7, F144&lt;='club records end 2019'!$C$7), AND(E144='club records end 2019'!$B$8, F144&lt;='club records end 2019'!$C$8), AND(E144='club records end 2019'!$B$9, F144&lt;='club records end 2019'!$C$9), AND(E144='club records end 2019'!$B$10, F144&lt;='club records end 2019'!$C$10))), "CR", " ")</f>
        <v xml:space="preserve"> </v>
      </c>
      <c r="L144" s="13" t="str">
        <f>IF(AND(B144=200, OR(AND(E144='club records end 2019'!$B$11, F144&lt;='club records end 2019'!$C$11), AND(E144='club records end 2019'!$B$12, F144&lt;='club records end 2019'!$C$12), AND(E144='club records end 2019'!$B$13, F144&lt;='club records end 2019'!$C$13), AND(E144='club records end 2019'!$B$14, F144&lt;='club records end 2019'!$C$14), AND(E144='club records end 2019'!$B$15, F144&lt;='club records end 2019'!$C$15))), "CR", " ")</f>
        <v xml:space="preserve"> </v>
      </c>
      <c r="M144" s="13" t="str">
        <f>IF(AND(B144=300, OR(AND(E144='club records end 2019'!$B$16, F144&lt;='club records end 2019'!$C$16), AND(E144='club records end 2019'!$B$17, F144&lt;='club records end 2019'!$C$17))), "CR", " ")</f>
        <v xml:space="preserve"> </v>
      </c>
      <c r="N144" s="13" t="str">
        <f>IF(AND(B144=400, OR(AND(E144='club records end 2019'!$B$18, F144&lt;='club records end 2019'!$C$18), AND(E144='club records end 2019'!$B$19, F144&lt;='club records end 2019'!$C$19), AND(E144='club records end 2019'!$B$20, F144&lt;='club records end 2019'!$C$20), AND(E144='club records end 2019'!$B$21, F144&lt;='club records end 2019'!$C$21))), "CR", " ")</f>
        <v xml:space="preserve"> </v>
      </c>
      <c r="O144" s="13" t="str">
        <f>IF(AND(B144=800, OR(AND(E144='club records end 2019'!$B$22, F144&lt;='club records end 2019'!$C$22), AND(E144='club records end 2019'!$B$23, F144&lt;='club records end 2019'!$C$23), AND(E144='club records end 2019'!$B$24, F144&lt;='club records end 2019'!$C$24), AND(E144='club records end 2019'!$B$25, F144&lt;='club records end 2019'!$C$25), AND(E144='club records end 2019'!$B$26, F144&lt;='club records end 2019'!$C$26))), "CR", " ")</f>
        <v xml:space="preserve"> </v>
      </c>
      <c r="P144" s="13" t="str">
        <f>IF(AND(B144=1000, OR(AND(E144='club records end 2019'!$B$27, F144&lt;='club records end 2019'!$C$27), AND(E144='club records end 2019'!$B$28, F144&lt;='club records end 2019'!$C$28))), "CR", " ")</f>
        <v xml:space="preserve"> </v>
      </c>
      <c r="Q144" s="13" t="str">
        <f>IF(AND(B144=1500, OR(AND(E144='club records end 2019'!$B$29, F144&lt;='club records end 2019'!$C$29), AND(E144='club records end 2019'!$B$30, F144&lt;='club records end 2019'!$C$30), AND(E144='club records end 2019'!$B$31, F144&lt;='club records end 2019'!$C$31), AND(E144='club records end 2019'!$B$32, F144&lt;='club records end 2019'!$C$32), AND(E144='club records end 2019'!$B$33, F144&lt;='club records end 2019'!$C$33))), "CR", " ")</f>
        <v xml:space="preserve"> </v>
      </c>
      <c r="R144" s="13" t="str">
        <f>IF(AND(B144="1600 (Mile)",OR(AND(E144='club records end 2019'!$B$34,F144&lt;='club records end 2019'!$C$34),AND(E144='club records end 2019'!$B$35,F144&lt;='club records end 2019'!$C$35),AND(E144='club records end 2019'!$B$36,F144&lt;='club records end 2019'!$C$36),AND(E144='club records end 2019'!$B$37,F144&lt;='club records end 2019'!$C$37))),"CR"," ")</f>
        <v xml:space="preserve"> </v>
      </c>
      <c r="S144" s="13" t="str">
        <f>IF(AND(B144=3000, OR(AND(E144='club records end 2019'!$B$38, F144&lt;='club records end 2019'!$C$38), AND(E144='club records end 2019'!$B$39, F144&lt;='club records end 2019'!$C$39), AND(E144='club records end 2019'!$B$40, F144&lt;='club records end 2019'!$C$40), AND(E144='club records end 2019'!$B$41, F144&lt;='club records end 2019'!$C$41))), "CR", " ")</f>
        <v xml:space="preserve"> </v>
      </c>
      <c r="T144" s="13" t="str">
        <f>IF(AND(B144=5000, OR(AND(E144='club records end 2019'!$B$42, F144&lt;='club records end 2019'!$C$42), AND(E144='club records end 2019'!$B$43, F144&lt;='club records end 2019'!$C$43))), "CR", " ")</f>
        <v xml:space="preserve"> </v>
      </c>
      <c r="U144" s="12" t="str">
        <f>IF(AND(B144=10000, OR(AND(E144='club records end 2019'!$B$44, F144&lt;='club records end 2019'!$C$44), AND(E144='club records end 2019'!$B$45, F144&lt;='club records end 2019'!$C$45))), "CR", " ")</f>
        <v xml:space="preserve"> </v>
      </c>
      <c r="V144" s="12" t="str">
        <f>IF(AND(B144="high jump", OR(AND(E144='club records end 2019'!$F$1, F144&gt;='club records end 2019'!$G$1), AND(E144='club records end 2019'!$F$2, F144&gt;='club records end 2019'!$G$2), AND(E144='club records end 2019'!$F$3, F144&gt;='club records end 2019'!$G$3), AND(E144='club records end 2019'!$F$4, F144&gt;='club records end 2019'!$G$4), AND(E144='club records end 2019'!$F$5, F144&gt;='club records end 2019'!$G$5))), "CR", " ")</f>
        <v xml:space="preserve"> </v>
      </c>
      <c r="W144" s="12" t="str">
        <f>IF(AND(B144="long jump", OR(AND(E144='club records end 2019'!$F$6, F144&gt;='club records end 2019'!$G$6), AND(E144='club records end 2019'!$F$7, F144&gt;='club records end 2019'!$G$7), AND(E144='club records end 2019'!$F$8, F144&gt;='club records end 2019'!$G$8), AND(E144='club records end 2019'!$F$9, F144&gt;='club records end 2019'!$G$9), AND(E144='club records end 2019'!$F$10, F144&gt;='club records end 2019'!$G$10))), "CR", " ")</f>
        <v xml:space="preserve"> </v>
      </c>
      <c r="X144" s="12" t="str">
        <f>IF(AND(B144="triple jump", OR(AND(E144='club records end 2019'!$F$11, F144&gt;='club records end 2019'!$G$11), AND(E144='club records end 2019'!$F$12, F144&gt;='club records end 2019'!$G$12), AND(E144='club records end 2019'!$F$13, F144&gt;='club records end 2019'!$G$13), AND(E144='club records end 2019'!$F$14, F144&gt;='club records end 2019'!$G$14), AND(E144='club records end 2019'!$F$15, F144&gt;='club records end 2019'!$G$15))), "CR", " ")</f>
        <v xml:space="preserve"> </v>
      </c>
      <c r="Y144" s="12" t="str">
        <f>IF(AND(B144="pole vault", OR(AND(E144='club records end 2019'!$F$16, F144&gt;='club records end 2019'!$G$16), AND(E144='club records end 2019'!$F$17, F144&gt;='club records end 2019'!$G$17), AND(E144='club records end 2019'!$F$18, F144&gt;='club records end 2019'!$G$18), AND(E144='club records end 2019'!$F$19, F144&gt;='club records end 2019'!$G$19), AND(E144='club records end 2019'!$F$20, F144&gt;='club records end 2019'!$G$20))), "CR", " ")</f>
        <v xml:space="preserve"> </v>
      </c>
      <c r="Z144" s="12" t="str">
        <f>IF(AND(B144="discus 1", E144='club records end 2019'!$F$21, F144&gt;='club records end 2019'!$G$21), "CR", " ")</f>
        <v xml:space="preserve"> </v>
      </c>
      <c r="AA144" s="12" t="str">
        <f>IF(AND(B144="discus 1.25", E144='club records end 2019'!$F$22, F144&gt;='club records end 2019'!$G$22), "CR", " ")</f>
        <v xml:space="preserve"> </v>
      </c>
      <c r="AB144" s="12" t="str">
        <f>IF(AND(B144="discus 1.5", E144='club records end 2019'!$F$23, F144&gt;='club records end 2019'!$G$23), "CR", " ")</f>
        <v xml:space="preserve"> </v>
      </c>
      <c r="AC144" s="12" t="str">
        <f>IF(AND(B144="discus 1.75", E144='club records end 2019'!$F$24, F144&gt;='club records end 2019'!$G$24), "CR", " ")</f>
        <v xml:space="preserve"> </v>
      </c>
      <c r="AD144" s="12" t="str">
        <f>IF(AND(B144="discus 2", E144='club records end 2019'!$F$25, F144&gt;='club records end 2019'!$G$25), "CR", " ")</f>
        <v xml:space="preserve"> </v>
      </c>
      <c r="AE144" s="12" t="str">
        <f>IF(AND(B144="hammer 4", E144='club records end 2019'!$F$27, F144&gt;='club records end 2019'!$G$27), "CR", " ")</f>
        <v xml:space="preserve"> </v>
      </c>
      <c r="AF144" s="12" t="str">
        <f>IF(AND(B144="hammer 5", E144='club records end 2019'!$F$28, F144&gt;='club records end 2019'!$G$28), "CR", " ")</f>
        <v xml:space="preserve"> </v>
      </c>
      <c r="AG144" s="12" t="str">
        <f>IF(AND(B144="hammer 6", E144='club records end 2019'!$F$29, F144&gt;='club records end 2019'!$G$29), "CR", " ")</f>
        <v xml:space="preserve"> </v>
      </c>
      <c r="AH144" s="12" t="str">
        <f>IF(AND(B144="hammer 7.26", E144='club records end 2019'!$F$30, F144&gt;='club records end 2019'!$G$30), "CR", " ")</f>
        <v xml:space="preserve"> </v>
      </c>
      <c r="AI144" s="12" t="str">
        <f>IF(AND(B144="javelin 400", E144='club records end 2019'!$F$31, F144&gt;='club records end 2019'!$G$31), "CR", " ")</f>
        <v xml:space="preserve"> </v>
      </c>
      <c r="AJ144" s="12" t="str">
        <f>IF(AND(B144="javelin 600", E144='club records end 2019'!$F$32, F144&gt;='club records end 2019'!$G$32), "CR", " ")</f>
        <v xml:space="preserve"> </v>
      </c>
      <c r="AK144" s="12" t="str">
        <f>IF(AND(B144="javelin 700", E144='club records end 2019'!$F$33, F144&gt;='club records end 2019'!$G$33), "CR", " ")</f>
        <v xml:space="preserve"> </v>
      </c>
      <c r="AL144" s="12" t="str">
        <f>IF(AND(B144="javelin 800", OR(AND(E144='club records end 2019'!$F$34, F144&gt;='club records end 2019'!$G$34), AND(E144='club records end 2019'!$F$35, F144&gt;='club records end 2019'!$G$35))), "CR", " ")</f>
        <v xml:space="preserve"> </v>
      </c>
      <c r="AM144" s="12" t="str">
        <f>IF(AND(B144="shot 3", E144='club records end 2019'!$F$36, F144&gt;='club records end 2019'!$G$36), "CR", " ")</f>
        <v xml:space="preserve"> </v>
      </c>
      <c r="AN144" s="12" t="str">
        <f>IF(AND(B144="shot 4", E144='club records end 2019'!$F$37, F144&gt;='club records end 2019'!$G$37), "CR", " ")</f>
        <v xml:space="preserve"> </v>
      </c>
      <c r="AO144" s="12" t="str">
        <f>IF(AND(B144="shot 5", E144='club records end 2019'!$F$38, F144&gt;='club records end 2019'!$G$38), "CR", " ")</f>
        <v xml:space="preserve"> </v>
      </c>
      <c r="AP144" s="12" t="str">
        <f>IF(AND(B144="shot 6", E144='club records end 2019'!$F$39, F144&gt;='club records end 2019'!$G$39), "CR", " ")</f>
        <v xml:space="preserve"> </v>
      </c>
      <c r="AQ144" s="12" t="str">
        <f>IF(AND(B144="shot 7.26", E144='club records end 2019'!$F$40, F144&gt;='club records end 2019'!$G$40), "CR", " ")</f>
        <v xml:space="preserve"> </v>
      </c>
      <c r="AR144" s="12" t="str">
        <f>IF(AND(B144="60H",OR(AND(E144='club records end 2019'!$J$1,F144&lt;='club records end 2019'!$K$1),AND(E144='club records end 2019'!$J$2,F144&lt;='club records end 2019'!$K$2),AND(E144='club records end 2019'!$J$3,F144&lt;='club records end 2019'!$K$3),AND(E144='club records end 2019'!$J$4,F144&lt;='club records end 2019'!$K$4),AND(E144='club records end 2019'!$J$5,F144&lt;='club records end 2019'!$K$5))),"CR"," ")</f>
        <v xml:space="preserve"> </v>
      </c>
      <c r="AS144" s="12" t="str">
        <f>IF(AND(B144="75H", AND(E144='club records end 2019'!$J$6, F144&lt;='club records end 2019'!$K$6)), "CR", " ")</f>
        <v xml:space="preserve"> </v>
      </c>
      <c r="AT144" s="12" t="str">
        <f>IF(AND(B144="80H", AND(E144='club records end 2019'!$J$7, F144&lt;='club records end 2019'!$K$7)), "CR", " ")</f>
        <v xml:space="preserve"> </v>
      </c>
      <c r="AU144" s="12" t="str">
        <f>IF(AND(B144="100H", AND(E144='club records end 2019'!$J$8, F144&lt;='club records end 2019'!$K$8)), "CR", " ")</f>
        <v xml:space="preserve"> </v>
      </c>
      <c r="AV144" s="12" t="str">
        <f>IF(AND(B144="110H", OR(AND(E144='club records end 2019'!$J$9, F144&lt;='club records end 2019'!$K$9), AND(E144='club records end 2019'!$J$10, F144&lt;='club records end 2019'!$K$10))), "CR", " ")</f>
        <v xml:space="preserve"> </v>
      </c>
      <c r="AW144" s="12" t="str">
        <f>IF(AND(B144="400H", OR(AND(E144='club records end 2019'!$J$11, F144&lt;='club records end 2019'!$K$11), AND(E144='club records end 2019'!$J$12, F144&lt;='club records end 2019'!$K$12), AND(E144='club records end 2019'!$J$13, F144&lt;='club records end 2019'!$K$13), AND(E144='club records end 2019'!$J$14, F144&lt;='club records end 2019'!$K$14))), "CR", " ")</f>
        <v xml:space="preserve"> </v>
      </c>
      <c r="AX144" s="12" t="str">
        <f>IF(AND(B144="1500SC", AND(E144='club records end 2019'!$J$15, F144&lt;='club records end 2019'!$K$15)), "CR", " ")</f>
        <v xml:space="preserve"> </v>
      </c>
      <c r="AY144" s="12" t="str">
        <f>IF(AND(B144="2000SC", OR(AND(E144='club records end 2019'!$J$17, F144&lt;='club records end 2019'!$K$17), AND(E144='club records end 2019'!$J$18, F144&lt;='club records end 2019'!$K$18))), "CR", " ")</f>
        <v xml:space="preserve"> </v>
      </c>
      <c r="AZ144" s="12" t="str">
        <f>IF(AND(B144="3000SC", OR(AND(E144='club records end 2019'!$J$20, F144&lt;='club records end 2019'!$K$20), AND(E144='club records end 2019'!$J$21, F144&lt;='club records end 2019'!$K$21))), "CR", " ")</f>
        <v xml:space="preserve"> </v>
      </c>
      <c r="BA144" s="13" t="str">
        <f>IF(AND(B144="4x100", OR(AND(E144='club records end 2019'!$N$1, F144&lt;='club records end 2019'!$O$1), AND(E144='club records end 2019'!$N$2, F144&lt;='club records end 2019'!$O$2), AND(E144='club records end 2019'!$N$3, F144&lt;='club records end 2019'!$O$3), AND(E144='club records end 2019'!$N$4, F144&lt;='club records end 2019'!$O$4), AND(E144='club records end 2019'!$N$5, F144&lt;='club records end 2019'!$O$5))), "CR", " ")</f>
        <v xml:space="preserve"> </v>
      </c>
      <c r="BB144" s="13" t="str">
        <f>IF(AND(B144="4x200", OR(AND(E144='club records end 2019'!$N$6, F144&lt;='club records end 2019'!$O$6), AND(E144='club records end 2019'!$N$7, F144&lt;='club records end 2019'!$O$7), AND(E144='club records end 2019'!$N$8, F144&lt;='club records end 2019'!$O$8), AND(E144='club records end 2019'!$N$9, F144&lt;='club records end 2019'!$O$9), AND(E144='club records end 2019'!$N$10, F144&lt;='club records end 2019'!$O$10))), "CR", " ")</f>
        <v xml:space="preserve"> </v>
      </c>
      <c r="BC144" s="13" t="str">
        <f>IF(AND(B144="4x300", AND(E144='club records end 2019'!$N$11, F144&lt;='club records end 2019'!$O$11)), "CR", " ")</f>
        <v xml:space="preserve"> </v>
      </c>
      <c r="BD144" s="13" t="str">
        <f>IF(AND(B144="4x400", OR(AND(E144='club records end 2019'!$N$12, F144&lt;='club records end 2019'!$O$12), AND(E144='club records end 2019'!$N$13, F144&lt;='club records end 2019'!$O$13), AND(E144='club records end 2019'!$N$14, F144&lt;='club records end 2019'!$O$14), AND(E144='club records end 2019'!$N$15, F144&lt;='club records end 2019'!$O$15))), "CR", " ")</f>
        <v xml:space="preserve"> </v>
      </c>
      <c r="BE144" s="13" t="str">
        <f>IF(AND(B144="3x800", OR(AND(E144='club records end 2019'!$N$16, F144&lt;='club records end 2019'!$O$16), AND(E144='club records end 2019'!$N$17, F144&lt;='club records end 2019'!$O$17), AND(E144='club records end 2019'!$N$18, F144&lt;='club records end 2019'!$O$18))), "CR", " ")</f>
        <v xml:space="preserve"> </v>
      </c>
      <c r="BF144" s="13" t="str">
        <f>IF(AND(B144="pentathlon", OR(AND(E144='club records end 2019'!$N$21, F144&gt;='club records end 2019'!$O$21), AND(E144='club records end 2019'!$N$22, F144&gt;='club records end 2019'!$O$22),AND(E144='club records end 2019'!$N$23, F144&gt;='club records end 2019'!$O$23),AND(E144='club records end 2019'!$N$24, F144&gt;='club records end 2019'!$O$24))), "CR", " ")</f>
        <v xml:space="preserve"> </v>
      </c>
      <c r="BG144" s="13" t="str">
        <f>IF(AND(B144="heptathlon", OR(AND(E144='club records end 2019'!$N$26, F144&gt;='club records end 2019'!$O$26), AND(E144='club records end 2019'!$N$27, F144&gt;='club records end 2019'!$O$27))), "CR", " ")</f>
        <v xml:space="preserve"> </v>
      </c>
      <c r="BH144" s="13" t="str">
        <f>IF(AND(B144="decathlon", OR(AND(E144='club records end 2019'!$N$29, F144&gt;='club records end 2019'!$O$29), AND(E144='club records end 2019'!$N$30, F144&gt;='club records end 2019'!$O$30),AND(E144='club records end 2019'!$N$31, F144&gt;='club records end 2019'!$O$31))), "CR", " ")</f>
        <v xml:space="preserve"> </v>
      </c>
    </row>
    <row r="145" spans="1:60" ht="14.5" x14ac:dyDescent="0.35">
      <c r="A145" s="1" t="s">
        <v>333</v>
      </c>
      <c r="B145" s="2" t="s">
        <v>216</v>
      </c>
      <c r="C145" s="1" t="s">
        <v>51</v>
      </c>
      <c r="D145" s="1" t="s">
        <v>52</v>
      </c>
      <c r="E145" s="17" t="s">
        <v>10</v>
      </c>
      <c r="F145" s="18">
        <v>16.440000000000001</v>
      </c>
      <c r="G145" s="24">
        <v>44059</v>
      </c>
      <c r="H145" s="1" t="s">
        <v>365</v>
      </c>
      <c r="J145" s="4" t="str">
        <f t="shared" si="14"/>
        <v/>
      </c>
      <c r="K145" s="13" t="str">
        <f>IF(AND(B145=100, OR(AND(E145='club records end 2019'!$B$6, F145&lt;='club records end 2019'!$C$6), AND(E145='club records end 2019'!$B$7, F145&lt;='club records end 2019'!$C$7), AND(E145='club records end 2019'!$B$8, F145&lt;='club records end 2019'!$C$8), AND(E145='club records end 2019'!$B$9, F145&lt;='club records end 2019'!$C$9), AND(E145='club records end 2019'!$B$10, F145&lt;='club records end 2019'!$C$10))), "CR", " ")</f>
        <v xml:space="preserve"> </v>
      </c>
      <c r="L145" s="13" t="str">
        <f>IF(AND(B145=200, OR(AND(E145='club records end 2019'!$B$11, F145&lt;='club records end 2019'!$C$11), AND(E145='club records end 2019'!$B$12, F145&lt;='club records end 2019'!$C$12), AND(E145='club records end 2019'!$B$13, F145&lt;='club records end 2019'!$C$13), AND(E145='club records end 2019'!$B$14, F145&lt;='club records end 2019'!$C$14), AND(E145='club records end 2019'!$B$15, F145&lt;='club records end 2019'!$C$15))), "CR", " ")</f>
        <v xml:space="preserve"> </v>
      </c>
      <c r="M145" s="13" t="str">
        <f>IF(AND(B145=300, OR(AND(E145='club records end 2019'!$B$16, F145&lt;='club records end 2019'!$C$16), AND(E145='club records end 2019'!$B$17, F145&lt;='club records end 2019'!$C$17))), "CR", " ")</f>
        <v xml:space="preserve"> </v>
      </c>
      <c r="N145" s="13" t="str">
        <f>IF(AND(B145=400, OR(AND(E145='club records end 2019'!$B$18, F145&lt;='club records end 2019'!$C$18), AND(E145='club records end 2019'!$B$19, F145&lt;='club records end 2019'!$C$19), AND(E145='club records end 2019'!$B$20, F145&lt;='club records end 2019'!$C$20), AND(E145='club records end 2019'!$B$21, F145&lt;='club records end 2019'!$C$21))), "CR", " ")</f>
        <v xml:space="preserve"> </v>
      </c>
      <c r="O145" s="13" t="str">
        <f>IF(AND(B145=800, OR(AND(E145='club records end 2019'!$B$22, F145&lt;='club records end 2019'!$C$22), AND(E145='club records end 2019'!$B$23, F145&lt;='club records end 2019'!$C$23), AND(E145='club records end 2019'!$B$24, F145&lt;='club records end 2019'!$C$24), AND(E145='club records end 2019'!$B$25, F145&lt;='club records end 2019'!$C$25), AND(E145='club records end 2019'!$B$26, F145&lt;='club records end 2019'!$C$26))), "CR", " ")</f>
        <v xml:space="preserve"> </v>
      </c>
      <c r="P145" s="13" t="str">
        <f>IF(AND(B145=1000, OR(AND(E145='club records end 2019'!$B$27, F145&lt;='club records end 2019'!$C$27), AND(E145='club records end 2019'!$B$28, F145&lt;='club records end 2019'!$C$28))), "CR", " ")</f>
        <v xml:space="preserve"> </v>
      </c>
      <c r="Q145" s="13" t="str">
        <f>IF(AND(B145=1500, OR(AND(E145='club records end 2019'!$B$29, F145&lt;='club records end 2019'!$C$29), AND(E145='club records end 2019'!$B$30, F145&lt;='club records end 2019'!$C$30), AND(E145='club records end 2019'!$B$31, F145&lt;='club records end 2019'!$C$31), AND(E145='club records end 2019'!$B$32, F145&lt;='club records end 2019'!$C$32), AND(E145='club records end 2019'!$B$33, F145&lt;='club records end 2019'!$C$33))), "CR", " ")</f>
        <v xml:space="preserve"> </v>
      </c>
      <c r="R145" s="13" t="str">
        <f>IF(AND(B145="1600 (Mile)",OR(AND(E145='club records end 2019'!$B$34,F145&lt;='club records end 2019'!$C$34),AND(E145='club records end 2019'!$B$35,F145&lt;='club records end 2019'!$C$35),AND(E145='club records end 2019'!$B$36,F145&lt;='club records end 2019'!$C$36),AND(E145='club records end 2019'!$B$37,F145&lt;='club records end 2019'!$C$37))),"CR"," ")</f>
        <v xml:space="preserve"> </v>
      </c>
      <c r="S145" s="13" t="str">
        <f>IF(AND(B145=3000, OR(AND(E145='club records end 2019'!$B$38, F145&lt;='club records end 2019'!$C$38), AND(E145='club records end 2019'!$B$39, F145&lt;='club records end 2019'!$C$39), AND(E145='club records end 2019'!$B$40, F145&lt;='club records end 2019'!$C$40), AND(E145='club records end 2019'!$B$41, F145&lt;='club records end 2019'!$C$41))), "CR", " ")</f>
        <v xml:space="preserve"> </v>
      </c>
      <c r="T145" s="13" t="str">
        <f>IF(AND(B145=5000, OR(AND(E145='club records end 2019'!$B$42, F145&lt;='club records end 2019'!$C$42), AND(E145='club records end 2019'!$B$43, F145&lt;='club records end 2019'!$C$43))), "CR", " ")</f>
        <v xml:space="preserve"> </v>
      </c>
      <c r="U145" s="12" t="str">
        <f>IF(AND(B145=10000, OR(AND(E145='club records end 2019'!$B$44, F145&lt;='club records end 2019'!$C$44), AND(E145='club records end 2019'!$B$45, F145&lt;='club records end 2019'!$C$45))), "CR", " ")</f>
        <v xml:space="preserve"> </v>
      </c>
      <c r="V145" s="12" t="str">
        <f>IF(AND(B145="high jump", OR(AND(E145='club records end 2019'!$F$1, F145&gt;='club records end 2019'!$G$1), AND(E145='club records end 2019'!$F$2, F145&gt;='club records end 2019'!$G$2), AND(E145='club records end 2019'!$F$3, F145&gt;='club records end 2019'!$G$3), AND(E145='club records end 2019'!$F$4, F145&gt;='club records end 2019'!$G$4), AND(E145='club records end 2019'!$F$5, F145&gt;='club records end 2019'!$G$5))), "CR", " ")</f>
        <v xml:space="preserve"> </v>
      </c>
      <c r="W145" s="12" t="str">
        <f>IF(AND(B145="long jump", OR(AND(E145='club records end 2019'!$F$6, F145&gt;='club records end 2019'!$G$6), AND(E145='club records end 2019'!$F$7, F145&gt;='club records end 2019'!$G$7), AND(E145='club records end 2019'!$F$8, F145&gt;='club records end 2019'!$G$8), AND(E145='club records end 2019'!$F$9, F145&gt;='club records end 2019'!$G$9), AND(E145='club records end 2019'!$F$10, F145&gt;='club records end 2019'!$G$10))), "CR", " ")</f>
        <v xml:space="preserve"> </v>
      </c>
      <c r="X145" s="12" t="str">
        <f>IF(AND(B145="triple jump", OR(AND(E145='club records end 2019'!$F$11, F145&gt;='club records end 2019'!$G$11), AND(E145='club records end 2019'!$F$12, F145&gt;='club records end 2019'!$G$12), AND(E145='club records end 2019'!$F$13, F145&gt;='club records end 2019'!$G$13), AND(E145='club records end 2019'!$F$14, F145&gt;='club records end 2019'!$G$14), AND(E145='club records end 2019'!$F$15, F145&gt;='club records end 2019'!$G$15))), "CR", " ")</f>
        <v xml:space="preserve"> </v>
      </c>
      <c r="Y145" s="12" t="str">
        <f>IF(AND(B145="pole vault", OR(AND(E145='club records end 2019'!$F$16, F145&gt;='club records end 2019'!$G$16), AND(E145='club records end 2019'!$F$17, F145&gt;='club records end 2019'!$G$17), AND(E145='club records end 2019'!$F$18, F145&gt;='club records end 2019'!$G$18), AND(E145='club records end 2019'!$F$19, F145&gt;='club records end 2019'!$G$19), AND(E145='club records end 2019'!$F$20, F145&gt;='club records end 2019'!$G$20))), "CR", " ")</f>
        <v xml:space="preserve"> </v>
      </c>
      <c r="Z145" s="12" t="str">
        <f>IF(AND(B145="discus 1", E145='club records end 2019'!$F$21, F145&gt;='club records end 2019'!$G$21), "CR", " ")</f>
        <v xml:space="preserve"> </v>
      </c>
      <c r="AA145" s="12" t="str">
        <f>IF(AND(B145="discus 1.25", E145='club records end 2019'!$F$22, F145&gt;='club records end 2019'!$G$22), "CR", " ")</f>
        <v xml:space="preserve"> </v>
      </c>
      <c r="AB145" s="12" t="str">
        <f>IF(AND(B145="discus 1.5", E145='club records end 2019'!$F$23, F145&gt;='club records end 2019'!$G$23), "CR", " ")</f>
        <v xml:space="preserve"> </v>
      </c>
      <c r="AC145" s="12" t="str">
        <f>IF(AND(B145="discus 1.75", E145='club records end 2019'!$F$24, F145&gt;='club records end 2019'!$G$24), "CR", " ")</f>
        <v xml:space="preserve"> </v>
      </c>
      <c r="AD145" s="12" t="str">
        <f>IF(AND(B145="discus 2", E145='club records end 2019'!$F$25, F145&gt;='club records end 2019'!$G$25), "CR", " ")</f>
        <v xml:space="preserve"> </v>
      </c>
      <c r="AE145" s="12" t="str">
        <f>IF(AND(B145="hammer 4", E145='club records end 2019'!$F$27, F145&gt;='club records end 2019'!$G$27), "CR", " ")</f>
        <v xml:space="preserve"> </v>
      </c>
      <c r="AF145" s="12" t="str">
        <f>IF(AND(B145="hammer 5", E145='club records end 2019'!$F$28, F145&gt;='club records end 2019'!$G$28), "CR", " ")</f>
        <v xml:space="preserve"> </v>
      </c>
      <c r="AG145" s="12" t="str">
        <f>IF(AND(B145="hammer 6", E145='club records end 2019'!$F$29, F145&gt;='club records end 2019'!$G$29), "CR", " ")</f>
        <v xml:space="preserve"> </v>
      </c>
      <c r="AH145" s="12" t="str">
        <f>IF(AND(B145="hammer 7.26", E145='club records end 2019'!$F$30, F145&gt;='club records end 2019'!$G$30), "CR", " ")</f>
        <v xml:space="preserve"> </v>
      </c>
      <c r="AI145" s="12" t="str">
        <f>IF(AND(B145="javelin 400", E145='club records end 2019'!$F$31, F145&gt;='club records end 2019'!$G$31), "CR", " ")</f>
        <v xml:space="preserve"> </v>
      </c>
      <c r="AJ145" s="12" t="str">
        <f>IF(AND(B145="javelin 600", E145='club records end 2019'!$F$32, F145&gt;='club records end 2019'!$G$32), "CR", " ")</f>
        <v xml:space="preserve"> </v>
      </c>
      <c r="AK145" s="12" t="str">
        <f>IF(AND(B145="javelin 700", E145='club records end 2019'!$F$33, F145&gt;='club records end 2019'!$G$33), "CR", " ")</f>
        <v xml:space="preserve"> </v>
      </c>
      <c r="AL145" s="12" t="str">
        <f>IF(AND(B145="javelin 800", OR(AND(E145='club records end 2019'!$F$34, F145&gt;='club records end 2019'!$G$34), AND(E145='club records end 2019'!$F$35, F145&gt;='club records end 2019'!$G$35))), "CR", " ")</f>
        <v xml:space="preserve"> </v>
      </c>
      <c r="AM145" s="12" t="str">
        <f>IF(AND(B145="shot 3", E145='club records end 2019'!$F$36, F145&gt;='club records end 2019'!$G$36), "CR", " ")</f>
        <v xml:space="preserve"> </v>
      </c>
      <c r="AN145" s="12" t="str">
        <f>IF(AND(B145="shot 4", E145='club records end 2019'!$F$37, F145&gt;='club records end 2019'!$G$37), "CR", " ")</f>
        <v xml:space="preserve"> </v>
      </c>
      <c r="AO145" s="12" t="str">
        <f>IF(AND(B145="shot 5", E145='club records end 2019'!$F$38, F145&gt;='club records end 2019'!$G$38), "CR", " ")</f>
        <v xml:space="preserve"> </v>
      </c>
      <c r="AP145" s="12" t="str">
        <f>IF(AND(B145="shot 6", E145='club records end 2019'!$F$39, F145&gt;='club records end 2019'!$G$39), "CR", " ")</f>
        <v xml:space="preserve"> </v>
      </c>
      <c r="AQ145" s="12" t="str">
        <f>IF(AND(B145="shot 7.26", E145='club records end 2019'!$F$40, F145&gt;='club records end 2019'!$G$40), "CR", " ")</f>
        <v xml:space="preserve"> </v>
      </c>
      <c r="AR145" s="12" t="str">
        <f>IF(AND(B145="60H",OR(AND(E145='club records end 2019'!$J$1,F145&lt;='club records end 2019'!$K$1),AND(E145='club records end 2019'!$J$2,F145&lt;='club records end 2019'!$K$2),AND(E145='club records end 2019'!$J$3,F145&lt;='club records end 2019'!$K$3),AND(E145='club records end 2019'!$J$4,F145&lt;='club records end 2019'!$K$4),AND(E145='club records end 2019'!$J$5,F145&lt;='club records end 2019'!$K$5))),"CR"," ")</f>
        <v xml:space="preserve"> </v>
      </c>
      <c r="AS145" s="12" t="str">
        <f>IF(AND(B145="75H", AND(E145='club records end 2019'!$J$6, F145&lt;='club records end 2019'!$K$6)), "CR", " ")</f>
        <v xml:space="preserve"> </v>
      </c>
      <c r="AT145" s="12" t="str">
        <f>IF(AND(B145="80H", AND(E145='club records end 2019'!$J$7, F145&lt;='club records end 2019'!$K$7)), "CR", " ")</f>
        <v xml:space="preserve"> </v>
      </c>
      <c r="AU145" s="12" t="str">
        <f>IF(AND(B145="100H", AND(E145='club records end 2019'!$J$8, F145&lt;='club records end 2019'!$K$8)), "CR", " ")</f>
        <v xml:space="preserve"> </v>
      </c>
      <c r="AV145" s="12" t="str">
        <f>IF(AND(B145="110H", OR(AND(E145='club records end 2019'!$J$9, F145&lt;='club records end 2019'!$K$9), AND(E145='club records end 2019'!$J$10, F145&lt;='club records end 2019'!$K$10))), "CR", " ")</f>
        <v xml:space="preserve"> </v>
      </c>
      <c r="AW145" s="12" t="str">
        <f>IF(AND(B145="400H", OR(AND(E145='club records end 2019'!$J$11, F145&lt;='club records end 2019'!$K$11), AND(E145='club records end 2019'!$J$12, F145&lt;='club records end 2019'!$K$12), AND(E145='club records end 2019'!$J$13, F145&lt;='club records end 2019'!$K$13), AND(E145='club records end 2019'!$J$14, F145&lt;='club records end 2019'!$K$14))), "CR", " ")</f>
        <v xml:space="preserve"> </v>
      </c>
      <c r="AX145" s="12" t="str">
        <f>IF(AND(B145="1500SC", AND(E145='club records end 2019'!$J$15, F145&lt;='club records end 2019'!$K$15)), "CR", " ")</f>
        <v xml:space="preserve"> </v>
      </c>
      <c r="AY145" s="12" t="str">
        <f>IF(AND(B145="2000SC", OR(AND(E145='club records end 2019'!$J$17, F145&lt;='club records end 2019'!$K$17), AND(E145='club records end 2019'!$J$18, F145&lt;='club records end 2019'!$K$18))), "CR", " ")</f>
        <v xml:space="preserve"> </v>
      </c>
      <c r="AZ145" s="12" t="str">
        <f>IF(AND(B145="3000SC", OR(AND(E145='club records end 2019'!$J$20, F145&lt;='club records end 2019'!$K$20), AND(E145='club records end 2019'!$J$21, F145&lt;='club records end 2019'!$K$21))), "CR", " ")</f>
        <v xml:space="preserve"> </v>
      </c>
      <c r="BA145" s="13" t="str">
        <f>IF(AND(B145="4x100", OR(AND(E145='club records end 2019'!$N$1, F145&lt;='club records end 2019'!$O$1), AND(E145='club records end 2019'!$N$2, F145&lt;='club records end 2019'!$O$2), AND(E145='club records end 2019'!$N$3, F145&lt;='club records end 2019'!$O$3), AND(E145='club records end 2019'!$N$4, F145&lt;='club records end 2019'!$O$4), AND(E145='club records end 2019'!$N$5, F145&lt;='club records end 2019'!$O$5))), "CR", " ")</f>
        <v xml:space="preserve"> </v>
      </c>
      <c r="BB145" s="13" t="str">
        <f>IF(AND(B145="4x200", OR(AND(E145='club records end 2019'!$N$6, F145&lt;='club records end 2019'!$O$6), AND(E145='club records end 2019'!$N$7, F145&lt;='club records end 2019'!$O$7), AND(E145='club records end 2019'!$N$8, F145&lt;='club records end 2019'!$O$8), AND(E145='club records end 2019'!$N$9, F145&lt;='club records end 2019'!$O$9), AND(E145='club records end 2019'!$N$10, F145&lt;='club records end 2019'!$O$10))), "CR", " ")</f>
        <v xml:space="preserve"> </v>
      </c>
      <c r="BC145" s="13" t="str">
        <f>IF(AND(B145="4x300", AND(E145='club records end 2019'!$N$11, F145&lt;='club records end 2019'!$O$11)), "CR", " ")</f>
        <v xml:space="preserve"> </v>
      </c>
      <c r="BD145" s="13" t="str">
        <f>IF(AND(B145="4x400", OR(AND(E145='club records end 2019'!$N$12, F145&lt;='club records end 2019'!$O$12), AND(E145='club records end 2019'!$N$13, F145&lt;='club records end 2019'!$O$13), AND(E145='club records end 2019'!$N$14, F145&lt;='club records end 2019'!$O$14), AND(E145='club records end 2019'!$N$15, F145&lt;='club records end 2019'!$O$15))), "CR", " ")</f>
        <v xml:space="preserve"> </v>
      </c>
      <c r="BE145" s="13" t="str">
        <f>IF(AND(B145="3x800", OR(AND(E145='club records end 2019'!$N$16, F145&lt;='club records end 2019'!$O$16), AND(E145='club records end 2019'!$N$17, F145&lt;='club records end 2019'!$O$17), AND(E145='club records end 2019'!$N$18, F145&lt;='club records end 2019'!$O$18))), "CR", " ")</f>
        <v xml:space="preserve"> </v>
      </c>
      <c r="BF145" s="13" t="str">
        <f>IF(AND(B145="pentathlon", OR(AND(E145='club records end 2019'!$N$21, F145&gt;='club records end 2019'!$O$21), AND(E145='club records end 2019'!$N$22, F145&gt;='club records end 2019'!$O$22),AND(E145='club records end 2019'!$N$23, F145&gt;='club records end 2019'!$O$23),AND(E145='club records end 2019'!$N$24, F145&gt;='club records end 2019'!$O$24))), "CR", " ")</f>
        <v xml:space="preserve"> </v>
      </c>
      <c r="BG145" s="13" t="str">
        <f>IF(AND(B145="heptathlon", OR(AND(E145='club records end 2019'!$N$26, F145&gt;='club records end 2019'!$O$26), AND(E145='club records end 2019'!$N$27, F145&gt;='club records end 2019'!$O$27))), "CR", " ")</f>
        <v xml:space="preserve"> </v>
      </c>
      <c r="BH145" s="13" t="str">
        <f>IF(AND(B145="decathlon", OR(AND(E145='club records end 2019'!$N$29, F145&gt;='club records end 2019'!$O$29), AND(E145='club records end 2019'!$N$30, F145&gt;='club records end 2019'!$O$30),AND(E145='club records end 2019'!$N$31, F145&gt;='club records end 2019'!$O$31))), "CR", " ")</f>
        <v xml:space="preserve"> </v>
      </c>
    </row>
    <row r="146" spans="1:60" ht="14.5" x14ac:dyDescent="0.35">
      <c r="A146" s="1" t="s">
        <v>333</v>
      </c>
      <c r="B146" s="2" t="s">
        <v>214</v>
      </c>
      <c r="C146" s="1" t="s">
        <v>51</v>
      </c>
      <c r="D146" s="1" t="s">
        <v>52</v>
      </c>
      <c r="E146" s="17" t="s">
        <v>10</v>
      </c>
      <c r="F146" s="18">
        <v>6559</v>
      </c>
      <c r="G146" s="24" t="s">
        <v>404</v>
      </c>
      <c r="H146" s="1" t="s">
        <v>369</v>
      </c>
      <c r="J146" s="4" t="str">
        <f t="shared" si="14"/>
        <v/>
      </c>
      <c r="K146" s="13" t="str">
        <f>IF(AND(B146=100, OR(AND(E146='club records end 2019'!$B$6, F146&lt;='club records end 2019'!$C$6), AND(E146='club records end 2019'!$B$7, F146&lt;='club records end 2019'!$C$7), AND(E146='club records end 2019'!$B$8, F146&lt;='club records end 2019'!$C$8), AND(E146='club records end 2019'!$B$9, F146&lt;='club records end 2019'!$C$9), AND(E146='club records end 2019'!$B$10, F146&lt;='club records end 2019'!$C$10))), "CR", " ")</f>
        <v xml:space="preserve"> </v>
      </c>
      <c r="L146" s="13" t="str">
        <f>IF(AND(B146=200, OR(AND(E146='club records end 2019'!$B$11, F146&lt;='club records end 2019'!$C$11), AND(E146='club records end 2019'!$B$12, F146&lt;='club records end 2019'!$C$12), AND(E146='club records end 2019'!$B$13, F146&lt;='club records end 2019'!$C$13), AND(E146='club records end 2019'!$B$14, F146&lt;='club records end 2019'!$C$14), AND(E146='club records end 2019'!$B$15, F146&lt;='club records end 2019'!$C$15))), "CR", " ")</f>
        <v xml:space="preserve"> </v>
      </c>
      <c r="M146" s="13" t="str">
        <f>IF(AND(B146=300, OR(AND(E146='club records end 2019'!$B$16, F146&lt;='club records end 2019'!$C$16), AND(E146='club records end 2019'!$B$17, F146&lt;='club records end 2019'!$C$17))), "CR", " ")</f>
        <v xml:space="preserve"> </v>
      </c>
      <c r="N146" s="13" t="str">
        <f>IF(AND(B146=400, OR(AND(E146='club records end 2019'!$B$18, F146&lt;='club records end 2019'!$C$18), AND(E146='club records end 2019'!$B$19, F146&lt;='club records end 2019'!$C$19), AND(E146='club records end 2019'!$B$20, F146&lt;='club records end 2019'!$C$20), AND(E146='club records end 2019'!$B$21, F146&lt;='club records end 2019'!$C$21))), "CR", " ")</f>
        <v xml:space="preserve"> </v>
      </c>
      <c r="O146" s="13" t="str">
        <f>IF(AND(B146=800, OR(AND(E146='club records end 2019'!$B$22, F146&lt;='club records end 2019'!$C$22), AND(E146='club records end 2019'!$B$23, F146&lt;='club records end 2019'!$C$23), AND(E146='club records end 2019'!$B$24, F146&lt;='club records end 2019'!$C$24), AND(E146='club records end 2019'!$B$25, F146&lt;='club records end 2019'!$C$25), AND(E146='club records end 2019'!$B$26, F146&lt;='club records end 2019'!$C$26))), "CR", " ")</f>
        <v xml:space="preserve"> </v>
      </c>
      <c r="P146" s="13" t="str">
        <f>IF(AND(B146=1000, OR(AND(E146='club records end 2019'!$B$27, F146&lt;='club records end 2019'!$C$27), AND(E146='club records end 2019'!$B$28, F146&lt;='club records end 2019'!$C$28))), "CR", " ")</f>
        <v xml:space="preserve"> </v>
      </c>
      <c r="Q146" s="13" t="str">
        <f>IF(AND(B146=1500, OR(AND(E146='club records end 2019'!$B$29, F146&lt;='club records end 2019'!$C$29), AND(E146='club records end 2019'!$B$30, F146&lt;='club records end 2019'!$C$30), AND(E146='club records end 2019'!$B$31, F146&lt;='club records end 2019'!$C$31), AND(E146='club records end 2019'!$B$32, F146&lt;='club records end 2019'!$C$32), AND(E146='club records end 2019'!$B$33, F146&lt;='club records end 2019'!$C$33))), "CR", " ")</f>
        <v xml:space="preserve"> </v>
      </c>
      <c r="R146" s="13" t="str">
        <f>IF(AND(B146="1600 (Mile)",OR(AND(E146='club records end 2019'!$B$34,F146&lt;='club records end 2019'!$C$34),AND(E146='club records end 2019'!$B$35,F146&lt;='club records end 2019'!$C$35),AND(E146='club records end 2019'!$B$36,F146&lt;='club records end 2019'!$C$36),AND(E146='club records end 2019'!$B$37,F146&lt;='club records end 2019'!$C$37))),"CR"," ")</f>
        <v xml:space="preserve"> </v>
      </c>
      <c r="S146" s="13" t="str">
        <f>IF(AND(B146=3000, OR(AND(E146='club records end 2019'!$B$38, F146&lt;='club records end 2019'!$C$38), AND(E146='club records end 2019'!$B$39, F146&lt;='club records end 2019'!$C$39), AND(E146='club records end 2019'!$B$40, F146&lt;='club records end 2019'!$C$40), AND(E146='club records end 2019'!$B$41, F146&lt;='club records end 2019'!$C$41))), "CR", " ")</f>
        <v xml:space="preserve"> </v>
      </c>
      <c r="T146" s="13" t="str">
        <f>IF(AND(B146=5000, OR(AND(E146='club records end 2019'!$B$42, F146&lt;='club records end 2019'!$C$42), AND(E146='club records end 2019'!$B$43, F146&lt;='club records end 2019'!$C$43))), "CR", " ")</f>
        <v xml:space="preserve"> </v>
      </c>
      <c r="U146" s="12" t="str">
        <f>IF(AND(B146=10000, OR(AND(E146='club records end 2019'!$B$44, F146&lt;='club records end 2019'!$C$44), AND(E146='club records end 2019'!$B$45, F146&lt;='club records end 2019'!$C$45))), "CR", " ")</f>
        <v xml:space="preserve"> </v>
      </c>
      <c r="V146" s="12" t="str">
        <f>IF(AND(B146="high jump", OR(AND(E146='club records end 2019'!$F$1, F146&gt;='club records end 2019'!$G$1), AND(E146='club records end 2019'!$F$2, F146&gt;='club records end 2019'!$G$2), AND(E146='club records end 2019'!$F$3, F146&gt;='club records end 2019'!$G$3), AND(E146='club records end 2019'!$F$4, F146&gt;='club records end 2019'!$G$4), AND(E146='club records end 2019'!$F$5, F146&gt;='club records end 2019'!$G$5))), "CR", " ")</f>
        <v xml:space="preserve"> </v>
      </c>
      <c r="W146" s="12" t="str">
        <f>IF(AND(B146="long jump", OR(AND(E146='club records end 2019'!$F$6, F146&gt;='club records end 2019'!$G$6), AND(E146='club records end 2019'!$F$7, F146&gt;='club records end 2019'!$G$7), AND(E146='club records end 2019'!$F$8, F146&gt;='club records end 2019'!$G$8), AND(E146='club records end 2019'!$F$9, F146&gt;='club records end 2019'!$G$9), AND(E146='club records end 2019'!$F$10, F146&gt;='club records end 2019'!$G$10))), "CR", " ")</f>
        <v xml:space="preserve"> </v>
      </c>
      <c r="X146" s="12" t="str">
        <f>IF(AND(B146="triple jump", OR(AND(E146='club records end 2019'!$F$11, F146&gt;='club records end 2019'!$G$11), AND(E146='club records end 2019'!$F$12, F146&gt;='club records end 2019'!$G$12), AND(E146='club records end 2019'!$F$13, F146&gt;='club records end 2019'!$G$13), AND(E146='club records end 2019'!$F$14, F146&gt;='club records end 2019'!$G$14), AND(E146='club records end 2019'!$F$15, F146&gt;='club records end 2019'!$G$15))), "CR", " ")</f>
        <v xml:space="preserve"> </v>
      </c>
      <c r="Y146" s="12" t="str">
        <f>IF(AND(B146="pole vault", OR(AND(E146='club records end 2019'!$F$16, F146&gt;='club records end 2019'!$G$16), AND(E146='club records end 2019'!$F$17, F146&gt;='club records end 2019'!$G$17), AND(E146='club records end 2019'!$F$18, F146&gt;='club records end 2019'!$G$18), AND(E146='club records end 2019'!$F$19, F146&gt;='club records end 2019'!$G$19), AND(E146='club records end 2019'!$F$20, F146&gt;='club records end 2019'!$G$20))), "CR", " ")</f>
        <v xml:space="preserve"> </v>
      </c>
      <c r="Z146" s="12" t="str">
        <f>IF(AND(B146="discus 1", E146='club records end 2019'!$F$21, F146&gt;='club records end 2019'!$G$21), "CR", " ")</f>
        <v xml:space="preserve"> </v>
      </c>
      <c r="AA146" s="12" t="str">
        <f>IF(AND(B146="discus 1.25", E146='club records end 2019'!$F$22, F146&gt;='club records end 2019'!$G$22), "CR", " ")</f>
        <v xml:space="preserve"> </v>
      </c>
      <c r="AB146" s="12" t="str">
        <f>IF(AND(B146="discus 1.5", E146='club records end 2019'!$F$23, F146&gt;='club records end 2019'!$G$23), "CR", " ")</f>
        <v xml:space="preserve"> </v>
      </c>
      <c r="AC146" s="12" t="str">
        <f>IF(AND(B146="discus 1.75", E146='club records end 2019'!$F$24, F146&gt;='club records end 2019'!$G$24), "CR", " ")</f>
        <v xml:space="preserve"> </v>
      </c>
      <c r="AD146" s="12" t="str">
        <f>IF(AND(B146="discus 2", E146='club records end 2019'!$F$25, F146&gt;='club records end 2019'!$G$25), "CR", " ")</f>
        <v xml:space="preserve"> </v>
      </c>
      <c r="AE146" s="12" t="str">
        <f>IF(AND(B146="hammer 4", E146='club records end 2019'!$F$27, F146&gt;='club records end 2019'!$G$27), "CR", " ")</f>
        <v xml:space="preserve"> </v>
      </c>
      <c r="AF146" s="12" t="str">
        <f>IF(AND(B146="hammer 5", E146='club records end 2019'!$F$28, F146&gt;='club records end 2019'!$G$28), "CR", " ")</f>
        <v xml:space="preserve"> </v>
      </c>
      <c r="AG146" s="12" t="str">
        <f>IF(AND(B146="hammer 6", E146='club records end 2019'!$F$29, F146&gt;='club records end 2019'!$G$29), "CR", " ")</f>
        <v xml:space="preserve"> </v>
      </c>
      <c r="AH146" s="12" t="str">
        <f>IF(AND(B146="hammer 7.26", E146='club records end 2019'!$F$30, F146&gt;='club records end 2019'!$G$30), "CR", " ")</f>
        <v xml:space="preserve"> </v>
      </c>
      <c r="AI146" s="12" t="str">
        <f>IF(AND(B146="javelin 400", E146='club records end 2019'!$F$31, F146&gt;='club records end 2019'!$G$31), "CR", " ")</f>
        <v xml:space="preserve"> </v>
      </c>
      <c r="AJ146" s="12" t="str">
        <f>IF(AND(B146="javelin 600", E146='club records end 2019'!$F$32, F146&gt;='club records end 2019'!$G$32), "CR", " ")</f>
        <v xml:space="preserve"> </v>
      </c>
      <c r="AK146" s="12" t="str">
        <f>IF(AND(B146="javelin 700", E146='club records end 2019'!$F$33, F146&gt;='club records end 2019'!$G$33), "CR", " ")</f>
        <v xml:space="preserve"> </v>
      </c>
      <c r="AL146" s="12" t="str">
        <f>IF(AND(B146="javelin 800", OR(AND(E146='club records end 2019'!$F$34, F146&gt;='club records end 2019'!$G$34), AND(E146='club records end 2019'!$F$35, F146&gt;='club records end 2019'!$G$35))), "CR", " ")</f>
        <v xml:space="preserve"> </v>
      </c>
      <c r="AM146" s="12" t="str">
        <f>IF(AND(B146="shot 3", E146='club records end 2019'!$F$36, F146&gt;='club records end 2019'!$G$36), "CR", " ")</f>
        <v xml:space="preserve"> </v>
      </c>
      <c r="AN146" s="12" t="str">
        <f>IF(AND(B146="shot 4", E146='club records end 2019'!$F$37, F146&gt;='club records end 2019'!$G$37), "CR", " ")</f>
        <v xml:space="preserve"> </v>
      </c>
      <c r="AO146" s="12" t="str">
        <f>IF(AND(B146="shot 5", E146='club records end 2019'!$F$38, F146&gt;='club records end 2019'!$G$38), "CR", " ")</f>
        <v xml:space="preserve"> </v>
      </c>
      <c r="AP146" s="12" t="str">
        <f>IF(AND(B146="shot 6", E146='club records end 2019'!$F$39, F146&gt;='club records end 2019'!$G$39), "CR", " ")</f>
        <v xml:space="preserve"> </v>
      </c>
      <c r="AQ146" s="12" t="str">
        <f>IF(AND(B146="shot 7.26", E146='club records end 2019'!$F$40, F146&gt;='club records end 2019'!$G$40), "CR", " ")</f>
        <v xml:space="preserve"> </v>
      </c>
      <c r="AR146" s="12" t="str">
        <f>IF(AND(B146="60H",OR(AND(E146='club records end 2019'!$J$1,F146&lt;='club records end 2019'!$K$1),AND(E146='club records end 2019'!$J$2,F146&lt;='club records end 2019'!$K$2),AND(E146='club records end 2019'!$J$3,F146&lt;='club records end 2019'!$K$3),AND(E146='club records end 2019'!$J$4,F146&lt;='club records end 2019'!$K$4),AND(E146='club records end 2019'!$J$5,F146&lt;='club records end 2019'!$K$5))),"CR"," ")</f>
        <v xml:space="preserve"> </v>
      </c>
      <c r="AS146" s="12" t="str">
        <f>IF(AND(B146="75H", AND(E146='club records end 2019'!$J$6, F146&lt;='club records end 2019'!$K$6)), "CR", " ")</f>
        <v xml:space="preserve"> </v>
      </c>
      <c r="AT146" s="12" t="str">
        <f>IF(AND(B146="80H", AND(E146='club records end 2019'!$J$7, F146&lt;='club records end 2019'!$K$7)), "CR", " ")</f>
        <v xml:space="preserve"> </v>
      </c>
      <c r="AU146" s="12" t="str">
        <f>IF(AND(B146="100H", AND(E146='club records end 2019'!$J$8, F146&lt;='club records end 2019'!$K$8)), "CR", " ")</f>
        <v xml:space="preserve"> </v>
      </c>
      <c r="AV146" s="12" t="str">
        <f>IF(AND(B146="110H", OR(AND(E146='club records end 2019'!$J$9, F146&lt;='club records end 2019'!$K$9), AND(E146='club records end 2019'!$J$10, F146&lt;='club records end 2019'!$K$10))), "CR", " ")</f>
        <v xml:space="preserve"> </v>
      </c>
      <c r="AW146" s="12" t="str">
        <f>IF(AND(B146="400H", OR(AND(E146='club records end 2019'!$J$11, F146&lt;='club records end 2019'!$K$11), AND(E146='club records end 2019'!$J$12, F146&lt;='club records end 2019'!$K$12), AND(E146='club records end 2019'!$J$13, F146&lt;='club records end 2019'!$K$13), AND(E146='club records end 2019'!$J$14, F146&lt;='club records end 2019'!$K$14))), "CR", " ")</f>
        <v xml:space="preserve"> </v>
      </c>
      <c r="AX146" s="12" t="str">
        <f>IF(AND(B146="1500SC", AND(E146='club records end 2019'!$J$15, F146&lt;='club records end 2019'!$K$15)), "CR", " ")</f>
        <v xml:space="preserve"> </v>
      </c>
      <c r="AY146" s="12" t="str">
        <f>IF(AND(B146="2000SC", OR(AND(E146='club records end 2019'!$J$17, F146&lt;='club records end 2019'!$K$17), AND(E146='club records end 2019'!$J$18, F146&lt;='club records end 2019'!$K$18))), "CR", " ")</f>
        <v xml:space="preserve"> </v>
      </c>
      <c r="AZ146" s="12" t="str">
        <f>IF(AND(B146="3000SC", OR(AND(E146='club records end 2019'!$J$20, F146&lt;='club records end 2019'!$K$20), AND(E146='club records end 2019'!$J$21, F146&lt;='club records end 2019'!$K$21))), "CR", " ")</f>
        <v xml:space="preserve"> </v>
      </c>
      <c r="BA146" s="13" t="str">
        <f>IF(AND(B146="4x100", OR(AND(E146='club records end 2019'!$N$1, F146&lt;='club records end 2019'!$O$1), AND(E146='club records end 2019'!$N$2, F146&lt;='club records end 2019'!$O$2), AND(E146='club records end 2019'!$N$3, F146&lt;='club records end 2019'!$O$3), AND(E146='club records end 2019'!$N$4, F146&lt;='club records end 2019'!$O$4), AND(E146='club records end 2019'!$N$5, F146&lt;='club records end 2019'!$O$5))), "CR", " ")</f>
        <v xml:space="preserve"> </v>
      </c>
      <c r="BB146" s="13" t="str">
        <f>IF(AND(B146="4x200", OR(AND(E146='club records end 2019'!$N$6, F146&lt;='club records end 2019'!$O$6), AND(E146='club records end 2019'!$N$7, F146&lt;='club records end 2019'!$O$7), AND(E146='club records end 2019'!$N$8, F146&lt;='club records end 2019'!$O$8), AND(E146='club records end 2019'!$N$9, F146&lt;='club records end 2019'!$O$9), AND(E146='club records end 2019'!$N$10, F146&lt;='club records end 2019'!$O$10))), "CR", " ")</f>
        <v xml:space="preserve"> </v>
      </c>
      <c r="BC146" s="13" t="str">
        <f>IF(AND(B146="4x300", AND(E146='club records end 2019'!$N$11, F146&lt;='club records end 2019'!$O$11)), "CR", " ")</f>
        <v xml:space="preserve"> </v>
      </c>
      <c r="BD146" s="13" t="str">
        <f>IF(AND(B146="4x400", OR(AND(E146='club records end 2019'!$N$12, F146&lt;='club records end 2019'!$O$12), AND(E146='club records end 2019'!$N$13, F146&lt;='club records end 2019'!$O$13), AND(E146='club records end 2019'!$N$14, F146&lt;='club records end 2019'!$O$14), AND(E146='club records end 2019'!$N$15, F146&lt;='club records end 2019'!$O$15))), "CR", " ")</f>
        <v xml:space="preserve"> </v>
      </c>
      <c r="BE146" s="13" t="str">
        <f>IF(AND(B146="3x800", OR(AND(E146='club records end 2019'!$N$16, F146&lt;='club records end 2019'!$O$16), AND(E146='club records end 2019'!$N$17, F146&lt;='club records end 2019'!$O$17), AND(E146='club records end 2019'!$N$18, F146&lt;='club records end 2019'!$O$18))), "CR", " ")</f>
        <v xml:space="preserve"> </v>
      </c>
      <c r="BF146" s="13" t="str">
        <f>IF(AND(B146="pentathlon", OR(AND(E146='club records end 2019'!$N$21, F146&gt;='club records end 2019'!$O$21), AND(E146='club records end 2019'!$N$22, F146&gt;='club records end 2019'!$O$22),AND(E146='club records end 2019'!$N$23, F146&gt;='club records end 2019'!$O$23),AND(E146='club records end 2019'!$N$24, F146&gt;='club records end 2019'!$O$24))), "CR", " ")</f>
        <v xml:space="preserve"> </v>
      </c>
      <c r="BG146" s="13" t="str">
        <f>IF(AND(B146="heptathlon", OR(AND(E146='club records end 2019'!$N$26, F146&gt;='club records end 2019'!$O$26), AND(E146='club records end 2019'!$N$27, F146&gt;='club records end 2019'!$O$27))), "CR", " ")</f>
        <v xml:space="preserve"> </v>
      </c>
      <c r="BH146" s="13" t="str">
        <f>IF(AND(B146="decathlon", OR(AND(E146='club records end 2019'!$N$29, F146&gt;='club records end 2019'!$O$29), AND(E146='club records end 2019'!$N$30, F146&gt;='club records end 2019'!$O$30),AND(E146='club records end 2019'!$N$31, F146&gt;='club records end 2019'!$O$31))), "CR", " ")</f>
        <v xml:space="preserve"> </v>
      </c>
    </row>
    <row r="147" spans="1:60" ht="14.5" x14ac:dyDescent="0.35">
      <c r="A147" s="1" t="s">
        <v>333</v>
      </c>
      <c r="B147" s="2" t="s">
        <v>174</v>
      </c>
      <c r="C147" s="1" t="s">
        <v>51</v>
      </c>
      <c r="D147" s="1" t="s">
        <v>52</v>
      </c>
      <c r="E147" s="17" t="s">
        <v>10</v>
      </c>
      <c r="F147" s="18">
        <v>35.42</v>
      </c>
      <c r="G147" s="24">
        <v>44045</v>
      </c>
      <c r="H147" s="1" t="s">
        <v>365</v>
      </c>
      <c r="J147" s="4" t="str">
        <f t="shared" si="14"/>
        <v/>
      </c>
      <c r="K147" s="13" t="str">
        <f>IF(AND(B147=100, OR(AND(E147='club records end 2019'!$B$6, F147&lt;='club records end 2019'!$C$6), AND(E147='club records end 2019'!$B$7, F147&lt;='club records end 2019'!$C$7), AND(E147='club records end 2019'!$B$8, F147&lt;='club records end 2019'!$C$8), AND(E147='club records end 2019'!$B$9, F147&lt;='club records end 2019'!$C$9), AND(E147='club records end 2019'!$B$10, F147&lt;='club records end 2019'!$C$10))), "CR", " ")</f>
        <v xml:space="preserve"> </v>
      </c>
      <c r="L147" s="13" t="str">
        <f>IF(AND(B147=200, OR(AND(E147='club records end 2019'!$B$11, F147&lt;='club records end 2019'!$C$11), AND(E147='club records end 2019'!$B$12, F147&lt;='club records end 2019'!$C$12), AND(E147='club records end 2019'!$B$13, F147&lt;='club records end 2019'!$C$13), AND(E147='club records end 2019'!$B$14, F147&lt;='club records end 2019'!$C$14), AND(E147='club records end 2019'!$B$15, F147&lt;='club records end 2019'!$C$15))), "CR", " ")</f>
        <v xml:space="preserve"> </v>
      </c>
      <c r="M147" s="13" t="str">
        <f>IF(AND(B147=300, OR(AND(E147='club records end 2019'!$B$16, F147&lt;='club records end 2019'!$C$16), AND(E147='club records end 2019'!$B$17, F147&lt;='club records end 2019'!$C$17))), "CR", " ")</f>
        <v xml:space="preserve"> </v>
      </c>
      <c r="N147" s="13" t="str">
        <f>IF(AND(B147=400, OR(AND(E147='club records end 2019'!$B$18, F147&lt;='club records end 2019'!$C$18), AND(E147='club records end 2019'!$B$19, F147&lt;='club records end 2019'!$C$19), AND(E147='club records end 2019'!$B$20, F147&lt;='club records end 2019'!$C$20), AND(E147='club records end 2019'!$B$21, F147&lt;='club records end 2019'!$C$21))), "CR", " ")</f>
        <v xml:space="preserve"> </v>
      </c>
      <c r="O147" s="13" t="str">
        <f>IF(AND(B147=800, OR(AND(E147='club records end 2019'!$B$22, F147&lt;='club records end 2019'!$C$22), AND(E147='club records end 2019'!$B$23, F147&lt;='club records end 2019'!$C$23), AND(E147='club records end 2019'!$B$24, F147&lt;='club records end 2019'!$C$24), AND(E147='club records end 2019'!$B$25, F147&lt;='club records end 2019'!$C$25), AND(E147='club records end 2019'!$B$26, F147&lt;='club records end 2019'!$C$26))), "CR", " ")</f>
        <v xml:space="preserve"> </v>
      </c>
      <c r="P147" s="13" t="str">
        <f>IF(AND(B147=1000, OR(AND(E147='club records end 2019'!$B$27, F147&lt;='club records end 2019'!$C$27), AND(E147='club records end 2019'!$B$28, F147&lt;='club records end 2019'!$C$28))), "CR", " ")</f>
        <v xml:space="preserve"> </v>
      </c>
      <c r="Q147" s="13" t="str">
        <f>IF(AND(B147=1500, OR(AND(E147='club records end 2019'!$B$29, F147&lt;='club records end 2019'!$C$29), AND(E147='club records end 2019'!$B$30, F147&lt;='club records end 2019'!$C$30), AND(E147='club records end 2019'!$B$31, F147&lt;='club records end 2019'!$C$31), AND(E147='club records end 2019'!$B$32, F147&lt;='club records end 2019'!$C$32), AND(E147='club records end 2019'!$B$33, F147&lt;='club records end 2019'!$C$33))), "CR", " ")</f>
        <v xml:space="preserve"> </v>
      </c>
      <c r="R147" s="13" t="str">
        <f>IF(AND(B147="1600 (Mile)",OR(AND(E147='club records end 2019'!$B$34,F147&lt;='club records end 2019'!$C$34),AND(E147='club records end 2019'!$B$35,F147&lt;='club records end 2019'!$C$35),AND(E147='club records end 2019'!$B$36,F147&lt;='club records end 2019'!$C$36),AND(E147='club records end 2019'!$B$37,F147&lt;='club records end 2019'!$C$37))),"CR"," ")</f>
        <v xml:space="preserve"> </v>
      </c>
      <c r="S147" s="13" t="str">
        <f>IF(AND(B147=3000, OR(AND(E147='club records end 2019'!$B$38, F147&lt;='club records end 2019'!$C$38), AND(E147='club records end 2019'!$B$39, F147&lt;='club records end 2019'!$C$39), AND(E147='club records end 2019'!$B$40, F147&lt;='club records end 2019'!$C$40), AND(E147='club records end 2019'!$B$41, F147&lt;='club records end 2019'!$C$41))), "CR", " ")</f>
        <v xml:space="preserve"> </v>
      </c>
      <c r="T147" s="13" t="str">
        <f>IF(AND(B147=5000, OR(AND(E147='club records end 2019'!$B$42, F147&lt;='club records end 2019'!$C$42), AND(E147='club records end 2019'!$B$43, F147&lt;='club records end 2019'!$C$43))), "CR", " ")</f>
        <v xml:space="preserve"> </v>
      </c>
      <c r="U147" s="12" t="str">
        <f>IF(AND(B147=10000, OR(AND(E147='club records end 2019'!$B$44, F147&lt;='club records end 2019'!$C$44), AND(E147='club records end 2019'!$B$45, F147&lt;='club records end 2019'!$C$45))), "CR", " ")</f>
        <v xml:space="preserve"> </v>
      </c>
      <c r="V147" s="12" t="str">
        <f>IF(AND(B147="high jump", OR(AND(E147='club records end 2019'!$F$1, F147&gt;='club records end 2019'!$G$1), AND(E147='club records end 2019'!$F$2, F147&gt;='club records end 2019'!$G$2), AND(E147='club records end 2019'!$F$3, F147&gt;='club records end 2019'!$G$3), AND(E147='club records end 2019'!$F$4, F147&gt;='club records end 2019'!$G$4), AND(E147='club records end 2019'!$F$5, F147&gt;='club records end 2019'!$G$5))), "CR", " ")</f>
        <v xml:space="preserve"> </v>
      </c>
      <c r="W147" s="12" t="str">
        <f>IF(AND(B147="long jump", OR(AND(E147='club records end 2019'!$F$6, F147&gt;='club records end 2019'!$G$6), AND(E147='club records end 2019'!$F$7, F147&gt;='club records end 2019'!$G$7), AND(E147='club records end 2019'!$F$8, F147&gt;='club records end 2019'!$G$8), AND(E147='club records end 2019'!$F$9, F147&gt;='club records end 2019'!$G$9), AND(E147='club records end 2019'!$F$10, F147&gt;='club records end 2019'!$G$10))), "CR", " ")</f>
        <v xml:space="preserve"> </v>
      </c>
      <c r="X147" s="12" t="str">
        <f>IF(AND(B147="triple jump", OR(AND(E147='club records end 2019'!$F$11, F147&gt;='club records end 2019'!$G$11), AND(E147='club records end 2019'!$F$12, F147&gt;='club records end 2019'!$G$12), AND(E147='club records end 2019'!$F$13, F147&gt;='club records end 2019'!$G$13), AND(E147='club records end 2019'!$F$14, F147&gt;='club records end 2019'!$G$14), AND(E147='club records end 2019'!$F$15, F147&gt;='club records end 2019'!$G$15))), "CR", " ")</f>
        <v xml:space="preserve"> </v>
      </c>
      <c r="Y147" s="12" t="str">
        <f>IF(AND(B147="pole vault", OR(AND(E147='club records end 2019'!$F$16, F147&gt;='club records end 2019'!$G$16), AND(E147='club records end 2019'!$F$17, F147&gt;='club records end 2019'!$G$17), AND(E147='club records end 2019'!$F$18, F147&gt;='club records end 2019'!$G$18), AND(E147='club records end 2019'!$F$19, F147&gt;='club records end 2019'!$G$19), AND(E147='club records end 2019'!$F$20, F147&gt;='club records end 2019'!$G$20))), "CR", " ")</f>
        <v xml:space="preserve"> </v>
      </c>
      <c r="Z147" s="12" t="str">
        <f>IF(AND(B147="discus 1", E147='club records end 2019'!$F$21, F147&gt;='club records end 2019'!$G$21), "CR", " ")</f>
        <v xml:space="preserve"> </v>
      </c>
      <c r="AA147" s="12" t="str">
        <f>IF(AND(B147="discus 1.25", E147='club records end 2019'!$F$22, F147&gt;='club records end 2019'!$G$22), "CR", " ")</f>
        <v xml:space="preserve"> </v>
      </c>
      <c r="AB147" s="12" t="str">
        <f>IF(AND(B147="discus 1.5", E147='club records end 2019'!$F$23, F147&gt;='club records end 2019'!$G$23), "CR", " ")</f>
        <v xml:space="preserve"> </v>
      </c>
      <c r="AC147" s="12" t="str">
        <f>IF(AND(B147="discus 1.75", E147='club records end 2019'!$F$24, F147&gt;='club records end 2019'!$G$24), "CR", " ")</f>
        <v xml:space="preserve"> </v>
      </c>
      <c r="AD147" s="12" t="str">
        <f>IF(AND(B147="discus 2", E147='club records end 2019'!$F$25, F147&gt;='club records end 2019'!$G$25), "CR", " ")</f>
        <v xml:space="preserve"> </v>
      </c>
      <c r="AE147" s="12" t="str">
        <f>IF(AND(B147="hammer 4", E147='club records end 2019'!$F$27, F147&gt;='club records end 2019'!$G$27), "CR", " ")</f>
        <v xml:space="preserve"> </v>
      </c>
      <c r="AF147" s="12" t="str">
        <f>IF(AND(B147="hammer 5", E147='club records end 2019'!$F$28, F147&gt;='club records end 2019'!$G$28), "CR", " ")</f>
        <v xml:space="preserve"> </v>
      </c>
      <c r="AG147" s="12" t="str">
        <f>IF(AND(B147="hammer 6", E147='club records end 2019'!$F$29, F147&gt;='club records end 2019'!$G$29), "CR", " ")</f>
        <v xml:space="preserve"> </v>
      </c>
      <c r="AH147" s="12" t="str">
        <f>IF(AND(B147="hammer 7.26", E147='club records end 2019'!$F$30, F147&gt;='club records end 2019'!$G$30), "CR", " ")</f>
        <v xml:space="preserve"> </v>
      </c>
      <c r="AI147" s="12" t="str">
        <f>IF(AND(B147="javelin 400", E147='club records end 2019'!$F$31, F147&gt;='club records end 2019'!$G$31), "CR", " ")</f>
        <v xml:space="preserve"> </v>
      </c>
      <c r="AJ147" s="12" t="str">
        <f>IF(AND(B147="javelin 600", E147='club records end 2019'!$F$32, F147&gt;='club records end 2019'!$G$32), "CR", " ")</f>
        <v xml:space="preserve"> </v>
      </c>
      <c r="AK147" s="12" t="str">
        <f>IF(AND(B147="javelin 700", E147='club records end 2019'!$F$33, F147&gt;='club records end 2019'!$G$33), "CR", " ")</f>
        <v xml:space="preserve"> </v>
      </c>
      <c r="AL147" s="12" t="str">
        <f>IF(AND(B147="javelin 800", OR(AND(E147='club records end 2019'!$F$34, F147&gt;='club records end 2019'!$G$34), AND(E147='club records end 2019'!$F$35, F147&gt;='club records end 2019'!$G$35))), "CR", " ")</f>
        <v xml:space="preserve"> </v>
      </c>
      <c r="AM147" s="12" t="str">
        <f>IF(AND(B147="shot 3", E147='club records end 2019'!$F$36, F147&gt;='club records end 2019'!$G$36), "CR", " ")</f>
        <v xml:space="preserve"> </v>
      </c>
      <c r="AN147" s="12" t="str">
        <f>IF(AND(B147="shot 4", E147='club records end 2019'!$F$37, F147&gt;='club records end 2019'!$G$37), "CR", " ")</f>
        <v xml:space="preserve"> </v>
      </c>
      <c r="AO147" s="12" t="str">
        <f>IF(AND(B147="shot 5", E147='club records end 2019'!$F$38, F147&gt;='club records end 2019'!$G$38), "CR", " ")</f>
        <v xml:space="preserve"> </v>
      </c>
      <c r="AP147" s="12" t="str">
        <f>IF(AND(B147="shot 6", E147='club records end 2019'!$F$39, F147&gt;='club records end 2019'!$G$39), "CR", " ")</f>
        <v xml:space="preserve"> </v>
      </c>
      <c r="AQ147" s="12" t="str">
        <f>IF(AND(B147="shot 7.26", E147='club records end 2019'!$F$40, F147&gt;='club records end 2019'!$G$40), "CR", " ")</f>
        <v xml:space="preserve"> </v>
      </c>
      <c r="AR147" s="12" t="str">
        <f>IF(AND(B147="60H",OR(AND(E147='club records end 2019'!$J$1,F147&lt;='club records end 2019'!$K$1),AND(E147='club records end 2019'!$J$2,F147&lt;='club records end 2019'!$K$2),AND(E147='club records end 2019'!$J$3,F147&lt;='club records end 2019'!$K$3),AND(E147='club records end 2019'!$J$4,F147&lt;='club records end 2019'!$K$4),AND(E147='club records end 2019'!$J$5,F147&lt;='club records end 2019'!$K$5))),"CR"," ")</f>
        <v xml:space="preserve"> </v>
      </c>
      <c r="AS147" s="12" t="str">
        <f>IF(AND(B147="75H", AND(E147='club records end 2019'!$J$6, F147&lt;='club records end 2019'!$K$6)), "CR", " ")</f>
        <v xml:space="preserve"> </v>
      </c>
      <c r="AT147" s="12" t="str">
        <f>IF(AND(B147="80H", AND(E147='club records end 2019'!$J$7, F147&lt;='club records end 2019'!$K$7)), "CR", " ")</f>
        <v xml:space="preserve"> </v>
      </c>
      <c r="AU147" s="12" t="str">
        <f>IF(AND(B147="100H", AND(E147='club records end 2019'!$J$8, F147&lt;='club records end 2019'!$K$8)), "CR", " ")</f>
        <v xml:space="preserve"> </v>
      </c>
      <c r="AV147" s="12" t="str">
        <f>IF(AND(B147="110H", OR(AND(E147='club records end 2019'!$J$9, F147&lt;='club records end 2019'!$K$9), AND(E147='club records end 2019'!$J$10, F147&lt;='club records end 2019'!$K$10))), "CR", " ")</f>
        <v xml:space="preserve"> </v>
      </c>
      <c r="AW147" s="12" t="str">
        <f>IF(AND(B147="400H", OR(AND(E147='club records end 2019'!$J$11, F147&lt;='club records end 2019'!$K$11), AND(E147='club records end 2019'!$J$12, F147&lt;='club records end 2019'!$K$12), AND(E147='club records end 2019'!$J$13, F147&lt;='club records end 2019'!$K$13), AND(E147='club records end 2019'!$J$14, F147&lt;='club records end 2019'!$K$14))), "CR", " ")</f>
        <v xml:space="preserve"> </v>
      </c>
      <c r="AX147" s="12" t="str">
        <f>IF(AND(B147="1500SC", AND(E147='club records end 2019'!$J$15, F147&lt;='club records end 2019'!$K$15)), "CR", " ")</f>
        <v xml:space="preserve"> </v>
      </c>
      <c r="AY147" s="12" t="str">
        <f>IF(AND(B147="2000SC", OR(AND(E147='club records end 2019'!$J$17, F147&lt;='club records end 2019'!$K$17), AND(E147='club records end 2019'!$J$18, F147&lt;='club records end 2019'!$K$18))), "CR", " ")</f>
        <v xml:space="preserve"> </v>
      </c>
      <c r="AZ147" s="12" t="str">
        <f>IF(AND(B147="3000SC", OR(AND(E147='club records end 2019'!$J$20, F147&lt;='club records end 2019'!$K$20), AND(E147='club records end 2019'!$J$21, F147&lt;='club records end 2019'!$K$21))), "CR", " ")</f>
        <v xml:space="preserve"> </v>
      </c>
      <c r="BA147" s="13" t="str">
        <f>IF(AND(B147="4x100", OR(AND(E147='club records end 2019'!$N$1, F147&lt;='club records end 2019'!$O$1), AND(E147='club records end 2019'!$N$2, F147&lt;='club records end 2019'!$O$2), AND(E147='club records end 2019'!$N$3, F147&lt;='club records end 2019'!$O$3), AND(E147='club records end 2019'!$N$4, F147&lt;='club records end 2019'!$O$4), AND(E147='club records end 2019'!$N$5, F147&lt;='club records end 2019'!$O$5))), "CR", " ")</f>
        <v xml:space="preserve"> </v>
      </c>
      <c r="BB147" s="13" t="str">
        <f>IF(AND(B147="4x200", OR(AND(E147='club records end 2019'!$N$6, F147&lt;='club records end 2019'!$O$6), AND(E147='club records end 2019'!$N$7, F147&lt;='club records end 2019'!$O$7), AND(E147='club records end 2019'!$N$8, F147&lt;='club records end 2019'!$O$8), AND(E147='club records end 2019'!$N$9, F147&lt;='club records end 2019'!$O$9), AND(E147='club records end 2019'!$N$10, F147&lt;='club records end 2019'!$O$10))), "CR", " ")</f>
        <v xml:space="preserve"> </v>
      </c>
      <c r="BC147" s="13" t="str">
        <f>IF(AND(B147="4x300", AND(E147='club records end 2019'!$N$11, F147&lt;='club records end 2019'!$O$11)), "CR", " ")</f>
        <v xml:space="preserve"> </v>
      </c>
      <c r="BD147" s="13" t="str">
        <f>IF(AND(B147="4x400", OR(AND(E147='club records end 2019'!$N$12, F147&lt;='club records end 2019'!$O$12), AND(E147='club records end 2019'!$N$13, F147&lt;='club records end 2019'!$O$13), AND(E147='club records end 2019'!$N$14, F147&lt;='club records end 2019'!$O$14), AND(E147='club records end 2019'!$N$15, F147&lt;='club records end 2019'!$O$15))), "CR", " ")</f>
        <v xml:space="preserve"> </v>
      </c>
      <c r="BE147" s="13" t="str">
        <f>IF(AND(B147="3x800", OR(AND(E147='club records end 2019'!$N$16, F147&lt;='club records end 2019'!$O$16), AND(E147='club records end 2019'!$N$17, F147&lt;='club records end 2019'!$O$17), AND(E147='club records end 2019'!$N$18, F147&lt;='club records end 2019'!$O$18))), "CR", " ")</f>
        <v xml:space="preserve"> </v>
      </c>
      <c r="BF147" s="13" t="str">
        <f>IF(AND(B147="pentathlon", OR(AND(E147='club records end 2019'!$N$21, F147&gt;='club records end 2019'!$O$21), AND(E147='club records end 2019'!$N$22, F147&gt;='club records end 2019'!$O$22),AND(E147='club records end 2019'!$N$23, F147&gt;='club records end 2019'!$O$23),AND(E147='club records end 2019'!$N$24, F147&gt;='club records end 2019'!$O$24))), "CR", " ")</f>
        <v xml:space="preserve"> </v>
      </c>
      <c r="BG147" s="13" t="str">
        <f>IF(AND(B147="heptathlon", OR(AND(E147='club records end 2019'!$N$26, F147&gt;='club records end 2019'!$O$26), AND(E147='club records end 2019'!$N$27, F147&gt;='club records end 2019'!$O$27))), "CR", " ")</f>
        <v xml:space="preserve"> </v>
      </c>
      <c r="BH147" s="13" t="str">
        <f>IF(AND(B147="decathlon", OR(AND(E147='club records end 2019'!$N$29, F147&gt;='club records end 2019'!$O$29), AND(E147='club records end 2019'!$N$30, F147&gt;='club records end 2019'!$O$30),AND(E147='club records end 2019'!$N$31, F147&gt;='club records end 2019'!$O$31))), "CR", " ")</f>
        <v xml:space="preserve"> </v>
      </c>
    </row>
    <row r="148" spans="1:60" ht="14.5" hidden="1" x14ac:dyDescent="0.35">
      <c r="A148" s="29" t="str">
        <f>IF(OR(E148="Sen", E148="V35", E148="V40", E148="V45", E148="V50", E148="V55", E148="V60", E148="V65", E148="V70", E148="V75"), "V", E148)</f>
        <v>U15</v>
      </c>
      <c r="B148" s="2">
        <v>1500</v>
      </c>
      <c r="C148" s="1" t="s">
        <v>121</v>
      </c>
      <c r="D148" s="1" t="s">
        <v>150</v>
      </c>
      <c r="E148" s="29" t="s">
        <v>11</v>
      </c>
      <c r="F148" s="19"/>
      <c r="J148" s="13" t="str">
        <f>IF(OR(K148="CR", L148="CR", M148="CR", N148="CR", O148="CR", P148="CR", Q148="CR", R148="CR", S148="CR", T148="CR",U148="CR", V148="CR", W148="CR", X148="CR", Y148="CR", Z148="CR", AA148="CR", AB148="CR", AC148="CR", AD148="CR", AE148="CR", AF148="CR", AG148="CR", AH148="CR", AI148="CR", AJ148="CR", AK148="CR", AL148="CR", AM148="CR", AN148="CR", AO148="CR", AP148="CR", AQ148="CR", AR148="CR", AS148="CR", AT148="CR", AU148="CR", AV148="CR", AW148="CR", AX148="CR", AY148="CR", AZ148="CR", BA148="CR", BB148="CR", BC148="CR", BD148="CR", BE148="CR", BF148="CR", BG148="CR", BH148="CR"), "***CLUB RECORD***", "")</f>
        <v>***CLUB RECORD***</v>
      </c>
      <c r="K148" s="13" t="str">
        <f>IF(AND(B148=100, OR(AND(E148='club records end 2019'!$B$6, F148&lt;='club records end 2019'!$C$6), AND(E148='club records end 2019'!$B$7, F148&lt;='club records end 2019'!$C$7), AND(E148='club records end 2019'!$B$8, F148&lt;='club records end 2019'!$C$8), AND(E148='club records end 2019'!$B$9, F148&lt;='club records end 2019'!$C$9), AND(E148='club records end 2019'!$B$10, F148&lt;='club records end 2019'!$C$10))), "CR", " ")</f>
        <v xml:space="preserve"> </v>
      </c>
      <c r="L148" s="13" t="str">
        <f>IF(AND(B148=200, OR(AND(E148='club records end 2019'!$B$11, F148&lt;='club records end 2019'!$C$11), AND(E148='club records end 2019'!$B$12, F148&lt;='club records end 2019'!$C$12), AND(E148='club records end 2019'!$B$13, F148&lt;='club records end 2019'!$C$13), AND(E148='club records end 2019'!$B$14, F148&lt;='club records end 2019'!$C$14), AND(E148='club records end 2019'!$B$15, F148&lt;='club records end 2019'!$C$15))), "CR", " ")</f>
        <v xml:space="preserve"> </v>
      </c>
      <c r="M148" s="13" t="str">
        <f>IF(AND(B148=300, OR(AND(E148='club records end 2019'!$B$16, F148&lt;='club records end 2019'!$C$16), AND(E148='club records end 2019'!$B$17, F148&lt;='club records end 2019'!$C$17))), "CR", " ")</f>
        <v xml:space="preserve"> </v>
      </c>
      <c r="N148" s="13" t="str">
        <f>IF(AND(B148=400, OR(AND(E148='club records end 2019'!$B$18, F148&lt;='club records end 2019'!$C$18), AND(E148='club records end 2019'!$B$19, F148&lt;='club records end 2019'!$C$19), AND(E148='club records end 2019'!$B$20, F148&lt;='club records end 2019'!$C$20), AND(E148='club records end 2019'!$B$21, F148&lt;='club records end 2019'!$C$21))), "CR", " ")</f>
        <v xml:space="preserve"> </v>
      </c>
      <c r="O148" s="13" t="str">
        <f>IF(AND(B148=800, OR(AND(E148='club records end 2019'!$B$22, F148&lt;='club records end 2019'!$C$22), AND(E148='club records end 2019'!$B$23, F148&lt;='club records end 2019'!$C$23), AND(E148='club records end 2019'!$B$24, F148&lt;='club records end 2019'!$C$24), AND(E148='club records end 2019'!$B$25, F148&lt;='club records end 2019'!$C$25), AND(E148='club records end 2019'!$B$26, F148&lt;='club records end 2019'!$C$26))), "CR", " ")</f>
        <v xml:space="preserve"> </v>
      </c>
      <c r="P148" s="13" t="str">
        <f>IF(AND(B148=1000, OR(AND(E148='club records end 2019'!$B$27, F148&lt;='club records end 2019'!$C$27), AND(E148='club records end 2019'!$B$28, F148&lt;='club records end 2019'!$C$28))), "CR", " ")</f>
        <v xml:space="preserve"> </v>
      </c>
      <c r="Q148" s="13" t="str">
        <f>IF(AND(B148=1500, OR(AND(E148='club records end 2019'!$B$29, F148&lt;='club records end 2019'!$C$29), AND(E148='club records end 2019'!$B$30, F148&lt;='club records end 2019'!$C$30), AND(E148='club records end 2019'!$B$31, F148&lt;='club records end 2019'!$C$31), AND(E148='club records end 2019'!$B$32, F148&lt;='club records end 2019'!$C$32), AND(E148='club records end 2019'!$B$33, F148&lt;='club records end 2019'!$C$33))), "CR", " ")</f>
        <v>CR</v>
      </c>
      <c r="R148" s="13" t="str">
        <f>IF(AND(B148="1600 (Mile)",OR(AND(E148='club records end 2019'!$B$34,F148&lt;='club records end 2019'!$C$34),AND(E148='club records end 2019'!$B$35,F148&lt;='club records end 2019'!$C$35),AND(E148='club records end 2019'!$B$36,F148&lt;='club records end 2019'!$C$36),AND(E148='club records end 2019'!$B$37,F148&lt;='club records end 2019'!$C$37))),"CR"," ")</f>
        <v xml:space="preserve"> </v>
      </c>
      <c r="S148" s="13" t="str">
        <f>IF(AND(B148=3000, OR(AND(E148='club records end 2019'!$B$38, F148&lt;='club records end 2019'!$C$38), AND(E148='club records end 2019'!$B$39, F148&lt;='club records end 2019'!$C$39), AND(E148='club records end 2019'!$B$40, F148&lt;='club records end 2019'!$C$40), AND(E148='club records end 2019'!$B$41, F148&lt;='club records end 2019'!$C$41))), "CR", " ")</f>
        <v xml:space="preserve"> </v>
      </c>
      <c r="T148" s="13" t="str">
        <f>IF(AND(B148=5000, OR(AND(E148='club records end 2019'!$B$42, F148&lt;='club records end 2019'!$C$42), AND(E148='club records end 2019'!$B$43, F148&lt;='club records end 2019'!$C$43))), "CR", " ")</f>
        <v xml:space="preserve"> </v>
      </c>
      <c r="U148" s="12" t="str">
        <f>IF(AND(B148=10000, OR(AND(E148='club records end 2019'!$B$44, F148&lt;='club records end 2019'!$C$44), AND(E148='club records end 2019'!$B$45, F148&lt;='club records end 2019'!$C$45))), "CR", " ")</f>
        <v xml:space="preserve"> </v>
      </c>
      <c r="V148" s="12" t="str">
        <f>IF(AND(B148="high jump", OR(AND(E148='club records end 2019'!$F$1, F148&gt;='club records end 2019'!$G$1), AND(E148='club records end 2019'!$F$2, F148&gt;='club records end 2019'!$G$2), AND(E148='club records end 2019'!$F$3, F148&gt;='club records end 2019'!$G$3), AND(E148='club records end 2019'!$F$4, F148&gt;='club records end 2019'!$G$4), AND(E148='club records end 2019'!$F$5, F148&gt;='club records end 2019'!$G$5))), "CR", " ")</f>
        <v xml:space="preserve"> </v>
      </c>
      <c r="W148" s="12" t="str">
        <f>IF(AND(B148="long jump", OR(AND(E148='club records end 2019'!$F$6, F148&gt;='club records end 2019'!$G$6), AND(E148='club records end 2019'!$F$7, F148&gt;='club records end 2019'!$G$7), AND(E148='club records end 2019'!$F$8, F148&gt;='club records end 2019'!$G$8), AND(E148='club records end 2019'!$F$9, F148&gt;='club records end 2019'!$G$9), AND(E148='club records end 2019'!$F$10, F148&gt;='club records end 2019'!$G$10))), "CR", " ")</f>
        <v xml:space="preserve"> </v>
      </c>
      <c r="X148" s="12" t="str">
        <f>IF(AND(B148="triple jump", OR(AND(E148='club records end 2019'!$F$11, F148&gt;='club records end 2019'!$G$11), AND(E148='club records end 2019'!$F$12, F148&gt;='club records end 2019'!$G$12), AND(E148='club records end 2019'!$F$13, F148&gt;='club records end 2019'!$G$13), AND(E148='club records end 2019'!$F$14, F148&gt;='club records end 2019'!$H$14), AND(E148='club records end 2019'!$F$15, F148&gt;='club records end 2019'!$G$15))), "CR", " ")</f>
        <v xml:space="preserve"> </v>
      </c>
      <c r="Y148" s="12" t="str">
        <f>IF(AND(B148="pole vault", OR(AND(E148='club records end 2019'!$F$16, F148&gt;='club records end 2019'!$G$16), AND(E148='club records end 2019'!$F$17, F148&gt;='club records end 2019'!$G$17), AND(E148='club records end 2019'!$F$18, F148&gt;='club records end 2019'!$G$18), AND(E148='club records end 2019'!$F$19, F148&gt;='club records end 2019'!$G$19), AND(E148='club records end 2019'!$F$20, F148&gt;='club records end 2019'!$G$20))), "CR", " ")</f>
        <v xml:space="preserve"> </v>
      </c>
      <c r="Z148" s="12" t="str">
        <f>IF(AND(B148="discus 1", E148='club records end 2019'!$F$21, F148&gt;='club records end 2019'!$G$21), "CR", " ")</f>
        <v xml:space="preserve"> </v>
      </c>
      <c r="AA148" s="12" t="str">
        <f>IF(AND(B148="discus 1.25", E148='club records end 2019'!$F$22, F148&gt;='club records end 2019'!$G$22), "CR", " ")</f>
        <v xml:space="preserve"> </v>
      </c>
      <c r="AB148" s="12" t="str">
        <f>IF(AND(B148="discus 1.5", E148='club records end 2019'!$F$23, F148&gt;='club records end 2019'!$G$23), "CR", " ")</f>
        <v xml:space="preserve"> </v>
      </c>
      <c r="AC148" s="12" t="str">
        <f>IF(AND(B148="discus 1.75", E148='club records end 2019'!$F$24, F148&gt;='club records end 2019'!$G$24), "CR", " ")</f>
        <v xml:space="preserve"> </v>
      </c>
      <c r="AD148" s="12" t="str">
        <f>IF(AND(B148="discus 2", E148='club records end 2019'!$F$25, F148&gt;='club records end 2019'!$G$25), "CR", " ")</f>
        <v xml:space="preserve"> </v>
      </c>
      <c r="AE148" s="12" t="str">
        <f>IF(AND(B148="hammer 4", E148='club records end 2019'!$F$27, F148&gt;='club records end 2019'!$G$27), "CR", " ")</f>
        <v xml:space="preserve"> </v>
      </c>
      <c r="AF148" s="12" t="str">
        <f>IF(AND(B148="hammer 5", E148='club records end 2019'!$F$28, F148&gt;='club records end 2019'!$G$28), "CR", " ")</f>
        <v xml:space="preserve"> </v>
      </c>
      <c r="AG148" s="12" t="str">
        <f>IF(AND(B148="hammer 6", E148='club records end 2019'!$F$29, F148&gt;='club records end 2019'!$G$29), "CR", " ")</f>
        <v xml:space="preserve"> </v>
      </c>
      <c r="AH148" s="12" t="str">
        <f>IF(AND(B148="hammer 7.26", E148='club records end 2019'!$F$30, F148&gt;='club records end 2019'!$G$30), "CR", " ")</f>
        <v xml:space="preserve"> </v>
      </c>
      <c r="AI148" s="12" t="str">
        <f>IF(AND(B148="javelin 400", E148='club records end 2019'!$F$31, F148&gt;='club records end 2019'!$G$31), "CR", " ")</f>
        <v xml:space="preserve"> </v>
      </c>
      <c r="AJ148" s="12" t="str">
        <f>IF(AND(B148="javelin 600", E148='club records end 2019'!$F$32, F148&gt;='club records end 2019'!$G$32), "CR", " ")</f>
        <v xml:space="preserve"> </v>
      </c>
      <c r="AK148" s="12" t="str">
        <f>IF(AND(B148="javelin 700", E148='club records end 2019'!$F$33, F148&gt;='club records end 2019'!$G$33), "CR", " ")</f>
        <v xml:space="preserve"> </v>
      </c>
      <c r="AL148" s="12" t="str">
        <f>IF(AND(B148="javelin 800", OR(AND(E148='club records end 2019'!$F$34, F148&gt;='club records end 2019'!$G$34), AND(E148='club records end 2019'!$F$35, F148&gt;='club records end 2019'!$G$35))), "CR", " ")</f>
        <v xml:space="preserve"> </v>
      </c>
      <c r="AM148" s="12" t="str">
        <f>IF(AND(B148="shot 3", E148='club records end 2019'!$F$36, F148&gt;='club records end 2019'!$G$36), "CR", " ")</f>
        <v xml:space="preserve"> </v>
      </c>
      <c r="AN148" s="12" t="str">
        <f>IF(AND(B148="shot 4", E148='club records end 2019'!$F$37, F148&gt;='club records end 2019'!$G$37), "CR", " ")</f>
        <v xml:space="preserve"> </v>
      </c>
      <c r="AO148" s="12" t="str">
        <f>IF(AND(B148="shot 5", E148='club records end 2019'!$F$38, F148&gt;='club records end 2019'!$G$38), "CR", " ")</f>
        <v xml:space="preserve"> </v>
      </c>
      <c r="AP148" s="12" t="str">
        <f>IF(AND(B148="shot 6", E148='club records end 2019'!$F$39, F148&gt;='club records end 2019'!$G$39), "CR", " ")</f>
        <v xml:space="preserve"> </v>
      </c>
      <c r="AQ148" s="12" t="str">
        <f>IF(AND(B148="shot 7.26", E148='club records end 2019'!$F$40, F148&gt;='club records end 2019'!$G$40), "CR", " ")</f>
        <v xml:space="preserve"> </v>
      </c>
      <c r="AR148" s="12" t="str">
        <f>IF(AND(B148="60H",OR(AND(E148='club records end 2019'!$J$1,F148&lt;='club records end 2019'!$K$1),AND(E148='club records end 2019'!$J$2,F148&lt;='club records end 2019'!$K$2),AND(E148='club records end 2019'!$J$3,F148&lt;='club records end 2019'!$K$3),AND(E148='club records end 2019'!$J$4,F148&lt;='club records end 2019'!$K$4),AND(E148='club records end 2019'!$J$5,F148&lt;='club records end 2019'!$K$5))),"CR"," ")</f>
        <v xml:space="preserve"> </v>
      </c>
      <c r="AS148" s="12" t="str">
        <f>IF(AND(B148="75H", AND(E148='club records end 2019'!$J$6, F148&lt;='club records end 2019'!$K$6)), "CR", " ")</f>
        <v xml:space="preserve"> </v>
      </c>
      <c r="AT148" s="12" t="str">
        <f>IF(AND(B148="80H", AND(E148='club records end 2019'!$J$7, F148&lt;='club records end 2019'!$K$7)), "CR", " ")</f>
        <v xml:space="preserve"> </v>
      </c>
      <c r="AU148" s="12" t="str">
        <f>IF(AND(B148="100H", AND(E148='club records end 2019'!$J$8, F148&lt;='club records end 2019'!$K$8)), "CR", " ")</f>
        <v xml:space="preserve"> </v>
      </c>
      <c r="AV148" s="12" t="str">
        <f>IF(AND(B148="110H", OR(AND(E148='club records end 2019'!$J$9, F148&lt;='club records end 2019'!$K$9), AND(E148='club records end 2019'!$J$10, F148&lt;='club records end 2019'!$K$10))), "CR", " ")</f>
        <v xml:space="preserve"> </v>
      </c>
      <c r="AW148" s="12" t="str">
        <f>IF(AND(B148="400H", OR(AND(E148='club records end 2019'!$J$11, F148&lt;='club records end 2019'!$K$11), AND(E148='club records end 2019'!$J$12, F148&lt;='club records end 2019'!$K$12), AND(E148='club records end 2019'!$J$13, F148&lt;='club records end 2019'!$K$13), AND(E148='club records end 2019'!$J$14, F148&lt;='club records end 2019'!$K$14))), "CR", " ")</f>
        <v xml:space="preserve"> </v>
      </c>
      <c r="AX148" s="12" t="str">
        <f>IF(AND(B148="1500SC", AND(E148='club records end 2019'!$J$15, F148&lt;='club records end 2019'!$K$15)), "CR", " ")</f>
        <v xml:space="preserve"> </v>
      </c>
      <c r="AY148" s="12" t="str">
        <f>IF(AND(B148="2000SC", OR(AND(E148='club records end 2019'!$J$17, F148&lt;='club records end 2019'!$K$17), AND(E148='club records end 2019'!$J$18, F148&lt;='club records end 2019'!$K$18))), "CR", " ")</f>
        <v xml:space="preserve"> </v>
      </c>
      <c r="AZ148" s="12" t="str">
        <f>IF(AND(B148="3000SC", OR(AND(E148='club records end 2019'!$J$20, F148&lt;='club records end 2019'!$K$20), AND(E148='club records end 2019'!$J$21, F148&lt;='club records end 2019'!$K$21))), "CR", " ")</f>
        <v xml:space="preserve"> </v>
      </c>
      <c r="BA148" s="13" t="str">
        <f>IF(AND(B148="4x100", OR(AND(E148='club records end 2019'!$N$1, F148&lt;='club records end 2019'!$O$1), AND(E148='club records end 2019'!$N$2, F148&lt;='club records end 2019'!$O$2), AND(E148='club records end 2019'!$N$3, F148&lt;='club records end 2019'!$O$3), AND(E148='club records end 2019'!$N$4, F148&lt;='club records end 2019'!$O$4), AND(E148='club records end 2019'!$N$5, F148&lt;='club records end 2019'!$O$5))), "CR", " ")</f>
        <v xml:space="preserve"> </v>
      </c>
      <c r="BB148" s="13" t="str">
        <f>IF(AND(B148="4x200", OR(AND(E148='club records end 2019'!$N$6, F148&lt;='club records end 2019'!$O$6), AND(E148='club records end 2019'!$N$7, F148&lt;='club records end 2019'!$O$7), AND(E148='club records end 2019'!$N$8, F148&lt;='club records end 2019'!$O$8), AND(E148='club records end 2019'!$N$9, F148&lt;='club records end 2019'!$O$9), AND(E148='club records end 2019'!$N$10, F148&lt;='club records end 2019'!$O$10))), "CR", " ")</f>
        <v xml:space="preserve"> </v>
      </c>
      <c r="BC148" s="13" t="str">
        <f>IF(AND(B148="4x300", AND(E148='club records end 2019'!$N$11, F148&lt;='club records end 2019'!$O$11)), "CR", " ")</f>
        <v xml:space="preserve"> </v>
      </c>
      <c r="BD148" s="13" t="str">
        <f>IF(AND(B148="4x400", OR(AND(E148='club records end 2019'!$N$12, F148&lt;='club records end 2019'!$O$12), AND(E148='club records end 2019'!$N$13, F148&lt;='club records end 2019'!$O$13), AND(E148='club records end 2019'!$N$14, F148&lt;='club records end 2019'!$O$14), AND(E148='club records end 2019'!$N$15, F148&lt;='club records end 2019'!$O$15))), "CR", " ")</f>
        <v xml:space="preserve"> </v>
      </c>
      <c r="BE148" s="13" t="str">
        <f>IF(AND(B148="3x800", OR(AND(E148='club records end 2019'!$N$16, F148&lt;='club records end 2019'!$O$16), AND(E148='club records end 2019'!$N$17, F148&lt;='club records end 2019'!$O$17), AND(E148='club records end 2019'!$N$18, F148&lt;='club records end 2019'!$O$18))), "CR", " ")</f>
        <v xml:space="preserve"> </v>
      </c>
      <c r="BF148" s="13" t="str">
        <f>IF(AND(B148="pentathlon", OR(AND(E148='club records end 2019'!$N$21, F148&gt;='club records end 2019'!$O$21), AND(E148='club records end 2019'!$N$22, F148&gt;='club records end 2019'!$O$22),AND(E148='club records end 2019'!$N$23, F148&gt;='club records end 2019'!$O$23),AND(E148='club records end 2019'!$N$24, F148&gt;='club records end 2019'!$O$24))), "CR", " ")</f>
        <v xml:space="preserve"> </v>
      </c>
      <c r="BG148" s="13" t="str">
        <f>IF(AND(B148="heptathlon", OR(AND(E148='club records end 2019'!$N$26, F148&gt;='club records end 2019'!$O$26), AND(E148='club records end 2019'!$N$27, F148&gt;='club records end 2019'!$O$27))), "CR", " ")</f>
        <v xml:space="preserve"> </v>
      </c>
      <c r="BH148" s="13" t="str">
        <f>IF(AND(B148="decathlon", OR(AND(E148='club records end 2019'!$N$29, F148&gt;='club records end 2019'!$O$29), AND(E148='club records end 2019'!$N$30, F148&gt;='club records end 2019'!$O$30),AND(E148='club records end 2019'!$N$31, F148&gt;='club records end 2019'!$O$31))), "CR", " ")</f>
        <v xml:space="preserve"> </v>
      </c>
    </row>
    <row r="149" spans="1:60" ht="14.5" hidden="1" x14ac:dyDescent="0.35">
      <c r="A149" s="29" t="str">
        <f>IF(OR(E149="Sen", E149="V35", E149="V40", E149="V45", E149="V50", E149="V55", E149="V60", E149="V65", E149="V70", E149="V75"), "V", E149)</f>
        <v>U15</v>
      </c>
      <c r="B149" s="2">
        <v>1500</v>
      </c>
      <c r="C149" s="1" t="s">
        <v>353</v>
      </c>
      <c r="D149" s="1" t="s">
        <v>354</v>
      </c>
      <c r="E149" s="29" t="s">
        <v>11</v>
      </c>
      <c r="J149" s="13" t="s">
        <v>306</v>
      </c>
      <c r="O149" s="1"/>
      <c r="P149" s="1"/>
      <c r="Q149" s="1"/>
      <c r="R149" s="1"/>
      <c r="S149" s="1"/>
      <c r="T149" s="1"/>
    </row>
    <row r="150" spans="1:60" ht="14.5" hidden="1" x14ac:dyDescent="0.35">
      <c r="A150" s="29" t="str">
        <f>IF(OR(E150="Sen", E150="V35", E150="V40", E150="V45", E150="V50", E150="V55", E150="V60", E150="V65", E150="V70", E150="V75"), "V", E150)</f>
        <v>U13</v>
      </c>
      <c r="B150" s="2">
        <v>100</v>
      </c>
      <c r="C150" s="1" t="s">
        <v>106</v>
      </c>
      <c r="D150" s="1" t="s">
        <v>107</v>
      </c>
      <c r="E150" s="29" t="s">
        <v>13</v>
      </c>
      <c r="J150" s="13" t="str">
        <f>IF(OR(K150="CR", L150="CR", M150="CR", N150="CR", O150="CR", P150="CR", Q150="CR", R150="CR", S150="CR", T150="CR",U150="CR", V150="CR", W150="CR", X150="CR", Y150="CR", Z150="CR", AA150="CR", AB150="CR", AC150="CR", AD150="CR", AE150="CR", AF150="CR", AG150="CR", AH150="CR", AI150="CR", AJ150="CR", AK150="CR", AL150="CR", AM150="CR", AN150="CR", AO150="CR", AP150="CR", AQ150="CR", AR150="CR", AS150="CR", AT150="CR", AU150="CR", AV150="CR", AW150="CR", AX150="CR", AY150="CR", AZ150="CR", BA150="CR", BB150="CR", BC150="CR", BD150="CR", BE150="CR", BF150="CR", BG150="CR", BH150="CR"), "***CLUB RECORD***", "")</f>
        <v>***CLUB RECORD***</v>
      </c>
      <c r="K150" s="13" t="str">
        <f>IF(AND(B150=100, OR(AND(E150='club records end 2019'!$B$6, F150&lt;='club records end 2019'!$C$6), AND(E150='club records end 2019'!$B$7, F150&lt;='club records end 2019'!$C$7), AND(E150='club records end 2019'!$B$8, F150&lt;='club records end 2019'!$C$8), AND(E150='club records end 2019'!$B$9, F150&lt;='club records end 2019'!$C$9), AND(E150='club records end 2019'!$B$10, F150&lt;='club records end 2019'!$C$10))), "CR", " ")</f>
        <v>CR</v>
      </c>
      <c r="L150" s="13" t="str">
        <f>IF(AND(B150=200, OR(AND(E150='club records end 2019'!$B$11, F150&lt;='club records end 2019'!$C$11), AND(E150='club records end 2019'!$B$12, F150&lt;='club records end 2019'!$C$12), AND(E150='club records end 2019'!$B$13, F150&lt;='club records end 2019'!$C$13), AND(E150='club records end 2019'!$B$14, F150&lt;='club records end 2019'!$C$14), AND(E150='club records end 2019'!$B$15, F150&lt;='club records end 2019'!$C$15))), "CR", " ")</f>
        <v xml:space="preserve"> </v>
      </c>
      <c r="M150" s="13" t="str">
        <f>IF(AND(B150=300, OR(AND(E150='club records end 2019'!$B$16, F150&lt;='club records end 2019'!$C$16), AND(E150='club records end 2019'!$B$17, F150&lt;='club records end 2019'!$C$17))), "CR", " ")</f>
        <v xml:space="preserve"> </v>
      </c>
      <c r="N150" s="13" t="str">
        <f>IF(AND(B150=400, OR(AND(E150='club records end 2019'!$B$18, F150&lt;='club records end 2019'!$C$18), AND(E150='club records end 2019'!$B$19, F150&lt;='club records end 2019'!$C$19), AND(E150='club records end 2019'!$B$20, F150&lt;='club records end 2019'!$C$20), AND(E150='club records end 2019'!$B$21, F150&lt;='club records end 2019'!$C$21))), "CR", " ")</f>
        <v xml:space="preserve"> </v>
      </c>
      <c r="O150" s="13" t="str">
        <f>IF(AND(B150=800, OR(AND(E150='club records end 2019'!$B$22, F150&lt;='club records end 2019'!$C$22), AND(E150='club records end 2019'!$B$23, F150&lt;='club records end 2019'!$C$23), AND(E150='club records end 2019'!$B$24, F150&lt;='club records end 2019'!$C$24), AND(E150='club records end 2019'!$B$25, F150&lt;='club records end 2019'!$C$25), AND(E150='club records end 2019'!$B$26, F150&lt;='club records end 2019'!$C$26))), "CR", " ")</f>
        <v xml:space="preserve"> </v>
      </c>
      <c r="P150" s="13" t="str">
        <f>IF(AND(B150=1000, OR(AND(E150='club records end 2019'!$B$27, F150&lt;='club records end 2019'!$C$27), AND(E150='club records end 2019'!$B$28, F150&lt;='club records end 2019'!$C$28))), "CR", " ")</f>
        <v xml:space="preserve"> </v>
      </c>
      <c r="Q150" s="13" t="str">
        <f>IF(AND(B150=1500, OR(AND(E150='club records end 2019'!$B$29, F150&lt;='club records end 2019'!$C$29), AND(E150='club records end 2019'!$B$30, F150&lt;='club records end 2019'!$C$30), AND(E150='club records end 2019'!$B$31, F150&lt;='club records end 2019'!$C$31), AND(E150='club records end 2019'!$B$32, F150&lt;='club records end 2019'!$C$32), AND(E150='club records end 2019'!$B$33, F150&lt;='club records end 2019'!$C$33))), "CR", " ")</f>
        <v xml:space="preserve"> </v>
      </c>
      <c r="R150" s="13" t="str">
        <f>IF(AND(B150="1600 (Mile)",OR(AND(E150='club records end 2019'!$B$34,F150&lt;='club records end 2019'!$C$34),AND(E150='club records end 2019'!$B$35,F150&lt;='club records end 2019'!$C$35),AND(E150='club records end 2019'!$B$36,F150&lt;='club records end 2019'!$C$36),AND(E150='club records end 2019'!$B$37,F150&lt;='club records end 2019'!$C$37))),"CR"," ")</f>
        <v xml:space="preserve"> </v>
      </c>
      <c r="S150" s="13" t="str">
        <f>IF(AND(B150=3000, OR(AND(E150='club records end 2019'!$B$38, F150&lt;='club records end 2019'!$C$38), AND(E150='club records end 2019'!$B$39, F150&lt;='club records end 2019'!$C$39), AND(E150='club records end 2019'!$B$40, F150&lt;='club records end 2019'!$C$40), AND(E150='club records end 2019'!$B$41, F150&lt;='club records end 2019'!$C$41))), "CR", " ")</f>
        <v xml:space="preserve"> </v>
      </c>
      <c r="T150" s="13" t="str">
        <f>IF(AND(B150=5000, OR(AND(E150='club records end 2019'!$B$42, F150&lt;='club records end 2019'!$C$42), AND(E150='club records end 2019'!$B$43, F150&lt;='club records end 2019'!$C$43))), "CR", " ")</f>
        <v xml:space="preserve"> </v>
      </c>
      <c r="U150" s="12" t="str">
        <f>IF(AND(B150=10000, OR(AND(E150='club records end 2019'!$B$44, F150&lt;='club records end 2019'!$C$44), AND(E150='club records end 2019'!$B$45, F150&lt;='club records end 2019'!$C$45))), "CR", " ")</f>
        <v xml:space="preserve"> </v>
      </c>
      <c r="V150" s="12" t="str">
        <f>IF(AND(B150="high jump", OR(AND(E150='club records end 2019'!$F$1, F150&gt;='club records end 2019'!$G$1), AND(E150='club records end 2019'!$F$2, F150&gt;='club records end 2019'!$G$2), AND(E150='club records end 2019'!$F$3, F150&gt;='club records end 2019'!$G$3), AND(E150='club records end 2019'!$F$4, F150&gt;='club records end 2019'!$G$4), AND(E150='club records end 2019'!$F$5, F150&gt;='club records end 2019'!$G$5))), "CR", " ")</f>
        <v xml:space="preserve"> </v>
      </c>
      <c r="W150" s="12" t="str">
        <f>IF(AND(B150="long jump", OR(AND(E150='club records end 2019'!$F$6, F150&gt;='club records end 2019'!$G$6), AND(E150='club records end 2019'!$F$7, F150&gt;='club records end 2019'!$G$7), AND(E150='club records end 2019'!$F$8, F150&gt;='club records end 2019'!$G$8), AND(E150='club records end 2019'!$F$9, F150&gt;='club records end 2019'!$G$9), AND(E150='club records end 2019'!$F$10, F150&gt;='club records end 2019'!$G$10))), "CR", " ")</f>
        <v xml:space="preserve"> </v>
      </c>
      <c r="X150" s="12" t="str">
        <f>IF(AND(B150="triple jump", OR(AND(E150='club records end 2019'!$F$11, F150&gt;='club records end 2019'!$G$11), AND(E150='club records end 2019'!$F$12, F150&gt;='club records end 2019'!$G$12), AND(E150='club records end 2019'!$F$13, F150&gt;='club records end 2019'!$G$13), AND(E150='club records end 2019'!$F$14, F150&gt;='club records end 2019'!$H$14), AND(E150='club records end 2019'!$F$15, F150&gt;='club records end 2019'!$G$15))), "CR", " ")</f>
        <v xml:space="preserve"> </v>
      </c>
      <c r="Y150" s="12" t="str">
        <f>IF(AND(B150="pole vault", OR(AND(E150='club records end 2019'!$F$16, F150&gt;='club records end 2019'!$G$16), AND(E150='club records end 2019'!$F$17, F150&gt;='club records end 2019'!$G$17), AND(E150='club records end 2019'!$F$18, F150&gt;='club records end 2019'!$G$18), AND(E150='club records end 2019'!$F$19, F150&gt;='club records end 2019'!$G$19), AND(E150='club records end 2019'!$F$20, F150&gt;='club records end 2019'!$G$20))), "CR", " ")</f>
        <v xml:space="preserve"> </v>
      </c>
      <c r="Z150" s="12" t="str">
        <f>IF(AND(B150="discus 1", E150='club records end 2019'!$F$21, F150&gt;='club records end 2019'!$G$21), "CR", " ")</f>
        <v xml:space="preserve"> </v>
      </c>
      <c r="AA150" s="12" t="str">
        <f>IF(AND(B150="discus 1.25", E150='club records end 2019'!$F$22, F150&gt;='club records end 2019'!$G$22), "CR", " ")</f>
        <v xml:space="preserve"> </v>
      </c>
      <c r="AB150" s="12" t="str">
        <f>IF(AND(B150="discus 1.5", E150='club records end 2019'!$F$23, F150&gt;='club records end 2019'!$G$23), "CR", " ")</f>
        <v xml:space="preserve"> </v>
      </c>
      <c r="AC150" s="12" t="str">
        <f>IF(AND(B150="discus 1.75", E150='club records end 2019'!$F$24, F150&gt;='club records end 2019'!$G$24), "CR", " ")</f>
        <v xml:space="preserve"> </v>
      </c>
      <c r="AD150" s="12" t="str">
        <f>IF(AND(B150="discus 2", E150='club records end 2019'!$F$25, F150&gt;='club records end 2019'!$G$25), "CR", " ")</f>
        <v xml:space="preserve"> </v>
      </c>
      <c r="AE150" s="12" t="str">
        <f>IF(AND(B150="hammer 4", E150='club records end 2019'!$F$27, F150&gt;='club records end 2019'!$G$27), "CR", " ")</f>
        <v xml:space="preserve"> </v>
      </c>
      <c r="AF150" s="12" t="str">
        <f>IF(AND(B150="hammer 5", E150='club records end 2019'!$F$28, F150&gt;='club records end 2019'!$G$28), "CR", " ")</f>
        <v xml:space="preserve"> </v>
      </c>
      <c r="AG150" s="12" t="str">
        <f>IF(AND(B150="hammer 6", E150='club records end 2019'!$F$29, F150&gt;='club records end 2019'!$G$29), "CR", " ")</f>
        <v xml:space="preserve"> </v>
      </c>
      <c r="AH150" s="12" t="str">
        <f>IF(AND(B150="hammer 7.26", E150='club records end 2019'!$F$30, F150&gt;='club records end 2019'!$G$30), "CR", " ")</f>
        <v xml:space="preserve"> </v>
      </c>
      <c r="AI150" s="12" t="str">
        <f>IF(AND(B150="javelin 400", E150='club records end 2019'!$F$31, F150&gt;='club records end 2019'!$G$31), "CR", " ")</f>
        <v xml:space="preserve"> </v>
      </c>
      <c r="AJ150" s="12" t="str">
        <f>IF(AND(B150="javelin 600", E150='club records end 2019'!$F$32, F150&gt;='club records end 2019'!$G$32), "CR", " ")</f>
        <v xml:space="preserve"> </v>
      </c>
      <c r="AK150" s="12" t="str">
        <f>IF(AND(B150="javelin 700", E150='club records end 2019'!$F$33, F150&gt;='club records end 2019'!$G$33), "CR", " ")</f>
        <v xml:space="preserve"> </v>
      </c>
      <c r="AL150" s="12" t="str">
        <f>IF(AND(B150="javelin 800", OR(AND(E150='club records end 2019'!$F$34, F150&gt;='club records end 2019'!$G$34), AND(E150='club records end 2019'!$F$35, F150&gt;='club records end 2019'!$G$35))), "CR", " ")</f>
        <v xml:space="preserve"> </v>
      </c>
      <c r="AM150" s="12" t="str">
        <f>IF(AND(B150="shot 3", E150='club records end 2019'!$F$36, F150&gt;='club records end 2019'!$G$36), "CR", " ")</f>
        <v xml:space="preserve"> </v>
      </c>
      <c r="AN150" s="12" t="str">
        <f>IF(AND(B150="shot 4", E150='club records end 2019'!$F$37, F150&gt;='club records end 2019'!$G$37), "CR", " ")</f>
        <v xml:space="preserve"> </v>
      </c>
      <c r="AO150" s="12" t="str">
        <f>IF(AND(B150="shot 5", E150='club records end 2019'!$F$38, F150&gt;='club records end 2019'!$G$38), "CR", " ")</f>
        <v xml:space="preserve"> </v>
      </c>
      <c r="AP150" s="12" t="str">
        <f>IF(AND(B150="shot 6", E150='club records end 2019'!$F$39, F150&gt;='club records end 2019'!$G$39), "CR", " ")</f>
        <v xml:space="preserve"> </v>
      </c>
      <c r="AQ150" s="12" t="str">
        <f>IF(AND(B150="shot 7.26", E150='club records end 2019'!$F$40, F150&gt;='club records end 2019'!$G$40), "CR", " ")</f>
        <v xml:space="preserve"> </v>
      </c>
      <c r="AR150" s="12" t="str">
        <f>IF(AND(B150="60H",OR(AND(E150='club records end 2019'!$J$1,F150&lt;='club records end 2019'!$K$1),AND(E150='club records end 2019'!$J$2,F150&lt;='club records end 2019'!$K$2),AND(E150='club records end 2019'!$J$3,F150&lt;='club records end 2019'!$K$3),AND(E150='club records end 2019'!$J$4,F150&lt;='club records end 2019'!$K$4),AND(E150='club records end 2019'!$J$5,F150&lt;='club records end 2019'!$K$5))),"CR"," ")</f>
        <v xml:space="preserve"> </v>
      </c>
      <c r="AS150" s="12" t="str">
        <f>IF(AND(B150="75H", AND(E150='club records end 2019'!$J$6, F150&lt;='club records end 2019'!$K$6)), "CR", " ")</f>
        <v xml:space="preserve"> </v>
      </c>
      <c r="AT150" s="12" t="str">
        <f>IF(AND(B150="80H", AND(E150='club records end 2019'!$J$7, F150&lt;='club records end 2019'!$K$7)), "CR", " ")</f>
        <v xml:space="preserve"> </v>
      </c>
      <c r="AU150" s="12" t="str">
        <f>IF(AND(B150="100H", AND(E150='club records end 2019'!$J$8, F150&lt;='club records end 2019'!$K$8)), "CR", " ")</f>
        <v xml:space="preserve"> </v>
      </c>
      <c r="AV150" s="12" t="str">
        <f>IF(AND(B150="110H", OR(AND(E150='club records end 2019'!$J$9, F150&lt;='club records end 2019'!$K$9), AND(E150='club records end 2019'!$J$10, F150&lt;='club records end 2019'!$K$10))), "CR", " ")</f>
        <v xml:space="preserve"> </v>
      </c>
      <c r="AW150" s="12" t="str">
        <f>IF(AND(B150="400H", OR(AND(E150='club records end 2019'!$J$11, F150&lt;='club records end 2019'!$K$11), AND(E150='club records end 2019'!$J$12, F150&lt;='club records end 2019'!$K$12), AND(E150='club records end 2019'!$J$13, F150&lt;='club records end 2019'!$K$13), AND(E150='club records end 2019'!$J$14, F150&lt;='club records end 2019'!$K$14))), "CR", " ")</f>
        <v xml:space="preserve"> </v>
      </c>
      <c r="AX150" s="12" t="str">
        <f>IF(AND(B150="1500SC", AND(E150='club records end 2019'!$J$15, F150&lt;='club records end 2019'!$K$15)), "CR", " ")</f>
        <v xml:space="preserve"> </v>
      </c>
      <c r="AY150" s="12" t="str">
        <f>IF(AND(B150="2000SC", OR(AND(E150='club records end 2019'!$J$17, F150&lt;='club records end 2019'!$K$17), AND(E150='club records end 2019'!$J$18, F150&lt;='club records end 2019'!$K$18))), "CR", " ")</f>
        <v xml:space="preserve"> </v>
      </c>
      <c r="AZ150" s="12" t="str">
        <f>IF(AND(B150="3000SC", OR(AND(E150='club records end 2019'!$J$20, F150&lt;='club records end 2019'!$K$20), AND(E150='club records end 2019'!$J$21, F150&lt;='club records end 2019'!$K$21))), "CR", " ")</f>
        <v xml:space="preserve"> </v>
      </c>
      <c r="BA150" s="13" t="str">
        <f>IF(AND(B150="4x100", OR(AND(E150='club records end 2019'!$N$1, F150&lt;='club records end 2019'!$O$1), AND(E150='club records end 2019'!$N$2, F150&lt;='club records end 2019'!$O$2), AND(E150='club records end 2019'!$N$3, F150&lt;='club records end 2019'!$O$3), AND(E150='club records end 2019'!$N$4, F150&lt;='club records end 2019'!$O$4), AND(E150='club records end 2019'!$N$5, F150&lt;='club records end 2019'!$O$5))), "CR", " ")</f>
        <v xml:space="preserve"> </v>
      </c>
      <c r="BB150" s="13" t="str">
        <f>IF(AND(B150="4x200", OR(AND(E150='club records end 2019'!$N$6, F150&lt;='club records end 2019'!$O$6), AND(E150='club records end 2019'!$N$7, F150&lt;='club records end 2019'!$O$7), AND(E150='club records end 2019'!$N$8, F150&lt;='club records end 2019'!$O$8), AND(E150='club records end 2019'!$N$9, F150&lt;='club records end 2019'!$O$9), AND(E150='club records end 2019'!$N$10, F150&lt;='club records end 2019'!$O$10))), "CR", " ")</f>
        <v xml:space="preserve"> </v>
      </c>
      <c r="BC150" s="13" t="str">
        <f>IF(AND(B150="4x300", AND(E150='club records end 2019'!$N$11, F150&lt;='club records end 2019'!$O$11)), "CR", " ")</f>
        <v xml:space="preserve"> </v>
      </c>
      <c r="BD150" s="13" t="str">
        <f>IF(AND(B150="4x400", OR(AND(E150='club records end 2019'!$N$12, F150&lt;='club records end 2019'!$O$12), AND(E150='club records end 2019'!$N$13, F150&lt;='club records end 2019'!$O$13), AND(E150='club records end 2019'!$N$14, F150&lt;='club records end 2019'!$O$14), AND(E150='club records end 2019'!$N$15, F150&lt;='club records end 2019'!$O$15))), "CR", " ")</f>
        <v xml:space="preserve"> </v>
      </c>
      <c r="BE150" s="13" t="str">
        <f>IF(AND(B150="3x800", OR(AND(E150='club records end 2019'!$N$16, F150&lt;='club records end 2019'!$O$16), AND(E150='club records end 2019'!$N$17, F150&lt;='club records end 2019'!$O$17), AND(E150='club records end 2019'!$N$18, F150&lt;='club records end 2019'!$O$18))), "CR", " ")</f>
        <v xml:space="preserve"> </v>
      </c>
      <c r="BF150" s="13" t="str">
        <f>IF(AND(B150="pentathlon", OR(AND(E150='club records end 2019'!$N$21, F150&gt;='club records end 2019'!$O$21), AND(E150='club records end 2019'!$N$22, F150&gt;='club records end 2019'!$O$22),AND(E150='club records end 2019'!$N$23, F150&gt;='club records end 2019'!$O$23),AND(E150='club records end 2019'!$N$24, F150&gt;='club records end 2019'!$O$24))), "CR", " ")</f>
        <v xml:space="preserve"> </v>
      </c>
      <c r="BG150" s="13" t="str">
        <f>IF(AND(B150="heptathlon", OR(AND(E150='club records end 2019'!$N$26, F150&gt;='club records end 2019'!$O$26), AND(E150='club records end 2019'!$N$27, F150&gt;='club records end 2019'!$O$27))), "CR", " ")</f>
        <v xml:space="preserve"> </v>
      </c>
      <c r="BH150" s="13" t="str">
        <f>IF(AND(B150="decathlon", OR(AND(E150='club records end 2019'!$N$29, F150&gt;='club records end 2019'!$O$29), AND(E150='club records end 2019'!$N$30, F150&gt;='club records end 2019'!$O$30),AND(E150='club records end 2019'!$N$31, F150&gt;='club records end 2019'!$O$31))), "CR", " ")</f>
        <v xml:space="preserve"> </v>
      </c>
    </row>
    <row r="151" spans="1:60" ht="14.5" hidden="1" x14ac:dyDescent="0.35">
      <c r="A151" s="1" t="str">
        <f>E151</f>
        <v>U20</v>
      </c>
      <c r="B151" s="2">
        <v>3000</v>
      </c>
      <c r="C151" s="1" t="s">
        <v>127</v>
      </c>
      <c r="D151" s="1" t="s">
        <v>128</v>
      </c>
      <c r="E151" s="29" t="s">
        <v>12</v>
      </c>
      <c r="J151" s="13" t="str">
        <f>IF(OR(K151="CR", L151="CR", M151="CR", N151="CR", O151="CR", P151="CR", Q151="CR", R151="CR", S151="CR", T151="CR",U151="CR", V151="CR", W151="CR", X151="CR", Y151="CR", Z151="CR", AA151="CR", AB151="CR", AC151="CR", AD151="CR", AE151="CR", AF151="CR", AG151="CR", AH151="CR", AI151="CR", AJ151="CR", AK151="CR", AL151="CR", AM151="CR", AN151="CR", AO151="CR", AP151="CR", AQ151="CR", AR151="CR", AS151="CR", AT151="CR", AU151="CR", AV151="CR", AW151="CR", AX151="CR", AY151="CR", AZ151="CR", BA151="CR", BB151="CR", BC151="CR", BD151="CR", BE151="CR", BF151="CR", BG151="CR", BH151="CR"), "***CLUB RECORD***", "")</f>
        <v>***CLUB RECORD***</v>
      </c>
      <c r="K151" s="13" t="str">
        <f>IF(AND(B151=100, OR(AND(E151='club records end 2019'!$B$6, F151&lt;='club records end 2019'!$C$6), AND(E151='club records end 2019'!$B$7, F151&lt;='club records end 2019'!$C$7), AND(E151='club records end 2019'!$B$8, F151&lt;='club records end 2019'!$C$8), AND(E151='club records end 2019'!$B$9, F151&lt;='club records end 2019'!$C$9), AND(E151='club records end 2019'!$B$10, F151&lt;='club records end 2019'!$C$10))), "CR", " ")</f>
        <v xml:space="preserve"> </v>
      </c>
      <c r="L151" s="13" t="str">
        <f>IF(AND(B151=200, OR(AND(E151='club records end 2019'!$B$11, F151&lt;='club records end 2019'!$C$11), AND(E151='club records end 2019'!$B$12, F151&lt;='club records end 2019'!$C$12), AND(E151='club records end 2019'!$B$13, F151&lt;='club records end 2019'!$C$13), AND(E151='club records end 2019'!$B$14, F151&lt;='club records end 2019'!$C$14), AND(E151='club records end 2019'!$B$15, F151&lt;='club records end 2019'!$C$15))), "CR", " ")</f>
        <v xml:space="preserve"> </v>
      </c>
      <c r="M151" s="13" t="str">
        <f>IF(AND(B151=300, OR(AND(E151='club records end 2019'!$B$16, F151&lt;='club records end 2019'!$C$16), AND(E151='club records end 2019'!$B$17, F151&lt;='club records end 2019'!$C$17))), "CR", " ")</f>
        <v xml:space="preserve"> </v>
      </c>
      <c r="N151" s="13" t="str">
        <f>IF(AND(B151=400, OR(AND(E151='club records end 2019'!$B$18, F151&lt;='club records end 2019'!$C$18), AND(E151='club records end 2019'!$B$19, F151&lt;='club records end 2019'!$C$19), AND(E151='club records end 2019'!$B$20, F151&lt;='club records end 2019'!$C$20), AND(E151='club records end 2019'!$B$21, F151&lt;='club records end 2019'!$C$21))), "CR", " ")</f>
        <v xml:space="preserve"> </v>
      </c>
      <c r="O151" s="13" t="str">
        <f>IF(AND(B151=800, OR(AND(E151='club records end 2019'!$B$22, F151&lt;='club records end 2019'!$C$22), AND(E151='club records end 2019'!$B$23, F151&lt;='club records end 2019'!$C$23), AND(E151='club records end 2019'!$B$24, F151&lt;='club records end 2019'!$C$24), AND(E151='club records end 2019'!$B$25, F151&lt;='club records end 2019'!$C$25), AND(E151='club records end 2019'!$B$26, F151&lt;='club records end 2019'!$C$26))), "CR", " ")</f>
        <v xml:space="preserve"> </v>
      </c>
      <c r="P151" s="13" t="str">
        <f>IF(AND(B151=1000, OR(AND(E151='club records end 2019'!$B$27, F151&lt;='club records end 2019'!$C$27), AND(E151='club records end 2019'!$B$28, F151&lt;='club records end 2019'!$C$28))), "CR", " ")</f>
        <v xml:space="preserve"> </v>
      </c>
      <c r="Q151" s="13" t="str">
        <f>IF(AND(B151=1500, OR(AND(E151='club records end 2019'!$B$29, F151&lt;='club records end 2019'!$C$29), AND(E151='club records end 2019'!$B$30, F151&lt;='club records end 2019'!$C$30), AND(E151='club records end 2019'!$B$31, F151&lt;='club records end 2019'!$C$31), AND(E151='club records end 2019'!$B$32, F151&lt;='club records end 2019'!$C$32), AND(E151='club records end 2019'!$B$33, F151&lt;='club records end 2019'!$C$33))), "CR", " ")</f>
        <v xml:space="preserve"> </v>
      </c>
      <c r="R151" s="13" t="str">
        <f>IF(AND(B151="1600 (Mile)",OR(AND(E151='club records end 2019'!$B$34,F151&lt;='club records end 2019'!$C$34),AND(E151='club records end 2019'!$B$35,F151&lt;='club records end 2019'!$C$35),AND(E151='club records end 2019'!$B$36,F151&lt;='club records end 2019'!$C$36),AND(E151='club records end 2019'!$B$37,F151&lt;='club records end 2019'!$C$37))),"CR"," ")</f>
        <v xml:space="preserve"> </v>
      </c>
      <c r="S151" s="13" t="str">
        <f>IF(AND(B151=3000, OR(AND(E151='club records end 2019'!$B$38, F151&lt;='club records end 2019'!$C$38), AND(E151='club records end 2019'!$B$39, F151&lt;='club records end 2019'!$C$39), AND(E151='club records end 2019'!$B$40, F151&lt;='club records end 2019'!$C$40), AND(E151='club records end 2019'!$B$41, F151&lt;='club records end 2019'!$C$41))), "CR", " ")</f>
        <v>CR</v>
      </c>
      <c r="T151" s="13" t="str">
        <f>IF(AND(B151=5000, OR(AND(E151='club records end 2019'!$B$42, F151&lt;='club records end 2019'!$C$42), AND(E151='club records end 2019'!$B$43, F151&lt;='club records end 2019'!$C$43))), "CR", " ")</f>
        <v xml:space="preserve"> </v>
      </c>
      <c r="U151" s="12" t="str">
        <f>IF(AND(B151=10000, OR(AND(E151='club records end 2019'!$B$44, F151&lt;='club records end 2019'!$C$44), AND(E151='club records end 2019'!$B$45, F151&lt;='club records end 2019'!$C$45))), "CR", " ")</f>
        <v xml:space="preserve"> </v>
      </c>
      <c r="V151" s="12" t="str">
        <f>IF(AND(B151="high jump", OR(AND(E151='club records end 2019'!$F$1, F151&gt;='club records end 2019'!$G$1), AND(E151='club records end 2019'!$F$2, F151&gt;='club records end 2019'!$G$2), AND(E151='club records end 2019'!$F$3, F151&gt;='club records end 2019'!$G$3), AND(E151='club records end 2019'!$F$4, F151&gt;='club records end 2019'!$G$4), AND(E151='club records end 2019'!$F$5, F151&gt;='club records end 2019'!$G$5))), "CR", " ")</f>
        <v xml:space="preserve"> </v>
      </c>
      <c r="W151" s="12" t="str">
        <f>IF(AND(B151="long jump", OR(AND(E151='club records end 2019'!$F$6, F151&gt;='club records end 2019'!$G$6), AND(E151='club records end 2019'!$F$7, F151&gt;='club records end 2019'!$G$7), AND(E151='club records end 2019'!$F$8, F151&gt;='club records end 2019'!$G$8), AND(E151='club records end 2019'!$F$9, F151&gt;='club records end 2019'!$G$9), AND(E151='club records end 2019'!$F$10, F151&gt;='club records end 2019'!$G$10))), "CR", " ")</f>
        <v xml:space="preserve"> </v>
      </c>
      <c r="X151" s="12" t="str">
        <f>IF(AND(B151="triple jump", OR(AND(E151='club records end 2019'!$F$11, F151&gt;='club records end 2019'!$G$11), AND(E151='club records end 2019'!$F$12, F151&gt;='club records end 2019'!$G$12), AND(E151='club records end 2019'!$F$13, F151&gt;='club records end 2019'!$G$13), AND(E151='club records end 2019'!$F$14, F151&gt;='club records end 2019'!$H$14), AND(E151='club records end 2019'!$F$15, F151&gt;='club records end 2019'!$G$15))), "CR", " ")</f>
        <v xml:space="preserve"> </v>
      </c>
      <c r="Y151" s="12" t="str">
        <f>IF(AND(B151="pole vault", OR(AND(E151='club records end 2019'!$F$16, F151&gt;='club records end 2019'!$G$16), AND(E151='club records end 2019'!$F$17, F151&gt;='club records end 2019'!$G$17), AND(E151='club records end 2019'!$F$18, F151&gt;='club records end 2019'!$G$18), AND(E151='club records end 2019'!$F$19, F151&gt;='club records end 2019'!$G$19), AND(E151='club records end 2019'!$F$20, F151&gt;='club records end 2019'!$G$20))), "CR", " ")</f>
        <v xml:space="preserve"> </v>
      </c>
      <c r="Z151" s="12" t="str">
        <f>IF(AND(B151="discus 1", E151='club records end 2019'!$F$21, F151&gt;='club records end 2019'!$G$21), "CR", " ")</f>
        <v xml:space="preserve"> </v>
      </c>
      <c r="AA151" s="12" t="str">
        <f>IF(AND(B151="discus 1.25", E151='club records end 2019'!$F$22, F151&gt;='club records end 2019'!$G$22), "CR", " ")</f>
        <v xml:space="preserve"> </v>
      </c>
      <c r="AB151" s="12" t="str">
        <f>IF(AND(B151="discus 1.5", E151='club records end 2019'!$F$23, F151&gt;='club records end 2019'!$G$23), "CR", " ")</f>
        <v xml:space="preserve"> </v>
      </c>
      <c r="AC151" s="12" t="str">
        <f>IF(AND(B151="discus 1.75", E151='club records end 2019'!$F$24, F151&gt;='club records end 2019'!$G$24), "CR", " ")</f>
        <v xml:space="preserve"> </v>
      </c>
      <c r="AD151" s="12" t="str">
        <f>IF(AND(B151="discus 2", E151='club records end 2019'!$F$25, F151&gt;='club records end 2019'!$G$25), "CR", " ")</f>
        <v xml:space="preserve"> </v>
      </c>
      <c r="AE151" s="12" t="str">
        <f>IF(AND(B151="hammer 4", E151='club records end 2019'!$F$27, F151&gt;='club records end 2019'!$G$27), "CR", " ")</f>
        <v xml:space="preserve"> </v>
      </c>
      <c r="AF151" s="12" t="str">
        <f>IF(AND(B151="hammer 5", E151='club records end 2019'!$F$28, F151&gt;='club records end 2019'!$G$28), "CR", " ")</f>
        <v xml:space="preserve"> </v>
      </c>
      <c r="AG151" s="12" t="str">
        <f>IF(AND(B151="hammer 6", E151='club records end 2019'!$F$29, F151&gt;='club records end 2019'!$G$29), "CR", " ")</f>
        <v xml:space="preserve"> </v>
      </c>
      <c r="AH151" s="12" t="str">
        <f>IF(AND(B151="hammer 7.26", E151='club records end 2019'!$F$30, F151&gt;='club records end 2019'!$G$30), "CR", " ")</f>
        <v xml:space="preserve"> </v>
      </c>
      <c r="AI151" s="12" t="str">
        <f>IF(AND(B151="javelin 400", E151='club records end 2019'!$F$31, F151&gt;='club records end 2019'!$G$31), "CR", " ")</f>
        <v xml:space="preserve"> </v>
      </c>
      <c r="AJ151" s="12" t="str">
        <f>IF(AND(B151="javelin 600", E151='club records end 2019'!$F$32, F151&gt;='club records end 2019'!$G$32), "CR", " ")</f>
        <v xml:space="preserve"> </v>
      </c>
      <c r="AK151" s="12" t="str">
        <f>IF(AND(B151="javelin 700", E151='club records end 2019'!$F$33, F151&gt;='club records end 2019'!$G$33), "CR", " ")</f>
        <v xml:space="preserve"> </v>
      </c>
      <c r="AL151" s="12" t="str">
        <f>IF(AND(B151="javelin 800", OR(AND(E151='club records end 2019'!$F$34, F151&gt;='club records end 2019'!$G$34), AND(E151='club records end 2019'!$F$35, F151&gt;='club records end 2019'!$G$35))), "CR", " ")</f>
        <v xml:space="preserve"> </v>
      </c>
      <c r="AM151" s="12" t="str">
        <f>IF(AND(B151="shot 3", E151='club records end 2019'!$F$36, F151&gt;='club records end 2019'!$G$36), "CR", " ")</f>
        <v xml:space="preserve"> </v>
      </c>
      <c r="AN151" s="12" t="str">
        <f>IF(AND(B151="shot 4", E151='club records end 2019'!$F$37, F151&gt;='club records end 2019'!$G$37), "CR", " ")</f>
        <v xml:space="preserve"> </v>
      </c>
      <c r="AO151" s="12" t="str">
        <f>IF(AND(B151="shot 5", E151='club records end 2019'!$F$38, F151&gt;='club records end 2019'!$G$38), "CR", " ")</f>
        <v xml:space="preserve"> </v>
      </c>
      <c r="AP151" s="12" t="str">
        <f>IF(AND(B151="shot 6", E151='club records end 2019'!$F$39, F151&gt;='club records end 2019'!$G$39), "CR", " ")</f>
        <v xml:space="preserve"> </v>
      </c>
      <c r="AQ151" s="12" t="str">
        <f>IF(AND(B151="shot 7.26", E151='club records end 2019'!$F$40, F151&gt;='club records end 2019'!$G$40), "CR", " ")</f>
        <v xml:space="preserve"> </v>
      </c>
      <c r="AR151" s="12" t="str">
        <f>IF(AND(B151="60H",OR(AND(E151='club records end 2019'!$J$1,F151&lt;='club records end 2019'!$K$1),AND(E151='club records end 2019'!$J$2,F151&lt;='club records end 2019'!$K$2),AND(E151='club records end 2019'!$J$3,F151&lt;='club records end 2019'!$K$3),AND(E151='club records end 2019'!$J$4,F151&lt;='club records end 2019'!$K$4),AND(E151='club records end 2019'!$J$5,F151&lt;='club records end 2019'!$K$5))),"CR"," ")</f>
        <v xml:space="preserve"> </v>
      </c>
      <c r="AS151" s="12" t="str">
        <f>IF(AND(B151="75H", AND(E151='club records end 2019'!$J$6, F151&lt;='club records end 2019'!$K$6)), "CR", " ")</f>
        <v xml:space="preserve"> </v>
      </c>
      <c r="AT151" s="12" t="str">
        <f>IF(AND(B151="80H", AND(E151='club records end 2019'!$J$7, F151&lt;='club records end 2019'!$K$7)), "CR", " ")</f>
        <v xml:space="preserve"> </v>
      </c>
      <c r="AU151" s="12" t="str">
        <f>IF(AND(B151="100H", AND(E151='club records end 2019'!$J$8, F151&lt;='club records end 2019'!$K$8)), "CR", " ")</f>
        <v xml:space="preserve"> </v>
      </c>
      <c r="AV151" s="12" t="str">
        <f>IF(AND(B151="110H", OR(AND(E151='club records end 2019'!$J$9, F151&lt;='club records end 2019'!$K$9), AND(E151='club records end 2019'!$J$10, F151&lt;='club records end 2019'!$K$10))), "CR", " ")</f>
        <v xml:space="preserve"> </v>
      </c>
      <c r="AW151" s="12" t="str">
        <f>IF(AND(B151="400H", OR(AND(E151='club records end 2019'!$J$11, F151&lt;='club records end 2019'!$K$11), AND(E151='club records end 2019'!$J$12, F151&lt;='club records end 2019'!$K$12), AND(E151='club records end 2019'!$J$13, F151&lt;='club records end 2019'!$K$13), AND(E151='club records end 2019'!$J$14, F151&lt;='club records end 2019'!$K$14))), "CR", " ")</f>
        <v xml:space="preserve"> </v>
      </c>
      <c r="AX151" s="12" t="str">
        <f>IF(AND(B151="1500SC", AND(E151='club records end 2019'!$J$15, F151&lt;='club records end 2019'!$K$15)), "CR", " ")</f>
        <v xml:space="preserve"> </v>
      </c>
      <c r="AY151" s="12" t="str">
        <f>IF(AND(B151="2000SC", OR(AND(E151='club records end 2019'!$J$17, F151&lt;='club records end 2019'!$K$17), AND(E151='club records end 2019'!$J$18, F151&lt;='club records end 2019'!$K$18))), "CR", " ")</f>
        <v xml:space="preserve"> </v>
      </c>
      <c r="AZ151" s="12" t="str">
        <f>IF(AND(B151="3000SC", OR(AND(E151='club records end 2019'!$J$20, F151&lt;='club records end 2019'!$K$20), AND(E151='club records end 2019'!$J$21, F151&lt;='club records end 2019'!$K$21))), "CR", " ")</f>
        <v xml:space="preserve"> </v>
      </c>
      <c r="BA151" s="13" t="str">
        <f>IF(AND(B151="4x100", OR(AND(E151='club records end 2019'!$N$1, F151&lt;='club records end 2019'!$O$1), AND(E151='club records end 2019'!$N$2, F151&lt;='club records end 2019'!$O$2), AND(E151='club records end 2019'!$N$3, F151&lt;='club records end 2019'!$O$3), AND(E151='club records end 2019'!$N$4, F151&lt;='club records end 2019'!$O$4), AND(E151='club records end 2019'!$N$5, F151&lt;='club records end 2019'!$O$5))), "CR", " ")</f>
        <v xml:space="preserve"> </v>
      </c>
      <c r="BB151" s="13" t="str">
        <f>IF(AND(B151="4x200", OR(AND(E151='club records end 2019'!$N$6, F151&lt;='club records end 2019'!$O$6), AND(E151='club records end 2019'!$N$7, F151&lt;='club records end 2019'!$O$7), AND(E151='club records end 2019'!$N$8, F151&lt;='club records end 2019'!$O$8), AND(E151='club records end 2019'!$N$9, F151&lt;='club records end 2019'!$O$9), AND(E151='club records end 2019'!$N$10, F151&lt;='club records end 2019'!$O$10))), "CR", " ")</f>
        <v xml:space="preserve"> </v>
      </c>
      <c r="BC151" s="13" t="str">
        <f>IF(AND(B151="4x300", AND(E151='club records end 2019'!$N$11, F151&lt;='club records end 2019'!$O$11)), "CR", " ")</f>
        <v xml:space="preserve"> </v>
      </c>
      <c r="BD151" s="13" t="str">
        <f>IF(AND(B151="4x400", OR(AND(E151='club records end 2019'!$N$12, F151&lt;='club records end 2019'!$O$12), AND(E151='club records end 2019'!$N$13, F151&lt;='club records end 2019'!$O$13), AND(E151='club records end 2019'!$N$14, F151&lt;='club records end 2019'!$O$14), AND(E151='club records end 2019'!$N$15, F151&lt;='club records end 2019'!$O$15))), "CR", " ")</f>
        <v xml:space="preserve"> </v>
      </c>
      <c r="BE151" s="13" t="str">
        <f>IF(AND(B151="3x800", OR(AND(E151='club records end 2019'!$N$16, F151&lt;='club records end 2019'!$O$16), AND(E151='club records end 2019'!$N$17, F151&lt;='club records end 2019'!$O$17), AND(E151='club records end 2019'!$N$18, F151&lt;='club records end 2019'!$O$18))), "CR", " ")</f>
        <v xml:space="preserve"> </v>
      </c>
      <c r="BF151" s="13" t="str">
        <f>IF(AND(B151="pentathlon", OR(AND(E151='club records end 2019'!$N$21, F151&gt;='club records end 2019'!$O$21), AND(E151='club records end 2019'!$N$22, F151&gt;='club records end 2019'!$O$22),AND(E151='club records end 2019'!$N$23, F151&gt;='club records end 2019'!$O$23),AND(E151='club records end 2019'!$N$24, F151&gt;='club records end 2019'!$O$24))), "CR", " ")</f>
        <v xml:space="preserve"> </v>
      </c>
      <c r="BG151" s="13" t="str">
        <f>IF(AND(B151="heptathlon", OR(AND(E151='club records end 2019'!$N$26, F151&gt;='club records end 2019'!$O$26), AND(E151='club records end 2019'!$N$27, F151&gt;='club records end 2019'!$O$27))), "CR", " ")</f>
        <v xml:space="preserve"> </v>
      </c>
      <c r="BH151" s="13" t="str">
        <f>IF(AND(B151="decathlon", OR(AND(E151='club records end 2019'!$N$29, F151&gt;='club records end 2019'!$O$29), AND(E151='club records end 2019'!$N$30, F151&gt;='club records end 2019'!$O$30),AND(E151='club records end 2019'!$N$31, F151&gt;='club records end 2019'!$O$31))), "CR", " ")</f>
        <v xml:space="preserve"> </v>
      </c>
    </row>
    <row r="152" spans="1:60" ht="14.5" x14ac:dyDescent="0.35">
      <c r="A152" s="17" t="str">
        <f>IF(OR(E152="Sen", E152="V35", E152="V40", E152="V45", E152="V50", E152="V55", E152="V60", E152="V65", E152="V70", E152="V75"), "V", E152)</f>
        <v>U17</v>
      </c>
      <c r="B152" s="2" t="s">
        <v>6</v>
      </c>
      <c r="C152" s="1" t="s">
        <v>2</v>
      </c>
      <c r="D152" s="1" t="s">
        <v>16</v>
      </c>
      <c r="E152" s="17" t="s">
        <v>14</v>
      </c>
      <c r="F152" s="19">
        <v>1.84</v>
      </c>
      <c r="G152" s="25">
        <v>44086</v>
      </c>
      <c r="H152" s="1" t="s">
        <v>242</v>
      </c>
      <c r="J152" s="4" t="str">
        <f t="shared" ref="J152:J154" si="15">IF(OR(K152="CR", L152="CR", M152="CR", N152="CR", O152="CR", P152="CR", Q152="CR", R152="CR", S152="CR", T152="CR",U152="CR", V152="CR", W152="CR", X152="CR", Y152="CR", Z152="CR", AA152="CR", AB152="CR", AC152="CR", AD152="CR", AE152="CR", AF152="CR", AG152="CR", AH152="CR", AI152="CR", AJ152="CR", AK152="CR", AL152="CR", AM152="CR", AN152="CR", AO152="CR", AP152="CR", AQ152="CR", AR152="CR", AS152="CR", AT152="CR", AU152="CR", AV152="CR", AW152="CR", AX152="CR", AY152="CR", AZ152="CR", BA152="CR", BB152="CR", BC152="CR", BD152="CR", BE152="CR", BF152="CR", BG152="CR", BH152="CR"), "***CLUB RECORD***", "")</f>
        <v/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"/>
      <c r="V152" s="12"/>
      <c r="W152" s="12"/>
      <c r="X152" s="12" t="str">
        <f>IF(AND(B152="triple jump", OR(AND(E152='club records end 2019'!$F$11, F152&gt;='club records end 2019'!$G$11), AND(E152='club records end 2019'!$F$12, F152&gt;='club records end 2019'!$G$12), AND(E152='club records end 2019'!$F$13, F152&gt;='club records end 2019'!$G$13), AND(E152='club records end 2019'!$F$14, F152&gt;='club records end 2019'!$G$14), AND(E152='club records end 2019'!$F$15, F152&gt;='club records end 2019'!$G$15))), "CR", " ")</f>
        <v xml:space="preserve"> </v>
      </c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3"/>
      <c r="BB152" s="13"/>
      <c r="BC152" s="13"/>
      <c r="BD152" s="13"/>
      <c r="BE152" s="13"/>
      <c r="BF152" s="13"/>
      <c r="BG152" s="13"/>
      <c r="BH152" s="13"/>
    </row>
    <row r="153" spans="1:60" ht="14.5" x14ac:dyDescent="0.35">
      <c r="A153" s="1" t="s">
        <v>333</v>
      </c>
      <c r="B153" s="2" t="s">
        <v>6</v>
      </c>
      <c r="C153" s="1" t="s">
        <v>51</v>
      </c>
      <c r="D153" s="1" t="s">
        <v>52</v>
      </c>
      <c r="E153" s="17" t="s">
        <v>10</v>
      </c>
      <c r="F153" s="18">
        <v>1.77</v>
      </c>
      <c r="G153" s="24">
        <v>44100</v>
      </c>
      <c r="H153" s="1" t="s">
        <v>403</v>
      </c>
      <c r="J153" s="4" t="str">
        <f t="shared" si="15"/>
        <v/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"/>
      <c r="V153" s="12"/>
      <c r="W153" s="12"/>
      <c r="X153" s="12" t="str">
        <f>IF(AND(B153="triple jump", OR(AND(E153='club records end 2019'!$F$11, F153&gt;='club records end 2019'!$G$11), AND(E153='club records end 2019'!$F$12, F153&gt;='club records end 2019'!$G$12), AND(E153='club records end 2019'!$F$13, F153&gt;='club records end 2019'!$G$13), AND(E153='club records end 2019'!$F$14, F153&gt;='club records end 2019'!$G$14), AND(E153='club records end 2019'!$F$15, F153&gt;='club records end 2019'!$G$15))), "CR", " ")</f>
        <v xml:space="preserve"> </v>
      </c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3"/>
      <c r="BB153" s="13"/>
      <c r="BC153" s="13"/>
      <c r="BD153" s="13"/>
      <c r="BE153" s="13"/>
      <c r="BF153" s="13"/>
      <c r="BG153" s="13"/>
      <c r="BH153" s="13"/>
    </row>
    <row r="154" spans="1:60" ht="14.5" x14ac:dyDescent="0.35">
      <c r="A154" s="17" t="str">
        <f>IF(OR(E154="Sen", E154="V35", E154="V40", E154="V45", E154="V50", E154="V55", E154="V60", E154="V65", E154="V70", E154="V75"), "V", E154)</f>
        <v>U15</v>
      </c>
      <c r="B154" s="2" t="s">
        <v>6</v>
      </c>
      <c r="C154" s="1" t="s">
        <v>125</v>
      </c>
      <c r="D154" s="1" t="s">
        <v>160</v>
      </c>
      <c r="E154" s="17" t="s">
        <v>11</v>
      </c>
      <c r="F154" s="18">
        <v>1.51</v>
      </c>
      <c r="G154" s="24">
        <v>44072</v>
      </c>
      <c r="H154" s="1" t="s">
        <v>242</v>
      </c>
      <c r="I154" s="15"/>
      <c r="J154" s="4" t="str">
        <f t="shared" si="15"/>
        <v/>
      </c>
      <c r="K154" s="13" t="str">
        <f>IF(AND(B154=100, OR(AND(E154='club records end 2019'!$B$6, F154&lt;='club records end 2019'!$C$6), AND(E154='club records end 2019'!$B$7, F154&lt;='club records end 2019'!$C$7), AND(E154='club records end 2019'!$B$8, F154&lt;='club records end 2019'!$C$8), AND(E154='club records end 2019'!$B$9, F154&lt;='club records end 2019'!$C$9), AND(E154='club records end 2019'!$B$10, F154&lt;='club records end 2019'!$C$10))), "CR", " ")</f>
        <v xml:space="preserve"> </v>
      </c>
      <c r="L154" s="13" t="str">
        <f>IF(AND(B154=200, OR(AND(E154='club records end 2019'!$B$11, F154&lt;='club records end 2019'!$C$11), AND(E154='club records end 2019'!$B$12, F154&lt;='club records end 2019'!$C$12), AND(E154='club records end 2019'!$B$13, F154&lt;='club records end 2019'!$C$13), AND(E154='club records end 2019'!$B$14, F154&lt;='club records end 2019'!$C$14), AND(E154='club records end 2019'!$B$15, F154&lt;='club records end 2019'!$C$15))), "CR", " ")</f>
        <v xml:space="preserve"> </v>
      </c>
      <c r="M154" s="13" t="str">
        <f>IF(AND(B154=300, OR(AND(E154='club records end 2019'!$B$16, F154&lt;='club records end 2019'!$C$16), AND(E154='club records end 2019'!$B$17, F154&lt;='club records end 2019'!$C$17))), "CR", " ")</f>
        <v xml:space="preserve"> </v>
      </c>
      <c r="N154" s="13" t="str">
        <f>IF(AND(B154=400, OR(AND(E154='club records end 2019'!$B$18, F154&lt;='club records end 2019'!$C$18), AND(E154='club records end 2019'!$B$19, F154&lt;='club records end 2019'!$C$19), AND(E154='club records end 2019'!$B$20, F154&lt;='club records end 2019'!$C$20), AND(E154='club records end 2019'!$B$21, F154&lt;='club records end 2019'!$C$21))), "CR", " ")</f>
        <v xml:space="preserve"> </v>
      </c>
      <c r="O154" s="13" t="str">
        <f>IF(AND(B154=800, OR(AND(E154='club records end 2019'!$B$22, F154&lt;='club records end 2019'!$C$22), AND(E154='club records end 2019'!$B$23, F154&lt;='club records end 2019'!$C$23), AND(E154='club records end 2019'!$B$24, F154&lt;='club records end 2019'!$C$24), AND(E154='club records end 2019'!$B$25, F154&lt;='club records end 2019'!$C$25), AND(E154='club records end 2019'!$B$26, F154&lt;='club records end 2019'!$C$26))), "CR", " ")</f>
        <v xml:space="preserve"> </v>
      </c>
      <c r="P154" s="13" t="str">
        <f>IF(AND(B154=1000, OR(AND(E154='club records end 2019'!$B$27, F154&lt;='club records end 2019'!$C$27), AND(E154='club records end 2019'!$B$28, F154&lt;='club records end 2019'!$C$28))), "CR", " ")</f>
        <v xml:space="preserve"> </v>
      </c>
      <c r="Q154" s="13" t="str">
        <f>IF(AND(B154=1500, OR(AND(E154='club records end 2019'!$B$29, F154&lt;='club records end 2019'!$C$29), AND(E154='club records end 2019'!$B$30, F154&lt;='club records end 2019'!$C$30), AND(E154='club records end 2019'!$B$31, F154&lt;='club records end 2019'!$C$31), AND(E154='club records end 2019'!$B$32, F154&lt;='club records end 2019'!$C$32), AND(E154='club records end 2019'!$B$33, F154&lt;='club records end 2019'!$C$33))), "CR", " ")</f>
        <v xml:space="preserve"> </v>
      </c>
      <c r="R154" s="13" t="str">
        <f>IF(AND(B154="1600 (Mile)",OR(AND(E154='club records end 2019'!$B$34,F154&lt;='club records end 2019'!$C$34),AND(E154='club records end 2019'!$B$35,F154&lt;='club records end 2019'!$C$35),AND(E154='club records end 2019'!$B$36,F154&lt;='club records end 2019'!$C$36),AND(E154='club records end 2019'!$B$37,F154&lt;='club records end 2019'!$C$37))),"CR"," ")</f>
        <v xml:space="preserve"> </v>
      </c>
      <c r="S154" s="13" t="str">
        <f>IF(AND(B154=3000, OR(AND(E154='club records end 2019'!$B$38, F154&lt;='club records end 2019'!$C$38), AND(E154='club records end 2019'!$B$39, F154&lt;='club records end 2019'!$C$39), AND(E154='club records end 2019'!$B$40, F154&lt;='club records end 2019'!$C$40), AND(E154='club records end 2019'!$B$41, F154&lt;='club records end 2019'!$C$41))), "CR", " ")</f>
        <v xml:space="preserve"> </v>
      </c>
      <c r="T154" s="13" t="str">
        <f>IF(AND(B154=5000, OR(AND(E154='club records end 2019'!$B$42, F154&lt;='club records end 2019'!$C$42), AND(E154='club records end 2019'!$B$43, F154&lt;='club records end 2019'!$C$43))), "CR", " ")</f>
        <v xml:space="preserve"> </v>
      </c>
      <c r="U154" s="12" t="str">
        <f>IF(AND(B154=10000, OR(AND(E154='club records end 2019'!$B$44, F154&lt;='club records end 2019'!$C$44), AND(E154='club records end 2019'!$B$45, F154&lt;='club records end 2019'!$C$45))), "CR", " ")</f>
        <v xml:space="preserve"> </v>
      </c>
      <c r="V154" s="12" t="str">
        <f>IF(AND(B154="high jump", OR(AND(E154='club records end 2019'!$F$1, F154&gt;='club records end 2019'!$G$1), AND(E154='club records end 2019'!$F$2, F154&gt;='club records end 2019'!$G$2), AND(E154='club records end 2019'!$F$3, F154&gt;='club records end 2019'!$G$3), AND(E154='club records end 2019'!$F$4, F154&gt;='club records end 2019'!$G$4), AND(E154='club records end 2019'!$F$5, F154&gt;='club records end 2019'!$G$5))), "CR", " ")</f>
        <v xml:space="preserve"> </v>
      </c>
      <c r="W154" s="12" t="str">
        <f>IF(AND(B154="long jump", OR(AND(E154='club records end 2019'!$F$6, F154&gt;='club records end 2019'!$G$6), AND(E154='club records end 2019'!$F$7, F154&gt;='club records end 2019'!$G$7), AND(E154='club records end 2019'!$F$8, F154&gt;='club records end 2019'!$G$8), AND(E154='club records end 2019'!$F$9, F154&gt;='club records end 2019'!$G$9), AND(E154='club records end 2019'!$F$10, F154&gt;='club records end 2019'!$G$10))), "CR", " ")</f>
        <v xml:space="preserve"> </v>
      </c>
      <c r="X154" s="12" t="str">
        <f>IF(AND(B154="triple jump", OR(AND(E154='club records end 2019'!$F$11, F154&gt;='club records end 2019'!$G$11), AND(E154='club records end 2019'!$F$12, F154&gt;='club records end 2019'!$G$12), AND(E154='club records end 2019'!$F$13, F154&gt;='club records end 2019'!$G$13), AND(E154='club records end 2019'!$F$14, F154&gt;='club records end 2019'!$G$14), AND(E154='club records end 2019'!$F$15, F154&gt;='club records end 2019'!$G$15))), "CR", " ")</f>
        <v xml:space="preserve"> </v>
      </c>
      <c r="Y154" s="12" t="str">
        <f>IF(AND(B154="pole vault", OR(AND(E154='club records end 2019'!$F$16, F154&gt;='club records end 2019'!$G$16), AND(E154='club records end 2019'!$F$17, F154&gt;='club records end 2019'!$G$17), AND(E154='club records end 2019'!$F$18, F154&gt;='club records end 2019'!$G$18), AND(E154='club records end 2019'!$F$19, F154&gt;='club records end 2019'!$G$19), AND(E154='club records end 2019'!$F$20, F154&gt;='club records end 2019'!$G$20))), "CR", " ")</f>
        <v xml:space="preserve"> </v>
      </c>
      <c r="Z154" s="12" t="str">
        <f>IF(AND(B154="discus 1", E154='club records end 2019'!$F$21, F154&gt;='club records end 2019'!$G$21), "CR", " ")</f>
        <v xml:space="preserve"> </v>
      </c>
      <c r="AA154" s="12" t="str">
        <f>IF(AND(B154="discus 1.25", E154='club records end 2019'!$F$22, F154&gt;='club records end 2019'!$G$22), "CR", " ")</f>
        <v xml:space="preserve"> </v>
      </c>
      <c r="AB154" s="12" t="str">
        <f>IF(AND(B154="discus 1.5", E154='club records end 2019'!$F$23, F154&gt;='club records end 2019'!$G$23), "CR", " ")</f>
        <v xml:space="preserve"> </v>
      </c>
      <c r="AC154" s="12" t="str">
        <f>IF(AND(B154="discus 1.75", E154='club records end 2019'!$F$24, F154&gt;='club records end 2019'!$G$24), "CR", " ")</f>
        <v xml:space="preserve"> </v>
      </c>
      <c r="AD154" s="12" t="str">
        <f>IF(AND(B154="discus 2", E154='club records end 2019'!$F$25, F154&gt;='club records end 2019'!$G$25), "CR", " ")</f>
        <v xml:space="preserve"> </v>
      </c>
      <c r="AE154" s="12" t="str">
        <f>IF(AND(B154="hammer 4", E154='club records end 2019'!$F$27, F154&gt;='club records end 2019'!$G$27), "CR", " ")</f>
        <v xml:space="preserve"> </v>
      </c>
      <c r="AF154" s="12" t="str">
        <f>IF(AND(B154="hammer 5", E154='club records end 2019'!$F$28, F154&gt;='club records end 2019'!$G$28), "CR", " ")</f>
        <v xml:space="preserve"> </v>
      </c>
      <c r="AG154" s="12" t="str">
        <f>IF(AND(B154="hammer 6", E154='club records end 2019'!$F$29, F154&gt;='club records end 2019'!$G$29), "CR", " ")</f>
        <v xml:space="preserve"> </v>
      </c>
      <c r="AH154" s="12" t="str">
        <f>IF(AND(B154="hammer 7.26", E154='club records end 2019'!$F$30, F154&gt;='club records end 2019'!$G$30), "CR", " ")</f>
        <v xml:space="preserve"> </v>
      </c>
      <c r="AI154" s="12" t="str">
        <f>IF(AND(B154="javelin 400", E154='club records end 2019'!$F$31, F154&gt;='club records end 2019'!$G$31), "CR", " ")</f>
        <v xml:space="preserve"> </v>
      </c>
      <c r="AJ154" s="12" t="str">
        <f>IF(AND(B154="javelin 600", E154='club records end 2019'!$F$32, F154&gt;='club records end 2019'!$G$32), "CR", " ")</f>
        <v xml:space="preserve"> </v>
      </c>
      <c r="AK154" s="12" t="str">
        <f>IF(AND(B154="javelin 700", E154='club records end 2019'!$F$33, F154&gt;='club records end 2019'!$G$33), "CR", " ")</f>
        <v xml:space="preserve"> </v>
      </c>
      <c r="AL154" s="12" t="str">
        <f>IF(AND(B154="javelin 800", OR(AND(E154='club records end 2019'!$F$34, F154&gt;='club records end 2019'!$G$34), AND(E154='club records end 2019'!$F$35, F154&gt;='club records end 2019'!$G$35))), "CR", " ")</f>
        <v xml:space="preserve"> </v>
      </c>
      <c r="AM154" s="12" t="str">
        <f>IF(AND(B154="shot 3", E154='club records end 2019'!$F$36, F154&gt;='club records end 2019'!$G$36), "CR", " ")</f>
        <v xml:space="preserve"> </v>
      </c>
      <c r="AN154" s="12" t="str">
        <f>IF(AND(B154="shot 4", E154='club records end 2019'!$F$37, F154&gt;='club records end 2019'!$G$37), "CR", " ")</f>
        <v xml:space="preserve"> </v>
      </c>
      <c r="AO154" s="12" t="str">
        <f>IF(AND(B154="shot 5", E154='club records end 2019'!$F$38, F154&gt;='club records end 2019'!$G$38), "CR", " ")</f>
        <v xml:space="preserve"> </v>
      </c>
      <c r="AP154" s="12" t="str">
        <f>IF(AND(B154="shot 6", E154='club records end 2019'!$F$39, F154&gt;='club records end 2019'!$G$39), "CR", " ")</f>
        <v xml:space="preserve"> </v>
      </c>
      <c r="AQ154" s="12" t="str">
        <f>IF(AND(B154="shot 7.26", E154='club records end 2019'!$F$40, F154&gt;='club records end 2019'!$G$40), "CR", " ")</f>
        <v xml:space="preserve"> </v>
      </c>
      <c r="AR154" s="12" t="str">
        <f>IF(AND(B154="60H",OR(AND(E154='club records end 2019'!$J$1,F154&lt;='club records end 2019'!$K$1),AND(E154='club records end 2019'!$J$2,F154&lt;='club records end 2019'!$K$2),AND(E154='club records end 2019'!$J$3,F154&lt;='club records end 2019'!$K$3),AND(E154='club records end 2019'!$J$4,F154&lt;='club records end 2019'!$K$4),AND(E154='club records end 2019'!$J$5,F154&lt;='club records end 2019'!$K$5))),"CR"," ")</f>
        <v xml:space="preserve"> </v>
      </c>
      <c r="AS154" s="12" t="str">
        <f>IF(AND(B154="75H", AND(E154='club records end 2019'!$J$6, F154&lt;='club records end 2019'!$K$6)), "CR", " ")</f>
        <v xml:space="preserve"> </v>
      </c>
      <c r="AT154" s="12" t="str">
        <f>IF(AND(B154="80H", AND(E154='club records end 2019'!$J$7, F154&lt;='club records end 2019'!$K$7)), "CR", " ")</f>
        <v xml:space="preserve"> </v>
      </c>
      <c r="AU154" s="12" t="str">
        <f>IF(AND(B154="100H", AND(E154='club records end 2019'!$J$8, F154&lt;='club records end 2019'!$K$8)), "CR", " ")</f>
        <v xml:space="preserve"> </v>
      </c>
      <c r="AV154" s="12" t="str">
        <f>IF(AND(B154="110H", OR(AND(E154='club records end 2019'!$J$9, F154&lt;='club records end 2019'!$K$9), AND(E154='club records end 2019'!$J$10, F154&lt;='club records end 2019'!$K$10))), "CR", " ")</f>
        <v xml:space="preserve"> </v>
      </c>
      <c r="AW154" s="12" t="str">
        <f>IF(AND(B154="400H", OR(AND(E154='club records end 2019'!$J$11, F154&lt;='club records end 2019'!$K$11), AND(E154='club records end 2019'!$J$12, F154&lt;='club records end 2019'!$K$12), AND(E154='club records end 2019'!$J$13, F154&lt;='club records end 2019'!$K$13), AND(E154='club records end 2019'!$J$14, F154&lt;='club records end 2019'!$K$14))), "CR", " ")</f>
        <v xml:space="preserve"> </v>
      </c>
      <c r="AX154" s="12" t="str">
        <f>IF(AND(B154="1500SC", AND(E154='club records end 2019'!$J$15, F154&lt;='club records end 2019'!$K$15)), "CR", " ")</f>
        <v xml:space="preserve"> </v>
      </c>
      <c r="AY154" s="12" t="str">
        <f>IF(AND(B154="2000SC", OR(AND(E154='club records end 2019'!$J$17, F154&lt;='club records end 2019'!$K$17), AND(E154='club records end 2019'!$J$18, F154&lt;='club records end 2019'!$K$18))), "CR", " ")</f>
        <v xml:space="preserve"> </v>
      </c>
      <c r="AZ154" s="12" t="str">
        <f>IF(AND(B154="3000SC", OR(AND(E154='club records end 2019'!$J$20, F154&lt;='club records end 2019'!$K$20), AND(E154='club records end 2019'!$J$21, F154&lt;='club records end 2019'!$K$21))), "CR", " ")</f>
        <v xml:space="preserve"> </v>
      </c>
      <c r="BA154" s="13" t="str">
        <f>IF(AND(B154="4x100", OR(AND(E154='club records end 2019'!$N$1, F154&lt;='club records end 2019'!$O$1), AND(E154='club records end 2019'!$N$2, F154&lt;='club records end 2019'!$O$2), AND(E154='club records end 2019'!$N$3, F154&lt;='club records end 2019'!$O$3), AND(E154='club records end 2019'!$N$4, F154&lt;='club records end 2019'!$O$4), AND(E154='club records end 2019'!$N$5, F154&lt;='club records end 2019'!$O$5))), "CR", " ")</f>
        <v xml:space="preserve"> </v>
      </c>
      <c r="BB154" s="13" t="str">
        <f>IF(AND(B154="4x200", OR(AND(E154='club records end 2019'!$N$6, F154&lt;='club records end 2019'!$O$6), AND(E154='club records end 2019'!$N$7, F154&lt;='club records end 2019'!$O$7), AND(E154='club records end 2019'!$N$8, F154&lt;='club records end 2019'!$O$8), AND(E154='club records end 2019'!$N$9, F154&lt;='club records end 2019'!$O$9), AND(E154='club records end 2019'!$N$10, F154&lt;='club records end 2019'!$O$10))), "CR", " ")</f>
        <v xml:space="preserve"> </v>
      </c>
      <c r="BC154" s="13" t="str">
        <f>IF(AND(B154="4x300", AND(E154='club records end 2019'!$N$11, F154&lt;='club records end 2019'!$O$11)), "CR", " ")</f>
        <v xml:space="preserve"> </v>
      </c>
      <c r="BD154" s="13" t="str">
        <f>IF(AND(B154="4x400", OR(AND(E154='club records end 2019'!$N$12, F154&lt;='club records end 2019'!$O$12), AND(E154='club records end 2019'!$N$13, F154&lt;='club records end 2019'!$O$13), AND(E154='club records end 2019'!$N$14, F154&lt;='club records end 2019'!$O$14), AND(E154='club records end 2019'!$N$15, F154&lt;='club records end 2019'!$O$15))), "CR", " ")</f>
        <v xml:space="preserve"> </v>
      </c>
      <c r="BE154" s="13" t="str">
        <f>IF(AND(B154="3x800", OR(AND(E154='club records end 2019'!$N$16, F154&lt;='club records end 2019'!$O$16), AND(E154='club records end 2019'!$N$17, F154&lt;='club records end 2019'!$O$17), AND(E154='club records end 2019'!$N$18, F154&lt;='club records end 2019'!$O$18))), "CR", " ")</f>
        <v xml:space="preserve"> </v>
      </c>
      <c r="BF154" s="13" t="str">
        <f>IF(AND(B154="pentathlon", OR(AND(E154='club records end 2019'!$N$21, F154&gt;='club records end 2019'!$O$21), AND(E154='club records end 2019'!$N$22, F154&gt;='club records end 2019'!$O$22),AND(E154='club records end 2019'!$N$23, F154&gt;='club records end 2019'!$O$23),AND(E154='club records end 2019'!$N$24, F154&gt;='club records end 2019'!$O$24))), "CR", " ")</f>
        <v xml:space="preserve"> </v>
      </c>
      <c r="BG154" s="13" t="str">
        <f>IF(AND(B154="heptathlon", OR(AND(E154='club records end 2019'!$N$26, F154&gt;='club records end 2019'!$O$26), AND(E154='club records end 2019'!$N$27, F154&gt;='club records end 2019'!$O$27))), "CR", " ")</f>
        <v xml:space="preserve"> </v>
      </c>
      <c r="BH154" s="13" t="str">
        <f>IF(AND(B154="decathlon", OR(AND(E154='club records end 2019'!$N$29, F154&gt;='club records end 2019'!$O$29), AND(E154='club records end 2019'!$N$30, F154&gt;='club records end 2019'!$O$30),AND(E154='club records end 2019'!$N$31, F154&gt;='club records end 2019'!$O$31))), "CR", " ")</f>
        <v xml:space="preserve"> </v>
      </c>
    </row>
    <row r="155" spans="1:60" ht="14.5" hidden="1" x14ac:dyDescent="0.35">
      <c r="A155" s="29" t="str">
        <f>IF(OR(E155="Sen", E155="V35", E155="V40", E155="V45", E155="V50", E155="V55", E155="V60", E155="V65", E155="V70", E155="V75"), "V", E155)</f>
        <v>U17</v>
      </c>
      <c r="B155" s="2">
        <v>1500</v>
      </c>
      <c r="C155" s="1" t="s">
        <v>149</v>
      </c>
      <c r="D155" s="1" t="s">
        <v>282</v>
      </c>
      <c r="E155" s="29" t="s">
        <v>14</v>
      </c>
      <c r="J155" s="13" t="str">
        <f>IF(OR(K155="CR", L155="CR", M155="CR", N155="CR", O155="CR", P155="CR", Q155="CR", R155="CR", S155="CR", T155="CR",U155="CR", V155="CR", W155="CR", X155="CR", Y155="CR", Z155="CR", AA155="CR", AB155="CR", AC155="CR", AD155="CR", AE155="CR", AF155="CR", AG155="CR", AH155="CR", AI155="CR", AJ155="CR", AK155="CR", AL155="CR", AM155="CR", AN155="CR", AO155="CR", AP155="CR", AQ155="CR", AR155="CR", AS155="CR", AT155="CR", AU155="CR", AV155="CR", AW155="CR", AX155="CR", AY155="CR", AZ155="CR", BA155="CR", BB155="CR", BC155="CR", BD155="CR", BE155="CR", BF155="CR", BG155="CR", BH155="CR"), "***CLUB RECORD***", "")</f>
        <v>***CLUB RECORD***</v>
      </c>
      <c r="K155" s="13" t="str">
        <f>IF(AND(B155=100, OR(AND(E155='club records end 2019'!$B$6, F155&lt;='club records end 2019'!$C$6), AND(E155='club records end 2019'!$B$7, F155&lt;='club records end 2019'!$C$7), AND(E155='club records end 2019'!$B$8, F155&lt;='club records end 2019'!$C$8), AND(E155='club records end 2019'!$B$9, F155&lt;='club records end 2019'!$C$9), AND(E155='club records end 2019'!$B$10, F155&lt;='club records end 2019'!$C$10))), "CR", " ")</f>
        <v xml:space="preserve"> </v>
      </c>
      <c r="L155" s="13" t="str">
        <f>IF(AND(B155=200, OR(AND(E155='club records end 2019'!$B$11, F155&lt;='club records end 2019'!$C$11), AND(E155='club records end 2019'!$B$12, F155&lt;='club records end 2019'!$C$12), AND(E155='club records end 2019'!$B$13, F155&lt;='club records end 2019'!$C$13), AND(E155='club records end 2019'!$B$14, F155&lt;='club records end 2019'!$C$14), AND(E155='club records end 2019'!$B$15, F155&lt;='club records end 2019'!$C$15))), "CR", " ")</f>
        <v xml:space="preserve"> </v>
      </c>
      <c r="M155" s="13" t="str">
        <f>IF(AND(B155=300, OR(AND(E155='club records end 2019'!$B$16, F155&lt;='club records end 2019'!$C$16), AND(E155='club records end 2019'!$B$17, F155&lt;='club records end 2019'!$C$17))), "CR", " ")</f>
        <v xml:space="preserve"> </v>
      </c>
      <c r="N155" s="13" t="str">
        <f>IF(AND(B155=400, OR(AND(E155='club records end 2019'!$B$18, F155&lt;='club records end 2019'!$C$18), AND(E155='club records end 2019'!$B$19, F155&lt;='club records end 2019'!$C$19), AND(E155='club records end 2019'!$B$20, F155&lt;='club records end 2019'!$C$20), AND(E155='club records end 2019'!$B$21, F155&lt;='club records end 2019'!$C$21))), "CR", " ")</f>
        <v xml:space="preserve"> </v>
      </c>
      <c r="O155" s="13" t="str">
        <f>IF(AND(B155=800, OR(AND(E155='club records end 2019'!$B$22, F155&lt;='club records end 2019'!$C$22), AND(E155='club records end 2019'!$B$23, F155&lt;='club records end 2019'!$C$23), AND(E155='club records end 2019'!$B$24, F155&lt;='club records end 2019'!$C$24), AND(E155='club records end 2019'!$B$25, F155&lt;='club records end 2019'!$C$25), AND(E155='club records end 2019'!$B$26, F155&lt;='club records end 2019'!$C$26))), "CR", " ")</f>
        <v xml:space="preserve"> </v>
      </c>
      <c r="P155" s="13" t="str">
        <f>IF(AND(B155=1000, OR(AND(E155='club records end 2019'!$B$27, F155&lt;='club records end 2019'!$C$27), AND(E155='club records end 2019'!$B$28, F155&lt;='club records end 2019'!$C$28))), "CR", " ")</f>
        <v xml:space="preserve"> </v>
      </c>
      <c r="Q155" s="13" t="str">
        <f>IF(AND(B155=1500, OR(AND(E155='club records end 2019'!$B$29, F155&lt;='club records end 2019'!$C$29), AND(E155='club records end 2019'!$B$30, F155&lt;='club records end 2019'!$C$30), AND(E155='club records end 2019'!$B$31, F155&lt;='club records end 2019'!$C$31), AND(E155='club records end 2019'!$B$32, F155&lt;='club records end 2019'!$C$32), AND(E155='club records end 2019'!$B$33, F155&lt;='club records end 2019'!$C$33))), "CR", " ")</f>
        <v>CR</v>
      </c>
      <c r="R155" s="13" t="str">
        <f>IF(AND(B155="1600 (Mile)",OR(AND(E155='club records end 2019'!$B$34,F155&lt;='club records end 2019'!$C$34),AND(E155='club records end 2019'!$B$35,F155&lt;='club records end 2019'!$C$35),AND(E155='club records end 2019'!$B$36,F155&lt;='club records end 2019'!$C$36),AND(E155='club records end 2019'!$B$37,F155&lt;='club records end 2019'!$C$37))),"CR"," ")</f>
        <v xml:space="preserve"> </v>
      </c>
      <c r="S155" s="13" t="str">
        <f>IF(AND(B155=3000, OR(AND(E155='club records end 2019'!$B$38, F155&lt;='club records end 2019'!$C$38), AND(E155='club records end 2019'!$B$39, F155&lt;='club records end 2019'!$C$39), AND(E155='club records end 2019'!$B$40, F155&lt;='club records end 2019'!$C$40), AND(E155='club records end 2019'!$B$41, F155&lt;='club records end 2019'!$C$41))), "CR", " ")</f>
        <v xml:space="preserve"> </v>
      </c>
      <c r="T155" s="13" t="str">
        <f>IF(AND(B155=5000, OR(AND(E155='club records end 2019'!$B$42, F155&lt;='club records end 2019'!$C$42), AND(E155='club records end 2019'!$B$43, F155&lt;='club records end 2019'!$C$43))), "CR", " ")</f>
        <v xml:space="preserve"> </v>
      </c>
      <c r="U155" s="12" t="str">
        <f>IF(AND(B155=10000, OR(AND(E155='club records end 2019'!$B$44, F155&lt;='club records end 2019'!$C$44), AND(E155='club records end 2019'!$B$45, F155&lt;='club records end 2019'!$C$45))), "CR", " ")</f>
        <v xml:space="preserve"> </v>
      </c>
      <c r="V155" s="12" t="str">
        <f>IF(AND(B155="high jump", OR(AND(E155='club records end 2019'!$F$1, F155&gt;='club records end 2019'!$G$1), AND(E155='club records end 2019'!$F$2, F155&gt;='club records end 2019'!$G$2), AND(E155='club records end 2019'!$F$3, F155&gt;='club records end 2019'!$G$3), AND(E155='club records end 2019'!$F$4, F155&gt;='club records end 2019'!$G$4), AND(E155='club records end 2019'!$F$5, F155&gt;='club records end 2019'!$G$5))), "CR", " ")</f>
        <v xml:space="preserve"> </v>
      </c>
      <c r="W155" s="12" t="str">
        <f>IF(AND(B155="long jump", OR(AND(E155='club records end 2019'!$F$6, F155&gt;='club records end 2019'!$G$6), AND(E155='club records end 2019'!$F$7, F155&gt;='club records end 2019'!$G$7), AND(E155='club records end 2019'!$F$8, F155&gt;='club records end 2019'!$G$8), AND(E155='club records end 2019'!$F$9, F155&gt;='club records end 2019'!$G$9), AND(E155='club records end 2019'!$F$10, F155&gt;='club records end 2019'!$G$10))), "CR", " ")</f>
        <v xml:space="preserve"> </v>
      </c>
      <c r="X155" s="12" t="str">
        <f>IF(AND(B155="triple jump", OR(AND(E155='club records end 2019'!$F$11, F155&gt;='club records end 2019'!$G$11), AND(E155='club records end 2019'!$F$12, F155&gt;='club records end 2019'!$G$12), AND(E155='club records end 2019'!$F$13, F155&gt;='club records end 2019'!$G$13), AND(E155='club records end 2019'!$F$14, F155&gt;='club records end 2019'!$H$14), AND(E155='club records end 2019'!$F$15, F155&gt;='club records end 2019'!$G$15))), "CR", " ")</f>
        <v xml:space="preserve"> </v>
      </c>
      <c r="Y155" s="12" t="str">
        <f>IF(AND(B155="pole vault", OR(AND(E155='club records end 2019'!$F$16, F155&gt;='club records end 2019'!$G$16), AND(E155='club records end 2019'!$F$17, F155&gt;='club records end 2019'!$G$17), AND(E155='club records end 2019'!$F$18, F155&gt;='club records end 2019'!$G$18), AND(E155='club records end 2019'!$F$19, F155&gt;='club records end 2019'!$G$19), AND(E155='club records end 2019'!$F$20, F155&gt;='club records end 2019'!$G$20))), "CR", " ")</f>
        <v xml:space="preserve"> </v>
      </c>
      <c r="Z155" s="12" t="str">
        <f>IF(AND(B155="discus 1", E155='club records end 2019'!$F$21, F155&gt;='club records end 2019'!$G$21), "CR", " ")</f>
        <v xml:space="preserve"> </v>
      </c>
      <c r="AA155" s="12" t="str">
        <f>IF(AND(B155="discus 1.25", E155='club records end 2019'!$F$22, F155&gt;='club records end 2019'!$G$22), "CR", " ")</f>
        <v xml:space="preserve"> </v>
      </c>
      <c r="AB155" s="12" t="str">
        <f>IF(AND(B155="discus 1.5", E155='club records end 2019'!$F$23, F155&gt;='club records end 2019'!$G$23), "CR", " ")</f>
        <v xml:space="preserve"> </v>
      </c>
      <c r="AC155" s="12" t="str">
        <f>IF(AND(B155="discus 1.75", E155='club records end 2019'!$F$24, F155&gt;='club records end 2019'!$G$24), "CR", " ")</f>
        <v xml:space="preserve"> </v>
      </c>
      <c r="AD155" s="12" t="str">
        <f>IF(AND(B155="discus 2", E155='club records end 2019'!$F$25, F155&gt;='club records end 2019'!$G$25), "CR", " ")</f>
        <v xml:space="preserve"> </v>
      </c>
      <c r="AE155" s="12" t="str">
        <f>IF(AND(B155="hammer 4", E155='club records end 2019'!$F$27, F155&gt;='club records end 2019'!$G$27), "CR", " ")</f>
        <v xml:space="preserve"> </v>
      </c>
      <c r="AF155" s="12" t="str">
        <f>IF(AND(B155="hammer 5", E155='club records end 2019'!$F$28, F155&gt;='club records end 2019'!$G$28), "CR", " ")</f>
        <v xml:space="preserve"> </v>
      </c>
      <c r="AG155" s="12" t="str">
        <f>IF(AND(B155="hammer 6", E155='club records end 2019'!$F$29, F155&gt;='club records end 2019'!$G$29), "CR", " ")</f>
        <v xml:space="preserve"> </v>
      </c>
      <c r="AH155" s="12" t="str">
        <f>IF(AND(B155="hammer 7.26", E155='club records end 2019'!$F$30, F155&gt;='club records end 2019'!$G$30), "CR", " ")</f>
        <v xml:space="preserve"> </v>
      </c>
      <c r="AI155" s="12" t="str">
        <f>IF(AND(B155="javelin 400", E155='club records end 2019'!$F$31, F155&gt;='club records end 2019'!$G$31), "CR", " ")</f>
        <v xml:space="preserve"> </v>
      </c>
      <c r="AJ155" s="12" t="str">
        <f>IF(AND(B155="javelin 600", E155='club records end 2019'!$F$32, F155&gt;='club records end 2019'!$G$32), "CR", " ")</f>
        <v xml:space="preserve"> </v>
      </c>
      <c r="AK155" s="12" t="str">
        <f>IF(AND(B155="javelin 700", E155='club records end 2019'!$F$33, F155&gt;='club records end 2019'!$G$33), "CR", " ")</f>
        <v xml:space="preserve"> </v>
      </c>
      <c r="AL155" s="12" t="str">
        <f>IF(AND(B155="javelin 800", OR(AND(E155='club records end 2019'!$F$34, F155&gt;='club records end 2019'!$G$34), AND(E155='club records end 2019'!$F$35, F155&gt;='club records end 2019'!$G$35))), "CR", " ")</f>
        <v xml:space="preserve"> </v>
      </c>
      <c r="AM155" s="12" t="str">
        <f>IF(AND(B155="shot 3", E155='club records end 2019'!$F$36, F155&gt;='club records end 2019'!$G$36), "CR", " ")</f>
        <v xml:space="preserve"> </v>
      </c>
      <c r="AN155" s="12" t="str">
        <f>IF(AND(B155="shot 4", E155='club records end 2019'!$F$37, F155&gt;='club records end 2019'!$G$37), "CR", " ")</f>
        <v xml:space="preserve"> </v>
      </c>
      <c r="AO155" s="12" t="str">
        <f>IF(AND(B155="shot 5", E155='club records end 2019'!$F$38, F155&gt;='club records end 2019'!$G$38), "CR", " ")</f>
        <v xml:space="preserve"> </v>
      </c>
      <c r="AP155" s="12" t="str">
        <f>IF(AND(B155="shot 6", E155='club records end 2019'!$F$39, F155&gt;='club records end 2019'!$G$39), "CR", " ")</f>
        <v xml:space="preserve"> </v>
      </c>
      <c r="AQ155" s="12" t="str">
        <f>IF(AND(B155="shot 7.26", E155='club records end 2019'!$F$40, F155&gt;='club records end 2019'!$G$40), "CR", " ")</f>
        <v xml:space="preserve"> </v>
      </c>
      <c r="AR155" s="12" t="str">
        <f>IF(AND(B155="60H",OR(AND(E155='club records end 2019'!$J$1,F155&lt;='club records end 2019'!$K$1),AND(E155='club records end 2019'!$J$2,F155&lt;='club records end 2019'!$K$2),AND(E155='club records end 2019'!$J$3,F155&lt;='club records end 2019'!$K$3),AND(E155='club records end 2019'!$J$4,F155&lt;='club records end 2019'!$K$4),AND(E155='club records end 2019'!$J$5,F155&lt;='club records end 2019'!$K$5))),"CR"," ")</f>
        <v xml:space="preserve"> </v>
      </c>
      <c r="AS155" s="12" t="str">
        <f>IF(AND(B155="75H", AND(E155='club records end 2019'!$J$6, F155&lt;='club records end 2019'!$K$6)), "CR", " ")</f>
        <v xml:space="preserve"> </v>
      </c>
      <c r="AT155" s="12" t="str">
        <f>IF(AND(B155="80H", AND(E155='club records end 2019'!$J$7, F155&lt;='club records end 2019'!$K$7)), "CR", " ")</f>
        <v xml:space="preserve"> </v>
      </c>
      <c r="AU155" s="12" t="str">
        <f>IF(AND(B155="100H", AND(E155='club records end 2019'!$J$8, F155&lt;='club records end 2019'!$K$8)), "CR", " ")</f>
        <v xml:space="preserve"> </v>
      </c>
      <c r="AV155" s="12" t="str">
        <f>IF(AND(B155="110H", OR(AND(E155='club records end 2019'!$J$9, F155&lt;='club records end 2019'!$K$9), AND(E155='club records end 2019'!$J$10, F155&lt;='club records end 2019'!$K$10))), "CR", " ")</f>
        <v xml:space="preserve"> </v>
      </c>
      <c r="AW155" s="12" t="str">
        <f>IF(AND(B155="400H", OR(AND(E155='club records end 2019'!$J$11, F155&lt;='club records end 2019'!$K$11), AND(E155='club records end 2019'!$J$12, F155&lt;='club records end 2019'!$K$12), AND(E155='club records end 2019'!$J$13, F155&lt;='club records end 2019'!$K$13), AND(E155='club records end 2019'!$J$14, F155&lt;='club records end 2019'!$K$14))), "CR", " ")</f>
        <v xml:space="preserve"> </v>
      </c>
      <c r="AX155" s="12" t="str">
        <f>IF(AND(B155="1500SC", AND(E155='club records end 2019'!$J$15, F155&lt;='club records end 2019'!$K$15)), "CR", " ")</f>
        <v xml:space="preserve"> </v>
      </c>
      <c r="AY155" s="12" t="str">
        <f>IF(AND(B155="2000SC", OR(AND(E155='club records end 2019'!$J$17, F155&lt;='club records end 2019'!$K$17), AND(E155='club records end 2019'!$J$18, F155&lt;='club records end 2019'!$K$18))), "CR", " ")</f>
        <v xml:space="preserve"> </v>
      </c>
      <c r="AZ155" s="12" t="str">
        <f>IF(AND(B155="3000SC", OR(AND(E155='club records end 2019'!$J$20, F155&lt;='club records end 2019'!$K$20), AND(E155='club records end 2019'!$J$21, F155&lt;='club records end 2019'!$K$21))), "CR", " ")</f>
        <v xml:space="preserve"> </v>
      </c>
      <c r="BA155" s="13" t="str">
        <f>IF(AND(B155="4x100", OR(AND(E155='club records end 2019'!$N$1, F155&lt;='club records end 2019'!$O$1), AND(E155='club records end 2019'!$N$2, F155&lt;='club records end 2019'!$O$2), AND(E155='club records end 2019'!$N$3, F155&lt;='club records end 2019'!$O$3), AND(E155='club records end 2019'!$N$4, F155&lt;='club records end 2019'!$O$4), AND(E155='club records end 2019'!$N$5, F155&lt;='club records end 2019'!$O$5))), "CR", " ")</f>
        <v xml:space="preserve"> </v>
      </c>
      <c r="BB155" s="13" t="str">
        <f>IF(AND(B155="4x200", OR(AND(E155='club records end 2019'!$N$6, F155&lt;='club records end 2019'!$O$6), AND(E155='club records end 2019'!$N$7, F155&lt;='club records end 2019'!$O$7), AND(E155='club records end 2019'!$N$8, F155&lt;='club records end 2019'!$O$8), AND(E155='club records end 2019'!$N$9, F155&lt;='club records end 2019'!$O$9), AND(E155='club records end 2019'!$N$10, F155&lt;='club records end 2019'!$O$10))), "CR", " ")</f>
        <v xml:space="preserve"> </v>
      </c>
      <c r="BC155" s="13" t="str">
        <f>IF(AND(B155="4x300", AND(E155='club records end 2019'!$N$11, F155&lt;='club records end 2019'!$O$11)), "CR", " ")</f>
        <v xml:space="preserve"> </v>
      </c>
      <c r="BD155" s="13" t="str">
        <f>IF(AND(B155="4x400", OR(AND(E155='club records end 2019'!$N$12, F155&lt;='club records end 2019'!$O$12), AND(E155='club records end 2019'!$N$13, F155&lt;='club records end 2019'!$O$13), AND(E155='club records end 2019'!$N$14, F155&lt;='club records end 2019'!$O$14), AND(E155='club records end 2019'!$N$15, F155&lt;='club records end 2019'!$O$15))), "CR", " ")</f>
        <v xml:space="preserve"> </v>
      </c>
      <c r="BE155" s="13" t="str">
        <f>IF(AND(B155="3x800", OR(AND(E155='club records end 2019'!$N$16, F155&lt;='club records end 2019'!$O$16), AND(E155='club records end 2019'!$N$17, F155&lt;='club records end 2019'!$O$17), AND(E155='club records end 2019'!$N$18, F155&lt;='club records end 2019'!$O$18))), "CR", " ")</f>
        <v xml:space="preserve"> </v>
      </c>
      <c r="BF155" s="13" t="str">
        <f>IF(AND(B155="pentathlon", OR(AND(E155='club records end 2019'!$N$21, F155&gt;='club records end 2019'!$O$21), AND(E155='club records end 2019'!$N$22, F155&gt;='club records end 2019'!$O$22),AND(E155='club records end 2019'!$N$23, F155&gt;='club records end 2019'!$O$23),AND(E155='club records end 2019'!$N$24, F155&gt;='club records end 2019'!$O$24))), "CR", " ")</f>
        <v xml:space="preserve"> </v>
      </c>
      <c r="BG155" s="13" t="str">
        <f>IF(AND(B155="heptathlon", OR(AND(E155='club records end 2019'!$N$26, F155&gt;='club records end 2019'!$O$26), AND(E155='club records end 2019'!$N$27, F155&gt;='club records end 2019'!$O$27))), "CR", " ")</f>
        <v xml:space="preserve"> </v>
      </c>
      <c r="BH155" s="13" t="str">
        <f>IF(AND(B155="decathlon", OR(AND(E155='club records end 2019'!$N$29, F155&gt;='club records end 2019'!$O$29), AND(E155='club records end 2019'!$N$30, F155&gt;='club records end 2019'!$O$30),AND(E155='club records end 2019'!$N$31, F155&gt;='club records end 2019'!$O$31))), "CR", " ")</f>
        <v xml:space="preserve"> </v>
      </c>
    </row>
    <row r="156" spans="1:60" ht="14.5" hidden="1" x14ac:dyDescent="0.35">
      <c r="A156" s="29" t="str">
        <f>IF(OR(E156="Sen", E156="V35", E156="V40", E156="V45", E156="V50", E156="V55", E156="V60", E156="V65", E156="V70", E156="V75"), "V", E156)</f>
        <v>U13</v>
      </c>
      <c r="B156" s="2">
        <v>200</v>
      </c>
      <c r="C156" s="1" t="s">
        <v>39</v>
      </c>
      <c r="D156" s="1" t="s">
        <v>100</v>
      </c>
      <c r="E156" s="29" t="s">
        <v>13</v>
      </c>
      <c r="J156" s="13" t="str">
        <f>IF(OR(K156="CR", L156="CR", M156="CR", N156="CR", O156="CR", P156="CR", Q156="CR", R156="CR", S156="CR", T156="CR",U156="CR", V156="CR", W156="CR", X156="CR", Y156="CR", Z156="CR", AA156="CR", AB156="CR", AC156="CR", AD156="CR", AE156="CR", AF156="CR", AG156="CR", AH156="CR", AI156="CR", AJ156="CR", AK156="CR", AL156="CR", AM156="CR", AN156="CR", AO156="CR", AP156="CR", AQ156="CR", AR156="CR", AS156="CR", AT156="CR", AU156="CR", AV156="CR", AW156="CR", AX156="CR", AY156="CR", AZ156="CR", BA156="CR", BB156="CR", BC156="CR", BD156="CR", BE156="CR", BF156="CR", BG156="CR", BH156="CR"), "***CLUB RECORD***", "")</f>
        <v>***CLUB RECORD***</v>
      </c>
      <c r="K156" s="13" t="str">
        <f>IF(AND(B156=100, OR(AND(E156='club records end 2019'!$B$6, F156&lt;='club records end 2019'!$C$6), AND(E156='club records end 2019'!$B$7, F156&lt;='club records end 2019'!$C$7), AND(E156='club records end 2019'!$B$8, F156&lt;='club records end 2019'!$C$8), AND(E156='club records end 2019'!$B$9, F156&lt;='club records end 2019'!$C$9), AND(E156='club records end 2019'!$B$10, F156&lt;='club records end 2019'!$C$10))), "CR", " ")</f>
        <v xml:space="preserve"> </v>
      </c>
      <c r="L156" s="13" t="str">
        <f>IF(AND(B156=200, OR(AND(E156='club records end 2019'!$B$11, F156&lt;='club records end 2019'!$C$11), AND(E156='club records end 2019'!$B$12, F156&lt;='club records end 2019'!$C$12), AND(E156='club records end 2019'!$B$13, F156&lt;='club records end 2019'!$C$13), AND(E156='club records end 2019'!$B$14, F156&lt;='club records end 2019'!$C$14), AND(E156='club records end 2019'!$B$15, F156&lt;='club records end 2019'!$C$15))), "CR", " ")</f>
        <v>CR</v>
      </c>
      <c r="M156" s="13" t="str">
        <f>IF(AND(B156=300, OR(AND(E156='club records end 2019'!$B$16, F156&lt;='club records end 2019'!$C$16), AND(E156='club records end 2019'!$B$17, F156&lt;='club records end 2019'!$C$17))), "CR", " ")</f>
        <v xml:space="preserve"> </v>
      </c>
      <c r="N156" s="13" t="str">
        <f>IF(AND(B156=400, OR(AND(E156='club records end 2019'!$B$18, F156&lt;='club records end 2019'!$C$18), AND(E156='club records end 2019'!$B$19, F156&lt;='club records end 2019'!$C$19), AND(E156='club records end 2019'!$B$20, F156&lt;='club records end 2019'!$C$20), AND(E156='club records end 2019'!$B$21, F156&lt;='club records end 2019'!$C$21))), "CR", " ")</f>
        <v xml:space="preserve"> </v>
      </c>
      <c r="O156" s="13" t="str">
        <f>IF(AND(B156=800, OR(AND(E156='club records end 2019'!$B$22, F156&lt;='club records end 2019'!$C$22), AND(E156='club records end 2019'!$B$23, F156&lt;='club records end 2019'!$C$23), AND(E156='club records end 2019'!$B$24, F156&lt;='club records end 2019'!$C$24), AND(E156='club records end 2019'!$B$25, F156&lt;='club records end 2019'!$C$25), AND(E156='club records end 2019'!$B$26, F156&lt;='club records end 2019'!$C$26))), "CR", " ")</f>
        <v xml:space="preserve"> </v>
      </c>
      <c r="P156" s="13" t="str">
        <f>IF(AND(B156=1000, OR(AND(E156='club records end 2019'!$B$27, F156&lt;='club records end 2019'!$C$27), AND(E156='club records end 2019'!$B$28, F156&lt;='club records end 2019'!$C$28))), "CR", " ")</f>
        <v xml:space="preserve"> </v>
      </c>
      <c r="Q156" s="13" t="str">
        <f>IF(AND(B156=1500, OR(AND(E156='club records end 2019'!$B$29, F156&lt;='club records end 2019'!$C$29), AND(E156='club records end 2019'!$B$30, F156&lt;='club records end 2019'!$C$30), AND(E156='club records end 2019'!$B$31, F156&lt;='club records end 2019'!$C$31), AND(E156='club records end 2019'!$B$32, F156&lt;='club records end 2019'!$C$32), AND(E156='club records end 2019'!$B$33, F156&lt;='club records end 2019'!$C$33))), "CR", " ")</f>
        <v xml:space="preserve"> </v>
      </c>
      <c r="R156" s="13" t="str">
        <f>IF(AND(B156="1600 (Mile)",OR(AND(E156='club records end 2019'!$B$34,F156&lt;='club records end 2019'!$C$34),AND(E156='club records end 2019'!$B$35,F156&lt;='club records end 2019'!$C$35),AND(E156='club records end 2019'!$B$36,F156&lt;='club records end 2019'!$C$36),AND(E156='club records end 2019'!$B$37,F156&lt;='club records end 2019'!$C$37))),"CR"," ")</f>
        <v xml:space="preserve"> </v>
      </c>
      <c r="S156" s="13" t="str">
        <f>IF(AND(B156=3000, OR(AND(E156='club records end 2019'!$B$38, F156&lt;='club records end 2019'!$C$38), AND(E156='club records end 2019'!$B$39, F156&lt;='club records end 2019'!$C$39), AND(E156='club records end 2019'!$B$40, F156&lt;='club records end 2019'!$C$40), AND(E156='club records end 2019'!$B$41, F156&lt;='club records end 2019'!$C$41))), "CR", " ")</f>
        <v xml:space="preserve"> </v>
      </c>
      <c r="T156" s="13" t="str">
        <f>IF(AND(B156=5000, OR(AND(E156='club records end 2019'!$B$42, F156&lt;='club records end 2019'!$C$42), AND(E156='club records end 2019'!$B$43, F156&lt;='club records end 2019'!$C$43))), "CR", " ")</f>
        <v xml:space="preserve"> </v>
      </c>
      <c r="U156" s="12" t="str">
        <f>IF(AND(B156=10000, OR(AND(E156='club records end 2019'!$B$44, F156&lt;='club records end 2019'!$C$44), AND(E156='club records end 2019'!$B$45, F156&lt;='club records end 2019'!$C$45))), "CR", " ")</f>
        <v xml:space="preserve"> </v>
      </c>
      <c r="V156" s="12" t="str">
        <f>IF(AND(B156="high jump", OR(AND(E156='club records end 2019'!$F$1, F156&gt;='club records end 2019'!$G$1), AND(E156='club records end 2019'!$F$2, F156&gt;='club records end 2019'!$G$2), AND(E156='club records end 2019'!$F$3, F156&gt;='club records end 2019'!$G$3), AND(E156='club records end 2019'!$F$4, F156&gt;='club records end 2019'!$G$4), AND(E156='club records end 2019'!$F$5, F156&gt;='club records end 2019'!$G$5))), "CR", " ")</f>
        <v xml:space="preserve"> </v>
      </c>
      <c r="W156" s="12" t="str">
        <f>IF(AND(B156="long jump", OR(AND(E156='club records end 2019'!$F$6, F156&gt;='club records end 2019'!$G$6), AND(E156='club records end 2019'!$F$7, F156&gt;='club records end 2019'!$G$7), AND(E156='club records end 2019'!$F$8, F156&gt;='club records end 2019'!$G$8), AND(E156='club records end 2019'!$F$9, F156&gt;='club records end 2019'!$G$9), AND(E156='club records end 2019'!$F$10, F156&gt;='club records end 2019'!$G$10))), "CR", " ")</f>
        <v xml:space="preserve"> </v>
      </c>
      <c r="X156" s="12" t="str">
        <f>IF(AND(B156="triple jump", OR(AND(E156='club records end 2019'!$F$11, F156&gt;='club records end 2019'!$G$11), AND(E156='club records end 2019'!$F$12, F156&gt;='club records end 2019'!$G$12), AND(E156='club records end 2019'!$F$13, F156&gt;='club records end 2019'!$G$13), AND(E156='club records end 2019'!$F$14, F156&gt;='club records end 2019'!$H$14), AND(E156='club records end 2019'!$F$15, F156&gt;='club records end 2019'!$G$15))), "CR", " ")</f>
        <v xml:space="preserve"> </v>
      </c>
      <c r="Y156" s="12" t="str">
        <f>IF(AND(B156="pole vault", OR(AND(E156='club records end 2019'!$F$16, F156&gt;='club records end 2019'!$G$16), AND(E156='club records end 2019'!$F$17, F156&gt;='club records end 2019'!$G$17), AND(E156='club records end 2019'!$F$18, F156&gt;='club records end 2019'!$G$18), AND(E156='club records end 2019'!$F$19, F156&gt;='club records end 2019'!$G$19), AND(E156='club records end 2019'!$F$20, F156&gt;='club records end 2019'!$G$20))), "CR", " ")</f>
        <v xml:space="preserve"> </v>
      </c>
      <c r="Z156" s="12" t="str">
        <f>IF(AND(B156="discus 1", E156='club records end 2019'!$F$21, F156&gt;='club records end 2019'!$G$21), "CR", " ")</f>
        <v xml:space="preserve"> </v>
      </c>
      <c r="AA156" s="12" t="str">
        <f>IF(AND(B156="discus 1.25", E156='club records end 2019'!$F$22, F156&gt;='club records end 2019'!$G$22), "CR", " ")</f>
        <v xml:space="preserve"> </v>
      </c>
      <c r="AB156" s="12" t="str">
        <f>IF(AND(B156="discus 1.5", E156='club records end 2019'!$F$23, F156&gt;='club records end 2019'!$G$23), "CR", " ")</f>
        <v xml:space="preserve"> </v>
      </c>
      <c r="AC156" s="12" t="str">
        <f>IF(AND(B156="discus 1.75", E156='club records end 2019'!$F$24, F156&gt;='club records end 2019'!$G$24), "CR", " ")</f>
        <v xml:space="preserve"> </v>
      </c>
      <c r="AD156" s="12" t="str">
        <f>IF(AND(B156="discus 2", E156='club records end 2019'!$F$25, F156&gt;='club records end 2019'!$G$25), "CR", " ")</f>
        <v xml:space="preserve"> </v>
      </c>
      <c r="AE156" s="12" t="str">
        <f>IF(AND(B156="hammer 4", E156='club records end 2019'!$F$27, F156&gt;='club records end 2019'!$G$27), "CR", " ")</f>
        <v xml:space="preserve"> </v>
      </c>
      <c r="AF156" s="12" t="str">
        <f>IF(AND(B156="hammer 5", E156='club records end 2019'!$F$28, F156&gt;='club records end 2019'!$G$28), "CR", " ")</f>
        <v xml:space="preserve"> </v>
      </c>
      <c r="AG156" s="12" t="str">
        <f>IF(AND(B156="hammer 6", E156='club records end 2019'!$F$29, F156&gt;='club records end 2019'!$G$29), "CR", " ")</f>
        <v xml:space="preserve"> </v>
      </c>
      <c r="AH156" s="12" t="str">
        <f>IF(AND(B156="hammer 7.26", E156='club records end 2019'!$F$30, F156&gt;='club records end 2019'!$G$30), "CR", " ")</f>
        <v xml:space="preserve"> </v>
      </c>
      <c r="AI156" s="12" t="str">
        <f>IF(AND(B156="javelin 400", E156='club records end 2019'!$F$31, F156&gt;='club records end 2019'!$G$31), "CR", " ")</f>
        <v xml:space="preserve"> </v>
      </c>
      <c r="AJ156" s="12" t="str">
        <f>IF(AND(B156="javelin 600", E156='club records end 2019'!$F$32, F156&gt;='club records end 2019'!$G$32), "CR", " ")</f>
        <v xml:space="preserve"> </v>
      </c>
      <c r="AK156" s="12" t="str">
        <f>IF(AND(B156="javelin 700", E156='club records end 2019'!$F$33, F156&gt;='club records end 2019'!$G$33), "CR", " ")</f>
        <v xml:space="preserve"> </v>
      </c>
      <c r="AL156" s="12" t="str">
        <f>IF(AND(B156="javelin 800", OR(AND(E156='club records end 2019'!$F$34, F156&gt;='club records end 2019'!$G$34), AND(E156='club records end 2019'!$F$35, F156&gt;='club records end 2019'!$G$35))), "CR", " ")</f>
        <v xml:space="preserve"> </v>
      </c>
      <c r="AM156" s="12" t="str">
        <f>IF(AND(B156="shot 3", E156='club records end 2019'!$F$36, F156&gt;='club records end 2019'!$G$36), "CR", " ")</f>
        <v xml:space="preserve"> </v>
      </c>
      <c r="AN156" s="12" t="str">
        <f>IF(AND(B156="shot 4", E156='club records end 2019'!$F$37, F156&gt;='club records end 2019'!$G$37), "CR", " ")</f>
        <v xml:space="preserve"> </v>
      </c>
      <c r="AO156" s="12" t="str">
        <f>IF(AND(B156="shot 5", E156='club records end 2019'!$F$38, F156&gt;='club records end 2019'!$G$38), "CR", " ")</f>
        <v xml:space="preserve"> </v>
      </c>
      <c r="AP156" s="12" t="str">
        <f>IF(AND(B156="shot 6", E156='club records end 2019'!$F$39, F156&gt;='club records end 2019'!$G$39), "CR", " ")</f>
        <v xml:space="preserve"> </v>
      </c>
      <c r="AQ156" s="12" t="str">
        <f>IF(AND(B156="shot 7.26", E156='club records end 2019'!$F$40, F156&gt;='club records end 2019'!$G$40), "CR", " ")</f>
        <v xml:space="preserve"> </v>
      </c>
      <c r="AR156" s="12" t="str">
        <f>IF(AND(B156="60H",OR(AND(E156='club records end 2019'!$J$1,F156&lt;='club records end 2019'!$K$1),AND(E156='club records end 2019'!$J$2,F156&lt;='club records end 2019'!$K$2),AND(E156='club records end 2019'!$J$3,F156&lt;='club records end 2019'!$K$3),AND(E156='club records end 2019'!$J$4,F156&lt;='club records end 2019'!$K$4),AND(E156='club records end 2019'!$J$5,F156&lt;='club records end 2019'!$K$5))),"CR"," ")</f>
        <v xml:space="preserve"> </v>
      </c>
      <c r="AS156" s="12" t="str">
        <f>IF(AND(B156="75H", AND(E156='club records end 2019'!$J$6, F156&lt;='club records end 2019'!$K$6)), "CR", " ")</f>
        <v xml:space="preserve"> </v>
      </c>
      <c r="AT156" s="12" t="str">
        <f>IF(AND(B156="80H", AND(E156='club records end 2019'!$J$7, F156&lt;='club records end 2019'!$K$7)), "CR", " ")</f>
        <v xml:space="preserve"> </v>
      </c>
      <c r="AU156" s="12" t="str">
        <f>IF(AND(B156="100H", AND(E156='club records end 2019'!$J$8, F156&lt;='club records end 2019'!$K$8)), "CR", " ")</f>
        <v xml:space="preserve"> </v>
      </c>
      <c r="AV156" s="12" t="str">
        <f>IF(AND(B156="110H", OR(AND(E156='club records end 2019'!$J$9, F156&lt;='club records end 2019'!$K$9), AND(E156='club records end 2019'!$J$10, F156&lt;='club records end 2019'!$K$10))), "CR", " ")</f>
        <v xml:space="preserve"> </v>
      </c>
      <c r="AW156" s="12" t="str">
        <f>IF(AND(B156="400H", OR(AND(E156='club records end 2019'!$J$11, F156&lt;='club records end 2019'!$K$11), AND(E156='club records end 2019'!$J$12, F156&lt;='club records end 2019'!$K$12), AND(E156='club records end 2019'!$J$13, F156&lt;='club records end 2019'!$K$13), AND(E156='club records end 2019'!$J$14, F156&lt;='club records end 2019'!$K$14))), "CR", " ")</f>
        <v xml:space="preserve"> </v>
      </c>
      <c r="AX156" s="12" t="str">
        <f>IF(AND(B156="1500SC", AND(E156='club records end 2019'!$J$15, F156&lt;='club records end 2019'!$K$15)), "CR", " ")</f>
        <v xml:space="preserve"> </v>
      </c>
      <c r="AY156" s="12" t="str">
        <f>IF(AND(B156="2000SC", OR(AND(E156='club records end 2019'!$J$17, F156&lt;='club records end 2019'!$K$17), AND(E156='club records end 2019'!$J$18, F156&lt;='club records end 2019'!$K$18))), "CR", " ")</f>
        <v xml:space="preserve"> </v>
      </c>
      <c r="AZ156" s="12" t="str">
        <f>IF(AND(B156="3000SC", OR(AND(E156='club records end 2019'!$J$20, F156&lt;='club records end 2019'!$K$20), AND(E156='club records end 2019'!$J$21, F156&lt;='club records end 2019'!$K$21))), "CR", " ")</f>
        <v xml:space="preserve"> </v>
      </c>
      <c r="BA156" s="13" t="str">
        <f>IF(AND(B156="4x100", OR(AND(E156='club records end 2019'!$N$1, F156&lt;='club records end 2019'!$O$1), AND(E156='club records end 2019'!$N$2, F156&lt;='club records end 2019'!$O$2), AND(E156='club records end 2019'!$N$3, F156&lt;='club records end 2019'!$O$3), AND(E156='club records end 2019'!$N$4, F156&lt;='club records end 2019'!$O$4), AND(E156='club records end 2019'!$N$5, F156&lt;='club records end 2019'!$O$5))), "CR", " ")</f>
        <v xml:space="preserve"> </v>
      </c>
      <c r="BB156" s="13" t="str">
        <f>IF(AND(B156="4x200", OR(AND(E156='club records end 2019'!$N$6, F156&lt;='club records end 2019'!$O$6), AND(E156='club records end 2019'!$N$7, F156&lt;='club records end 2019'!$O$7), AND(E156='club records end 2019'!$N$8, F156&lt;='club records end 2019'!$O$8), AND(E156='club records end 2019'!$N$9, F156&lt;='club records end 2019'!$O$9), AND(E156='club records end 2019'!$N$10, F156&lt;='club records end 2019'!$O$10))), "CR", " ")</f>
        <v xml:space="preserve"> </v>
      </c>
      <c r="BC156" s="13" t="str">
        <f>IF(AND(B156="4x300", AND(E156='club records end 2019'!$N$11, F156&lt;='club records end 2019'!$O$11)), "CR", " ")</f>
        <v xml:space="preserve"> </v>
      </c>
      <c r="BD156" s="13" t="str">
        <f>IF(AND(B156="4x400", OR(AND(E156='club records end 2019'!$N$12, F156&lt;='club records end 2019'!$O$12), AND(E156='club records end 2019'!$N$13, F156&lt;='club records end 2019'!$O$13), AND(E156='club records end 2019'!$N$14, F156&lt;='club records end 2019'!$O$14), AND(E156='club records end 2019'!$N$15, F156&lt;='club records end 2019'!$O$15))), "CR", " ")</f>
        <v xml:space="preserve"> </v>
      </c>
      <c r="BE156" s="13" t="str">
        <f>IF(AND(B156="3x800", OR(AND(E156='club records end 2019'!$N$16, F156&lt;='club records end 2019'!$O$16), AND(E156='club records end 2019'!$N$17, F156&lt;='club records end 2019'!$O$17), AND(E156='club records end 2019'!$N$18, F156&lt;='club records end 2019'!$O$18))), "CR", " ")</f>
        <v xml:space="preserve"> </v>
      </c>
      <c r="BF156" s="13" t="str">
        <f>IF(AND(B156="pentathlon", OR(AND(E156='club records end 2019'!$N$21, F156&gt;='club records end 2019'!$O$21), AND(E156='club records end 2019'!$N$22, F156&gt;='club records end 2019'!$O$22),AND(E156='club records end 2019'!$N$23, F156&gt;='club records end 2019'!$O$23),AND(E156='club records end 2019'!$N$24, F156&gt;='club records end 2019'!$O$24))), "CR", " ")</f>
        <v xml:space="preserve"> </v>
      </c>
      <c r="BG156" s="13" t="str">
        <f>IF(AND(B156="heptathlon", OR(AND(E156='club records end 2019'!$N$26, F156&gt;='club records end 2019'!$O$26), AND(E156='club records end 2019'!$N$27, F156&gt;='club records end 2019'!$O$27))), "CR", " ")</f>
        <v xml:space="preserve"> </v>
      </c>
      <c r="BH156" s="13" t="str">
        <f>IF(AND(B156="decathlon", OR(AND(E156='club records end 2019'!$N$29, F156&gt;='club records end 2019'!$O$29), AND(E156='club records end 2019'!$N$30, F156&gt;='club records end 2019'!$O$30),AND(E156='club records end 2019'!$N$31, F156&gt;='club records end 2019'!$O$31))), "CR", " ")</f>
        <v xml:space="preserve"> </v>
      </c>
    </row>
    <row r="157" spans="1:60" ht="14.5" hidden="1" x14ac:dyDescent="0.35">
      <c r="A157" s="29" t="str">
        <f>IF(OR(E157="Sen", E157="V35", E157="V40", E157="V45", E157="V50", E157="V55", E157="V60", E157="V65", E157="V70", E157="V75"), "V", E157)</f>
        <v>U15</v>
      </c>
      <c r="B157" s="2">
        <v>100</v>
      </c>
      <c r="C157" s="1" t="s">
        <v>99</v>
      </c>
      <c r="D157" s="1" t="s">
        <v>100</v>
      </c>
      <c r="E157" s="29" t="s">
        <v>11</v>
      </c>
      <c r="J157" s="13" t="s">
        <v>306</v>
      </c>
      <c r="O157" s="1"/>
      <c r="P157" s="1"/>
      <c r="Q157" s="1"/>
      <c r="R157" s="1"/>
      <c r="S157" s="1"/>
      <c r="T157" s="1"/>
    </row>
    <row r="158" spans="1:60" ht="14.5" hidden="1" x14ac:dyDescent="0.35">
      <c r="A158" s="29" t="str">
        <f>IF(OR(E158="Sen", E158="V35", E158="V40", E158="V45", E158="V50", E158="V55", E158="V60", E158="V65", E158="V70", E158="V75"), "V", E158)</f>
        <v>U17</v>
      </c>
      <c r="B158" s="2" t="s">
        <v>9</v>
      </c>
      <c r="C158" s="1" t="s">
        <v>72</v>
      </c>
      <c r="D158" s="1" t="s">
        <v>339</v>
      </c>
      <c r="E158" s="29" t="s">
        <v>14</v>
      </c>
      <c r="F158" s="19"/>
      <c r="G158" s="24"/>
      <c r="J158" s="13" t="s">
        <v>306</v>
      </c>
      <c r="O158" s="1"/>
      <c r="P158" s="1"/>
      <c r="Q158" s="1"/>
      <c r="R158" s="1"/>
      <c r="S158" s="1"/>
      <c r="T158" s="1"/>
    </row>
    <row r="159" spans="1:60" ht="14.5" hidden="1" x14ac:dyDescent="0.35">
      <c r="A159" s="1" t="s">
        <v>333</v>
      </c>
      <c r="B159" s="2">
        <v>1500</v>
      </c>
      <c r="C159" s="1" t="s">
        <v>132</v>
      </c>
      <c r="D159" s="1" t="s">
        <v>133</v>
      </c>
      <c r="E159" s="17" t="s">
        <v>10</v>
      </c>
      <c r="G159" s="24"/>
      <c r="J159" s="13" t="str">
        <f>IF(OR(K159="CR", L159="CR", M159="CR", N159="CR", O159="CR", P159="CR", Q159="CR", R159="CR", S159="CR", T159="CR",U159="CR", V159="CR", W159="CR", X159="CR", Y159="CR", Z159="CR", AA159="CR", AB159="CR", AC159="CR", AD159="CR", AE159="CR", AF159="CR", AG159="CR", AH159="CR", AI159="CR", AJ159="CR", AK159="CR", AL159="CR", AM159="CR", AN159="CR", AO159="CR", AP159="CR", AQ159="CR", AR159="CR", AS159="CR", AT159="CR", AU159="CR", AV159="CR", AW159="CR", AX159="CR", AY159="CR", AZ159="CR", BA159="CR", BB159="CR", BC159="CR", BD159="CR", BE159="CR", BF159="CR", BG159="CR", BH159="CR"), "***CLUB RECORD***", "")</f>
        <v>***CLUB RECORD***</v>
      </c>
      <c r="K159" s="12" t="str">
        <f>IF(AND(B159=100, OR(AND(E159='club records end 2019'!$B$6, F159&lt;='club records end 2019'!$C$6), AND(E159='club records end 2019'!$B$7, F159&lt;='club records end 2019'!$C$7), AND(E159='club records end 2019'!$B$8, F159&lt;='club records end 2019'!$C$8), AND(E159='club records end 2019'!$B$9, F159&lt;='club records end 2019'!$C$9), AND(E159='club records end 2019'!$B$10, F159&lt;='club records end 2019'!$C$10))), "CR", " ")</f>
        <v xml:space="preserve"> </v>
      </c>
      <c r="L159" s="12" t="str">
        <f>IF(AND(B159=200, OR(AND(E159='club records end 2019'!$B$11, F159&lt;='club records end 2019'!$C$11), AND(E159='club records end 2019'!$B$12, F159&lt;='club records end 2019'!$C$12), AND(E159='club records end 2019'!$B$13, F159&lt;='club records end 2019'!$C$13), AND(E159='club records end 2019'!$B$14, F159&lt;='club records end 2019'!$C$14), AND(E159='club records end 2019'!$B$15, F159&lt;='club records end 2019'!$C$15))), "CR", " ")</f>
        <v xml:space="preserve"> </v>
      </c>
      <c r="M159" s="12" t="str">
        <f>IF(AND(B159=300, OR(AND(E159='club records end 2019'!$B$16, F159&lt;='club records end 2019'!$C$16), AND(E159='club records end 2019'!$B$17, F159&lt;='club records end 2019'!$C$17))), "CR", " ")</f>
        <v xml:space="preserve"> </v>
      </c>
      <c r="N159" s="12" t="str">
        <f>IF(AND(B159=400, OR(AND(E159='club records end 2019'!$B$18, F159&lt;='club records end 2019'!$C$18), AND(E159='club records end 2019'!$B$19, F159&lt;='club records end 2019'!$C$19), AND(E159='club records end 2019'!$B$20, F159&lt;='club records end 2019'!$C$20), AND(E159='club records end 2019'!$B$21, F159&lt;='club records end 2019'!$C$21))), "CR", " ")</f>
        <v xml:space="preserve"> </v>
      </c>
      <c r="O159" s="12" t="str">
        <f>IF(AND(B159=800, OR(AND(E159='club records end 2019'!$B$22, F159&lt;='club records end 2019'!$C$22), AND(E159='club records end 2019'!$B$23, F159&lt;='club records end 2019'!$C$23), AND(E159='club records end 2019'!$B$24, F159&lt;='club records end 2019'!$C$24), AND(E159='club records end 2019'!$B$25, F159&lt;='club records end 2019'!$C$25), AND(E159='club records end 2019'!$B$26, F159&lt;='club records end 2019'!$C$26))), "CR", " ")</f>
        <v xml:space="preserve"> </v>
      </c>
      <c r="P159" s="12" t="str">
        <f>IF(AND(B159=1000, OR(AND(E159='club records end 2019'!$B$27, F159&lt;='club records end 2019'!$C$27), AND(E159='club records end 2019'!$B$28, F159&lt;='club records end 2019'!$C$28))), "CR", " ")</f>
        <v xml:space="preserve"> </v>
      </c>
      <c r="Q159" s="12" t="str">
        <f>IF(AND(B159=1500, OR(AND(E159='club records end 2019'!$B$29, F159&lt;='club records end 2019'!$C$29), AND(E159='club records end 2019'!$B$30, F159&lt;='club records end 2019'!$C$30), AND(E159='club records end 2019'!$B$31, F159&lt;='club records end 2019'!$C$31), AND(E159='club records end 2019'!$B$32, F159&lt;='club records end 2019'!$C$32), AND(E159='club records end 2019'!$B$33, F159&lt;='club records end 2019'!$C$33))), "CR", " ")</f>
        <v>CR</v>
      </c>
      <c r="R159" s="13" t="str">
        <f>IF(AND(B159="1600 (Mile)",OR(AND(E159='club records end 2019'!$B$34,F159&lt;='club records end 2019'!$C$34),AND(E159='club records end 2019'!$B$35,F159&lt;='club records end 2019'!$C$35),AND(E159='club records end 2019'!$B$36,F159&lt;='club records end 2019'!$C$36),AND(E159='club records end 2019'!$B$37,F159&lt;='club records end 2019'!$C$37))),"CR"," ")</f>
        <v xml:space="preserve"> </v>
      </c>
      <c r="S159" s="12" t="str">
        <f>IF(AND(B159=3000, OR(AND(E159='club records end 2019'!$B$38, F159&lt;='club records end 2019'!$C$38), AND(E159='club records end 2019'!$B$39, F159&lt;='club records end 2019'!$C$39), AND(E159='club records end 2019'!$B$40, F159&lt;='club records end 2019'!$C$40), AND(E159='club records end 2019'!$B$41, F159&lt;='club records end 2019'!$C$41))), "CR", " ")</f>
        <v xml:space="preserve"> </v>
      </c>
      <c r="T159" s="12" t="str">
        <f>IF(AND(B159=5000, OR(AND(E159='club records end 2019'!$B$42, F159&lt;='club records end 2019'!$C$42), AND(E159='club records end 2019'!$B$43, F159&lt;='club records end 2019'!$C$43))), "CR", " ")</f>
        <v xml:space="preserve"> </v>
      </c>
      <c r="U159" s="12" t="str">
        <f>IF(AND(B159=10000, OR(AND(E159='club records end 2019'!$B$44, F159&lt;='club records end 2019'!$C$44), AND(E159='club records end 2019'!$B$45, F159&lt;='club records end 2019'!$C$45))), "CR", " ")</f>
        <v xml:space="preserve"> </v>
      </c>
      <c r="V159" s="12" t="str">
        <f>IF(AND(B159="high jump", OR(AND(E159='club records end 2019'!$F$1, F159&gt;='club records end 2019'!$G$1), AND(E159='club records end 2019'!$F$2, F159&gt;='club records end 2019'!$G$2), AND(E159='club records end 2019'!$F$3, F159&gt;='club records end 2019'!$G$3), AND(E159='club records end 2019'!$F$4, F159&gt;='club records end 2019'!$G$4), AND(E159='club records end 2019'!$F$5, F159&gt;='club records end 2019'!$G$5))), "CR", " ")</f>
        <v xml:space="preserve"> </v>
      </c>
      <c r="W159" s="12" t="str">
        <f>IF(AND(B159="long jump", OR(AND(E159='club records end 2019'!$F$6, F159&gt;='club records end 2019'!$G$6), AND(E159='club records end 2019'!$F$7, F159&gt;='club records end 2019'!$G$7), AND(E159='club records end 2019'!$F$8, F159&gt;='club records end 2019'!$G$8), AND(E159='club records end 2019'!$F$9, F159&gt;='club records end 2019'!$G$9), AND(E159='club records end 2019'!$F$10, F159&gt;='club records end 2019'!$G$10))), "CR", " ")</f>
        <v xml:space="preserve"> </v>
      </c>
      <c r="X159" s="12" t="str">
        <f>IF(AND(B159="triple jump", OR(AND(E159='club records end 2019'!$F$11, F159&gt;='club records end 2019'!$G$11), AND(E159='club records end 2019'!$F$12, F159&gt;='club records end 2019'!$G$12), AND(E159='club records end 2019'!$F$13, F159&gt;='club records end 2019'!$G$13), AND(E159='club records end 2019'!$F$14, F159&gt;='club records end 2019'!$H$14), AND(E159='club records end 2019'!$F$15, F159&gt;='club records end 2019'!$G$15))), "CR", " ")</f>
        <v xml:space="preserve"> </v>
      </c>
      <c r="Y159" s="12" t="str">
        <f>IF(AND(B159="pole vault", OR(AND(E159='club records end 2019'!$F$16, F159&gt;='club records end 2019'!$G$16), AND(E159='club records end 2019'!$F$17, F159&gt;='club records end 2019'!$G$17), AND(E159='club records end 2019'!$F$18, F159&gt;='club records end 2019'!$G$18), AND(E159='club records end 2019'!$F$19, F159&gt;='club records end 2019'!$G$19), AND(E159='club records end 2019'!$F$20, F159&gt;='club records end 2019'!$G$20))), "CR", " ")</f>
        <v xml:space="preserve"> </v>
      </c>
      <c r="Z159" s="12" t="str">
        <f>IF(AND(B159="discus 1", E159='club records end 2019'!$F$21, F159&gt;='club records end 2019'!$G$21), "CR", " ")</f>
        <v xml:space="preserve"> </v>
      </c>
      <c r="AA159" s="12" t="str">
        <f>IF(AND(B159="discus 1.25", E159='club records end 2019'!$F$22, F159&gt;='club records end 2019'!$G$22), "CR", " ")</f>
        <v xml:space="preserve"> </v>
      </c>
      <c r="AB159" s="12" t="str">
        <f>IF(AND(B159="discus 1.5", E159='club records end 2019'!$F$23, F159&gt;='club records end 2019'!$G$23), "CR", " ")</f>
        <v xml:space="preserve"> </v>
      </c>
      <c r="AC159" s="12" t="str">
        <f>IF(AND(B159="discus 1.75", E159='club records end 2019'!$F$24, F159&gt;='club records end 2019'!$G$24), "CR", " ")</f>
        <v xml:space="preserve"> </v>
      </c>
      <c r="AD159" s="12" t="str">
        <f>IF(AND(B159="discus 2", E159='club records end 2019'!$F$25, F159&gt;='club records end 2019'!$G$25), "CR", " ")</f>
        <v xml:space="preserve"> </v>
      </c>
      <c r="AE159" s="12" t="str">
        <f>IF(AND(B159="hammer 4", E159='club records end 2019'!$F$27, F159&gt;='club records end 2019'!$G$27), "CR", " ")</f>
        <v xml:space="preserve"> </v>
      </c>
      <c r="AF159" s="12" t="str">
        <f>IF(AND(B159="hammer 5", E159='club records end 2019'!$F$28, F159&gt;='club records end 2019'!$G$28), "CR", " ")</f>
        <v xml:space="preserve"> </v>
      </c>
      <c r="AG159" s="12" t="str">
        <f>IF(AND(B159="hammer 6", E159='club records end 2019'!$F$29, F159&gt;='club records end 2019'!$G$29), "CR", " ")</f>
        <v xml:space="preserve"> </v>
      </c>
      <c r="AH159" s="12" t="str">
        <f>IF(AND(B159="hammer 7.26", E159='club records end 2019'!$F$30, F159&gt;='club records end 2019'!$G$30), "CR", " ")</f>
        <v xml:space="preserve"> </v>
      </c>
      <c r="AI159" s="12" t="str">
        <f>IF(AND(B159="javelin 400", E159='club records end 2019'!$F$31, F159&gt;='club records end 2019'!$G$31), "CR", " ")</f>
        <v xml:space="preserve"> </v>
      </c>
      <c r="AJ159" s="12" t="str">
        <f>IF(AND(B159="javelin 600", E159='club records end 2019'!$F$32, F159&gt;='club records end 2019'!$G$32), "CR", " ")</f>
        <v xml:space="preserve"> </v>
      </c>
      <c r="AK159" s="12" t="str">
        <f>IF(AND(B159="javelin 700", E159='club records end 2019'!$F$33, F159&gt;='club records end 2019'!$G$33), "CR", " ")</f>
        <v xml:space="preserve"> </v>
      </c>
      <c r="AL159" s="12" t="str">
        <f>IF(AND(B159="javelin 800", OR(AND(E159='club records end 2019'!$F$34, F159&gt;='club records end 2019'!$G$34), AND(E159='club records end 2019'!$F$35, F159&gt;='club records end 2019'!$G$35))), "CR", " ")</f>
        <v xml:space="preserve"> </v>
      </c>
      <c r="AM159" s="12" t="str">
        <f>IF(AND(B159="shot 3", E159='club records end 2019'!$F$36, F159&gt;='club records end 2019'!$G$36), "CR", " ")</f>
        <v xml:space="preserve"> </v>
      </c>
      <c r="AN159" s="12" t="str">
        <f>IF(AND(B159="shot 4", E159='club records end 2019'!$F$37, F159&gt;='club records end 2019'!$G$37), "CR", " ")</f>
        <v xml:space="preserve"> </v>
      </c>
      <c r="AO159" s="12" t="str">
        <f>IF(AND(B159="shot 5", E159='club records end 2019'!$F$38, F159&gt;='club records end 2019'!$G$38), "CR", " ")</f>
        <v xml:space="preserve"> </v>
      </c>
      <c r="AP159" s="12" t="str">
        <f>IF(AND(B159="shot 6", E159='club records end 2019'!$F$39, F159&gt;='club records end 2019'!$G$39), "CR", " ")</f>
        <v xml:space="preserve"> </v>
      </c>
      <c r="AQ159" s="12" t="str">
        <f>IF(AND(B159="shot 7.26", E159='club records end 2019'!$F$40, F159&gt;='club records end 2019'!$G$40), "CR", " ")</f>
        <v xml:space="preserve"> </v>
      </c>
      <c r="AR159" s="12" t="str">
        <f>IF(AND(B159="60H",OR(AND(E159='club records end 2019'!$J$1,F159&lt;='club records end 2019'!$K$1),AND(E159='club records end 2019'!$J$2,F159&lt;='club records end 2019'!$K$2),AND(E159='club records end 2019'!$J$3,F159&lt;='club records end 2019'!$K$3),AND(E159='club records end 2019'!$J$4,F159&lt;='club records end 2019'!$K$4),AND(E159='club records end 2019'!$J$5,F159&lt;='club records end 2019'!$K$5))),"CR"," ")</f>
        <v xml:space="preserve"> </v>
      </c>
      <c r="AS159" s="12" t="str">
        <f>IF(AND(B159="75H", AND(E159='club records end 2019'!$J$6, F159&lt;='club records end 2019'!$K$6)), "CR", " ")</f>
        <v xml:space="preserve"> </v>
      </c>
      <c r="AT159" s="12" t="str">
        <f>IF(AND(B159="80H", AND(E159='club records end 2019'!$J$7, F159&lt;='club records end 2019'!$K$7)), "CR", " ")</f>
        <v xml:space="preserve"> </v>
      </c>
      <c r="AU159" s="12" t="str">
        <f>IF(AND(B159="100H", AND(E159='club records end 2019'!$J$8, F159&lt;='club records end 2019'!$K$8)), "CR", " ")</f>
        <v xml:space="preserve"> </v>
      </c>
      <c r="AV159" s="12" t="str">
        <f>IF(AND(B159="110H", OR(AND(E159='club records end 2019'!$J$9, F159&lt;='club records end 2019'!$K$9), AND(E159='club records end 2019'!$J$10, F159&lt;='club records end 2019'!$K$10))), "CR", " ")</f>
        <v xml:space="preserve"> </v>
      </c>
      <c r="AW159" s="12" t="str">
        <f>IF(AND(B159="400H", OR(AND(E159='club records end 2019'!$J$11, F159&lt;='club records end 2019'!$K$11), AND(E159='club records end 2019'!$J$12, F159&lt;='club records end 2019'!$K$12), AND(E159='club records end 2019'!$J$13, F159&lt;='club records end 2019'!$K$13), AND(E159='club records end 2019'!$J$14, F159&lt;='club records end 2019'!$K$14))), "CR", " ")</f>
        <v xml:space="preserve"> </v>
      </c>
      <c r="AX159" s="12" t="str">
        <f>IF(AND(B159="1500SC", AND(E159='club records end 2019'!$J$15, F159&lt;='club records end 2019'!$K$15)), "CR", " ")</f>
        <v xml:space="preserve"> </v>
      </c>
      <c r="AY159" s="12" t="str">
        <f>IF(AND(B159="2000SC", OR(AND(E159='club records end 2019'!$J$17, F159&lt;='club records end 2019'!$K$17), AND(E159='club records end 2019'!$J$18, F159&lt;='club records end 2019'!$K$18))), "CR", " ")</f>
        <v xml:space="preserve"> </v>
      </c>
      <c r="AZ159" s="12" t="str">
        <f>IF(AND(B159="3000SC", OR(AND(E159='club records end 2019'!$J$20, F159&lt;='club records end 2019'!$K$20), AND(E159='club records end 2019'!$J$21, F159&lt;='club records end 2019'!$K$21))), "CR", " ")</f>
        <v xml:space="preserve"> </v>
      </c>
      <c r="BA159" s="12" t="str">
        <f>IF(AND(B159="4x100", OR(AND(E159='club records end 2019'!$N$1, F159&lt;='club records end 2019'!$O$1), AND(E159='club records end 2019'!$N$2, F159&lt;='club records end 2019'!$O$2), AND(E159='club records end 2019'!$N$3, F159&lt;='club records end 2019'!$O$3), AND(E159='club records end 2019'!$N$4, F159&lt;='club records end 2019'!$O$4), AND(E159='club records end 2019'!$N$5, F159&lt;='club records end 2019'!$O$5))), "CR", " ")</f>
        <v xml:space="preserve"> </v>
      </c>
      <c r="BB159" s="12" t="str">
        <f>IF(AND(B159="4x200", OR(AND(E159='club records end 2019'!$N$6, F159&lt;='club records end 2019'!$O$6), AND(E159='club records end 2019'!$N$7, F159&lt;='club records end 2019'!$O$7), AND(E159='club records end 2019'!$N$8, F159&lt;='club records end 2019'!$O$8), AND(E159='club records end 2019'!$N$9, F159&lt;='club records end 2019'!$O$9), AND(E159='club records end 2019'!$N$10, F159&lt;='club records end 2019'!$O$10))), "CR", " ")</f>
        <v xml:space="preserve"> </v>
      </c>
      <c r="BC159" s="12" t="str">
        <f>IF(AND(B159="4x300", AND(E159='club records end 2019'!$N$11, F159&lt;='club records end 2019'!$O$11)), "CR", " ")</f>
        <v xml:space="preserve"> </v>
      </c>
      <c r="BD159" s="12" t="str">
        <f>IF(AND(B159="4x400", OR(AND(E159='club records end 2019'!$N$12, F159&lt;='club records end 2019'!$O$12), AND(E159='club records end 2019'!$N$13, F159&lt;='club records end 2019'!$O$13), AND(E159='club records end 2019'!$N$14, F159&lt;='club records end 2019'!$O$14), AND(E159='club records end 2019'!$N$15, F159&lt;='club records end 2019'!$O$15))), "CR", " ")</f>
        <v xml:space="preserve"> </v>
      </c>
      <c r="BE159" s="12" t="str">
        <f>IF(AND(B159="3x800", OR(AND(E159='club records end 2019'!$N$16, F159&lt;='club records end 2019'!$O$16), AND(E159='club records end 2019'!$N$17, F159&lt;='club records end 2019'!$O$17), AND(E159='club records end 2019'!$N$18, F159&lt;='club records end 2019'!$O$18))), "CR", " ")</f>
        <v xml:space="preserve"> </v>
      </c>
      <c r="BF159" s="12" t="str">
        <f>IF(AND(B159="pentathlon", OR(AND(E159='club records end 2019'!$N$21, F159&gt;='club records end 2019'!$O$21), AND(E159='club records end 2019'!$N$22, F159&gt;='club records end 2019'!$O$22),AND(E159='club records end 2019'!$N$23, F159&gt;='club records end 2019'!$O$23),AND(E159='club records end 2019'!$N$24, F159&gt;='club records end 2019'!$O$24))), "CR", " ")</f>
        <v xml:space="preserve"> </v>
      </c>
      <c r="BG159" s="12" t="str">
        <f>IF(AND(B159="heptathlon", OR(AND(E159='club records end 2019'!$N$26, F159&gt;='club records end 2019'!$O$26), AND(E159='club records end 2019'!$N$27, F159&gt;='club records end 2019'!$O$27))), "CR", " ")</f>
        <v xml:space="preserve"> </v>
      </c>
      <c r="BH159" s="12" t="str">
        <f>IF(AND(B159="decathlon", OR(AND(E159='club records end 2019'!$N$29, F159&gt;='club records end 2019'!$O$29), AND(E159='club records end 2019'!$N$30, F159&gt;='club records end 2019'!$O$30),AND(E159='club records end 2019'!$N$31, F159&gt;='club records end 2019'!$O$31))), "CR", " ")</f>
        <v xml:space="preserve"> </v>
      </c>
    </row>
    <row r="160" spans="1:60" ht="14.5" hidden="1" x14ac:dyDescent="0.35">
      <c r="A160" s="1" t="s">
        <v>333</v>
      </c>
      <c r="B160" s="16">
        <v>5000</v>
      </c>
      <c r="C160" s="4" t="s">
        <v>132</v>
      </c>
      <c r="D160" s="4" t="s">
        <v>133</v>
      </c>
      <c r="E160" s="20" t="s">
        <v>10</v>
      </c>
      <c r="F160" s="21"/>
      <c r="G160" s="26"/>
      <c r="H160" s="4"/>
      <c r="I160" s="4"/>
      <c r="J160" s="13" t="str">
        <f>IF(OR(K160="CR", L160="CR", M160="CR", N160="CR", O160="CR", P160="CR", Q160="CR", R160="CR", S160="CR", T160="CR",U160="CR", V160="CR", W160="CR", X160="CR", Y160="CR", Z160="CR", AA160="CR", AB160="CR", AC160="CR", AD160="CR", AE160="CR", AF160="CR", AG160="CR", AH160="CR", AI160="CR", AJ160="CR", AK160="CR", AL160="CR", AM160="CR", AN160="CR", AO160="CR", AP160="CR", AQ160="CR", AR160="CR", AS160="CR", AT160="CR", AU160="CR", AV160="CR", AW160="CR", AX160="CR", AY160="CR", AZ160="CR", BA160="CR", BB160="CR", BC160="CR", BD160="CR", BE160="CR", BF160="CR", BG160="CR", BH160="CR"), "***CLUB RECORD***", "")</f>
        <v>***CLUB RECORD***</v>
      </c>
      <c r="K160" s="13" t="str">
        <f>IF(AND(B160=100, OR(AND(E160='club records end 2019'!$B$6, F160&lt;='club records end 2019'!$C$6), AND(E160='club records end 2019'!$B$7, F160&lt;='club records end 2019'!$C$7), AND(E160='club records end 2019'!$B$8, F160&lt;='club records end 2019'!$C$8), AND(E160='club records end 2019'!$B$9, F160&lt;='club records end 2019'!$C$9), AND(E160='club records end 2019'!$B$10, F160&lt;='club records end 2019'!$C$10))), "CR", " ")</f>
        <v xml:space="preserve"> </v>
      </c>
      <c r="L160" s="13" t="str">
        <f>IF(AND(B160=200, OR(AND(E160='club records end 2019'!$B$11, F160&lt;='club records end 2019'!$C$11), AND(E160='club records end 2019'!$B$12, F160&lt;='club records end 2019'!$C$12), AND(E160='club records end 2019'!$B$13, F160&lt;='club records end 2019'!$C$13), AND(E160='club records end 2019'!$B$14, F160&lt;='club records end 2019'!$C$14), AND(E160='club records end 2019'!$B$15, F160&lt;='club records end 2019'!$C$15))), "CR", " ")</f>
        <v xml:space="preserve"> </v>
      </c>
      <c r="M160" s="13" t="str">
        <f>IF(AND(B160=300, OR(AND(E160='club records end 2019'!$B$16, F160&lt;='club records end 2019'!$C$16), AND(E160='club records end 2019'!$B$17, F160&lt;='club records end 2019'!$C$17))), "CR", " ")</f>
        <v xml:space="preserve"> </v>
      </c>
      <c r="N160" s="13" t="str">
        <f>IF(AND(B160=400, OR(AND(E160='club records end 2019'!$B$18, F160&lt;='club records end 2019'!$C$18), AND(E160='club records end 2019'!$B$19, F160&lt;='club records end 2019'!$C$19), AND(E160='club records end 2019'!$B$20, F160&lt;='club records end 2019'!$C$20), AND(E160='club records end 2019'!$B$21, F160&lt;='club records end 2019'!$C$21))), "CR", " ")</f>
        <v xml:space="preserve"> </v>
      </c>
      <c r="O160" s="13" t="str">
        <f>IF(AND(B160=800, OR(AND(E160='club records end 2019'!$B$22, F160&lt;='club records end 2019'!$C$22), AND(E160='club records end 2019'!$B$23, F160&lt;='club records end 2019'!$C$23), AND(E160='club records end 2019'!$B$24, F160&lt;='club records end 2019'!$C$24), AND(E160='club records end 2019'!$B$25, F160&lt;='club records end 2019'!$C$25), AND(E160='club records end 2019'!$B$26, F160&lt;='club records end 2019'!$C$26))), "CR", " ")</f>
        <v xml:space="preserve"> </v>
      </c>
      <c r="P160" s="13" t="str">
        <f>IF(AND(B160=1000, OR(AND(E160='club records end 2019'!$B$27, F160&lt;='club records end 2019'!$C$27), AND(E160='club records end 2019'!$B$28, F160&lt;='club records end 2019'!$C$28))), "CR", " ")</f>
        <v xml:space="preserve"> </v>
      </c>
      <c r="Q160" s="13" t="str">
        <f>IF(AND(B160=1500, OR(AND(E160='club records end 2019'!$B$29, F160&lt;='club records end 2019'!$C$29), AND(E160='club records end 2019'!$B$30, F160&lt;='club records end 2019'!$C$30), AND(E160='club records end 2019'!$B$31, F160&lt;='club records end 2019'!$C$31), AND(E160='club records end 2019'!$B$32, F160&lt;='club records end 2019'!$C$32), AND(E160='club records end 2019'!$B$33, F160&lt;='club records end 2019'!$C$33))), "CR", " ")</f>
        <v xml:space="preserve"> </v>
      </c>
      <c r="R160" s="13" t="str">
        <f>IF(AND(B160="1600 (Mile)",OR(AND(E160='club records end 2019'!$B$34,F160&lt;='club records end 2019'!$C$34),AND(E160='club records end 2019'!$B$35,F160&lt;='club records end 2019'!$C$35),AND(E160='club records end 2019'!$B$36,F160&lt;='club records end 2019'!$C$36),AND(E160='club records end 2019'!$B$37,F160&lt;='club records end 2019'!$C$37))),"CR"," ")</f>
        <v xml:space="preserve"> </v>
      </c>
      <c r="S160" s="13" t="str">
        <f>IF(AND(B160=3000, OR(AND(E160='club records end 2019'!$B$38, F160&lt;='club records end 2019'!$C$38), AND(E160='club records end 2019'!$B$39, F160&lt;='club records end 2019'!$C$39), AND(E160='club records end 2019'!$B$40, F160&lt;='club records end 2019'!$C$40), AND(E160='club records end 2019'!$B$41, F160&lt;='club records end 2019'!$C$41))), "CR", " ")</f>
        <v xml:space="preserve"> </v>
      </c>
      <c r="T160" s="13" t="str">
        <f>IF(AND(B160=5000, OR(AND(E160='club records end 2019'!$B$42, F160&lt;='club records end 2019'!$C$42), AND(E160='club records end 2019'!$B$43, F160&lt;='club records end 2019'!$C$43))), "CR", " ")</f>
        <v>CR</v>
      </c>
      <c r="U160" s="12" t="str">
        <f>IF(AND(B160=10000, OR(AND(E160='club records end 2019'!$B$44, F160&lt;='club records end 2019'!$C$44), AND(E160='club records end 2019'!$B$45, F160&lt;='club records end 2019'!$C$45))), "CR", " ")</f>
        <v xml:space="preserve"> </v>
      </c>
      <c r="V160" s="12" t="str">
        <f>IF(AND(B160="high jump", OR(AND(E160='club records end 2019'!$F$1, F160&gt;='club records end 2019'!$G$1), AND(E160='club records end 2019'!$F$2, F160&gt;='club records end 2019'!$G$2), AND(E160='club records end 2019'!$F$3, F160&gt;='club records end 2019'!$G$3), AND(E160='club records end 2019'!$F$4, F160&gt;='club records end 2019'!$G$4), AND(E160='club records end 2019'!$F$5, F160&gt;='club records end 2019'!$G$5))), "CR", " ")</f>
        <v xml:space="preserve"> </v>
      </c>
      <c r="W160" s="12" t="str">
        <f>IF(AND(B160="long jump", OR(AND(E160='club records end 2019'!$F$6, F160&gt;='club records end 2019'!$G$6), AND(E160='club records end 2019'!$F$7, F160&gt;='club records end 2019'!$G$7), AND(E160='club records end 2019'!$F$8, F160&gt;='club records end 2019'!$G$8), AND(E160='club records end 2019'!$F$9, F160&gt;='club records end 2019'!$G$9), AND(E160='club records end 2019'!$F$10, F160&gt;='club records end 2019'!$G$10))), "CR", " ")</f>
        <v xml:space="preserve"> </v>
      </c>
      <c r="X160" s="12" t="str">
        <f>IF(AND(B160="triple jump", OR(AND(E160='club records end 2019'!$F$11, F160&gt;='club records end 2019'!$G$11), AND(E160='club records end 2019'!$F$12, F160&gt;='club records end 2019'!$G$12), AND(E160='club records end 2019'!$F$13, F160&gt;='club records end 2019'!$G$13), AND(E160='club records end 2019'!$F$14, F160&gt;='club records end 2019'!$H$14), AND(E160='club records end 2019'!$F$15, F160&gt;='club records end 2019'!$G$15))), "CR", " ")</f>
        <v xml:space="preserve"> </v>
      </c>
      <c r="Y160" s="12" t="str">
        <f>IF(AND(B160="pole vault", OR(AND(E160='club records end 2019'!$F$16, F160&gt;='club records end 2019'!$G$16), AND(E160='club records end 2019'!$F$17, F160&gt;='club records end 2019'!$G$17), AND(E160='club records end 2019'!$F$18, F160&gt;='club records end 2019'!$G$18), AND(E160='club records end 2019'!$F$19, F160&gt;='club records end 2019'!$G$19), AND(E160='club records end 2019'!$F$20, F160&gt;='club records end 2019'!$G$20))), "CR", " ")</f>
        <v xml:space="preserve"> </v>
      </c>
      <c r="Z160" s="12" t="str">
        <f>IF(AND(B160="discus 1", E160='club records end 2019'!$F$21, F160&gt;='club records end 2019'!$G$21), "CR", " ")</f>
        <v xml:space="preserve"> </v>
      </c>
      <c r="AA160" s="12" t="str">
        <f>IF(AND(B160="discus 1.25", E160='club records end 2019'!$F$22, F160&gt;='club records end 2019'!$G$22), "CR", " ")</f>
        <v xml:space="preserve"> </v>
      </c>
      <c r="AB160" s="12" t="str">
        <f>IF(AND(B160="discus 1.5", E160='club records end 2019'!$F$23, F160&gt;='club records end 2019'!$G$23), "CR", " ")</f>
        <v xml:space="preserve"> </v>
      </c>
      <c r="AC160" s="12" t="str">
        <f>IF(AND(B160="discus 1.75", E160='club records end 2019'!$F$24, F160&gt;='club records end 2019'!$G$24), "CR", " ")</f>
        <v xml:space="preserve"> </v>
      </c>
      <c r="AD160" s="12" t="str">
        <f>IF(AND(B160="discus 2", E160='club records end 2019'!$F$25, F160&gt;='club records end 2019'!$G$25), "CR", " ")</f>
        <v xml:space="preserve"> </v>
      </c>
      <c r="AE160" s="12" t="str">
        <f>IF(AND(B160="hammer 4", E160='club records end 2019'!$F$27, F160&gt;='club records end 2019'!$G$27), "CR", " ")</f>
        <v xml:space="preserve"> </v>
      </c>
      <c r="AF160" s="12" t="str">
        <f>IF(AND(B160="hammer 5", E160='club records end 2019'!$F$28, F160&gt;='club records end 2019'!$G$28), "CR", " ")</f>
        <v xml:space="preserve"> </v>
      </c>
      <c r="AG160" s="12" t="str">
        <f>IF(AND(B160="hammer 6", E160='club records end 2019'!$F$29, F160&gt;='club records end 2019'!$G$29), "CR", " ")</f>
        <v xml:space="preserve"> </v>
      </c>
      <c r="AH160" s="12" t="str">
        <f>IF(AND(B160="hammer 7.26", E160='club records end 2019'!$F$30, F160&gt;='club records end 2019'!$G$30), "CR", " ")</f>
        <v xml:space="preserve"> </v>
      </c>
      <c r="AI160" s="12" t="str">
        <f>IF(AND(B160="javelin 400", E160='club records end 2019'!$F$31, F160&gt;='club records end 2019'!$G$31), "CR", " ")</f>
        <v xml:space="preserve"> </v>
      </c>
      <c r="AJ160" s="12" t="str">
        <f>IF(AND(B160="javelin 600", E160='club records end 2019'!$F$32, F160&gt;='club records end 2019'!$G$32), "CR", " ")</f>
        <v xml:space="preserve"> </v>
      </c>
      <c r="AK160" s="12" t="str">
        <f>IF(AND(B160="javelin 700", E160='club records end 2019'!$F$33, F160&gt;='club records end 2019'!$G$33), "CR", " ")</f>
        <v xml:space="preserve"> </v>
      </c>
      <c r="AL160" s="12" t="str">
        <f>IF(AND(B160="javelin 800", OR(AND(E160='club records end 2019'!$F$34, F160&gt;='club records end 2019'!$G$34), AND(E160='club records end 2019'!$F$35, F160&gt;='club records end 2019'!$G$35))), "CR", " ")</f>
        <v xml:space="preserve"> </v>
      </c>
      <c r="AM160" s="12" t="str">
        <f>IF(AND(B160="shot 3", E160='club records end 2019'!$F$36, F160&gt;='club records end 2019'!$G$36), "CR", " ")</f>
        <v xml:space="preserve"> </v>
      </c>
      <c r="AN160" s="12" t="str">
        <f>IF(AND(B160="shot 4", E160='club records end 2019'!$F$37, F160&gt;='club records end 2019'!$G$37), "CR", " ")</f>
        <v xml:space="preserve"> </v>
      </c>
      <c r="AO160" s="12" t="str">
        <f>IF(AND(B160="shot 5", E160='club records end 2019'!$F$38, F160&gt;='club records end 2019'!$G$38), "CR", " ")</f>
        <v xml:space="preserve"> </v>
      </c>
      <c r="AP160" s="12" t="str">
        <f>IF(AND(B160="shot 6", E160='club records end 2019'!$F$39, F160&gt;='club records end 2019'!$G$39), "CR", " ")</f>
        <v xml:space="preserve"> </v>
      </c>
      <c r="AQ160" s="12" t="str">
        <f>IF(AND(B160="shot 7.26", E160='club records end 2019'!$F$40, F160&gt;='club records end 2019'!$G$40), "CR", " ")</f>
        <v xml:space="preserve"> </v>
      </c>
      <c r="AR160" s="12" t="str">
        <f>IF(AND(B160="60H",OR(AND(E160='club records end 2019'!$J$1,F160&lt;='club records end 2019'!$K$1),AND(E160='club records end 2019'!$J$2,F160&lt;='club records end 2019'!$K$2),AND(E160='club records end 2019'!$J$3,F160&lt;='club records end 2019'!$K$3),AND(E160='club records end 2019'!$J$4,F160&lt;='club records end 2019'!$K$4),AND(E160='club records end 2019'!$J$5,F160&lt;='club records end 2019'!$K$5))),"CR"," ")</f>
        <v xml:space="preserve"> </v>
      </c>
      <c r="AS160" s="12" t="str">
        <f>IF(AND(B160="75H", AND(E160='club records end 2019'!$J$6, F160&lt;='club records end 2019'!$K$6)), "CR", " ")</f>
        <v xml:space="preserve"> </v>
      </c>
      <c r="AT160" s="12" t="str">
        <f>IF(AND(B160="80H", AND(E160='club records end 2019'!$J$7, F160&lt;='club records end 2019'!$K$7)), "CR", " ")</f>
        <v xml:space="preserve"> </v>
      </c>
      <c r="AU160" s="12" t="str">
        <f>IF(AND(B160="100H", AND(E160='club records end 2019'!$J$8, F160&lt;='club records end 2019'!$K$8)), "CR", " ")</f>
        <v xml:space="preserve"> </v>
      </c>
      <c r="AV160" s="12" t="str">
        <f>IF(AND(B160="110H", OR(AND(E160='club records end 2019'!$J$9, F160&lt;='club records end 2019'!$K$9), AND(E160='club records end 2019'!$J$10, F160&lt;='club records end 2019'!$K$10))), "CR", " ")</f>
        <v xml:space="preserve"> </v>
      </c>
      <c r="AW160" s="12" t="str">
        <f>IF(AND(B160="400H", OR(AND(E160='club records end 2019'!$J$11, F160&lt;='club records end 2019'!$K$11), AND(E160='club records end 2019'!$J$12, F160&lt;='club records end 2019'!$K$12), AND(E160='club records end 2019'!$J$13, F160&lt;='club records end 2019'!$K$13), AND(E160='club records end 2019'!$J$14, F160&lt;='club records end 2019'!$K$14))), "CR", " ")</f>
        <v xml:space="preserve"> </v>
      </c>
      <c r="AX160" s="12" t="str">
        <f>IF(AND(B160="1500SC", AND(E160='club records end 2019'!$J$15, F160&lt;='club records end 2019'!$K$15)), "CR", " ")</f>
        <v xml:space="preserve"> </v>
      </c>
      <c r="AY160" s="12" t="str">
        <f>IF(AND(B160="2000SC", OR(AND(E160='club records end 2019'!$J$17, F160&lt;='club records end 2019'!$K$17), AND(E160='club records end 2019'!$J$18, F160&lt;='club records end 2019'!$K$18))), "CR", " ")</f>
        <v xml:space="preserve"> </v>
      </c>
      <c r="AZ160" s="12" t="str">
        <f>IF(AND(B160="3000SC", OR(AND(E160='club records end 2019'!$J$20, F160&lt;='club records end 2019'!$K$20), AND(E160='club records end 2019'!$J$21, F160&lt;='club records end 2019'!$K$21))), "CR", " ")</f>
        <v xml:space="preserve"> </v>
      </c>
      <c r="BA160" s="13" t="str">
        <f>IF(AND(B160="4x100", OR(AND(E160='club records end 2019'!$N$1, F160&lt;='club records end 2019'!$O$1), AND(E160='club records end 2019'!$N$2, F160&lt;='club records end 2019'!$O$2), AND(E160='club records end 2019'!$N$3, F160&lt;='club records end 2019'!$O$3), AND(E160='club records end 2019'!$N$4, F160&lt;='club records end 2019'!$O$4), AND(E160='club records end 2019'!$N$5, F160&lt;='club records end 2019'!$O$5))), "CR", " ")</f>
        <v xml:space="preserve"> </v>
      </c>
      <c r="BB160" s="13" t="str">
        <f>IF(AND(B160="4x200", OR(AND(E160='club records end 2019'!$N$6, F160&lt;='club records end 2019'!$O$6), AND(E160='club records end 2019'!$N$7, F160&lt;='club records end 2019'!$O$7), AND(E160='club records end 2019'!$N$8, F160&lt;='club records end 2019'!$O$8), AND(E160='club records end 2019'!$N$9, F160&lt;='club records end 2019'!$O$9), AND(E160='club records end 2019'!$N$10, F160&lt;='club records end 2019'!$O$10))), "CR", " ")</f>
        <v xml:space="preserve"> </v>
      </c>
      <c r="BC160" s="13" t="str">
        <f>IF(AND(B160="4x300", AND(E160='club records end 2019'!$N$11, F160&lt;='club records end 2019'!$O$11)), "CR", " ")</f>
        <v xml:space="preserve"> </v>
      </c>
      <c r="BD160" s="13" t="str">
        <f>IF(AND(B160="4x400", OR(AND(E160='club records end 2019'!$N$12, F160&lt;='club records end 2019'!$O$12), AND(E160='club records end 2019'!$N$13, F160&lt;='club records end 2019'!$O$13), AND(E160='club records end 2019'!$N$14, F160&lt;='club records end 2019'!$O$14), AND(E160='club records end 2019'!$N$15, F160&lt;='club records end 2019'!$O$15))), "CR", " ")</f>
        <v xml:space="preserve"> </v>
      </c>
      <c r="BE160" s="13" t="str">
        <f>IF(AND(B160="3x800", OR(AND(E160='club records end 2019'!$N$16, F160&lt;='club records end 2019'!$O$16), AND(E160='club records end 2019'!$N$17, F160&lt;='club records end 2019'!$O$17), AND(E160='club records end 2019'!$N$18, F160&lt;='club records end 2019'!$O$18))), "CR", " ")</f>
        <v xml:space="preserve"> </v>
      </c>
      <c r="BF160" s="13" t="str">
        <f>IF(AND(B160="pentathlon", OR(AND(E160='club records end 2019'!$N$21, F160&gt;='club records end 2019'!$O$21), AND(E160='club records end 2019'!$N$22, F160&gt;='club records end 2019'!$O$22),AND(E160='club records end 2019'!$N$23, F160&gt;='club records end 2019'!$O$23),AND(E160='club records end 2019'!$N$24, F160&gt;='club records end 2019'!$O$24))), "CR", " ")</f>
        <v xml:space="preserve"> </v>
      </c>
      <c r="BG160" s="13" t="str">
        <f>IF(AND(B160="heptathlon", OR(AND(E160='club records end 2019'!$N$26, F160&gt;='club records end 2019'!$O$26), AND(E160='club records end 2019'!$N$27, F160&gt;='club records end 2019'!$O$27))), "CR", " ")</f>
        <v xml:space="preserve"> </v>
      </c>
      <c r="BH160" s="13" t="str">
        <f>IF(AND(B160="decathlon", OR(AND(E160='club records end 2019'!$N$29, F160&gt;='club records end 2019'!$O$29), AND(E160='club records end 2019'!$N$30, F160&gt;='club records end 2019'!$O$30),AND(E160='club records end 2019'!$N$31, F160&gt;='club records end 2019'!$O$31))), "CR", " ")</f>
        <v xml:space="preserve"> </v>
      </c>
    </row>
    <row r="161" spans="1:60" ht="14.5" hidden="1" x14ac:dyDescent="0.35">
      <c r="A161" s="1" t="s">
        <v>333</v>
      </c>
      <c r="B161" s="2" t="s">
        <v>301</v>
      </c>
      <c r="C161" s="1" t="s">
        <v>132</v>
      </c>
      <c r="D161" s="1" t="s">
        <v>133</v>
      </c>
      <c r="E161" s="17" t="s">
        <v>10</v>
      </c>
      <c r="G161" s="24"/>
      <c r="J161" s="13" t="str">
        <f>IF(OR(K161="CR", L161="CR", M161="CR", N161="CR", O161="CR", P161="CR", Q161="CR", R161="CR", S161="CR", T161="CR",U161="CR", V161="CR", W161="CR", X161="CR", Y161="CR", Z161="CR", AA161="CR", AB161="CR", AC161="CR", AD161="CR", AE161="CR", AF161="CR", AG161="CR", AH161="CR", AI161="CR", AJ161="CR", AK161="CR", AL161="CR", AM161="CR", AN161="CR", AO161="CR", AP161="CR", AQ161="CR", AR161="CR", AS161="CR", AT161="CR", AU161="CR", AV161="CR", AW161="CR", AX161="CR", AY161="CR", AZ161="CR", BA161="CR", BB161="CR", BC161="CR", BD161="CR", BE161="CR", BF161="CR", BG161="CR", BH161="CR"), "***CLUB RECORD***", "")</f>
        <v>***CLUB RECORD***</v>
      </c>
      <c r="K161" s="12" t="str">
        <f>IF(AND(B161=100, OR(AND(E161='club records end 2019'!$B$6, F161&lt;='club records end 2019'!$C$6), AND(E161='club records end 2019'!$B$7, F161&lt;='club records end 2019'!$C$7), AND(E161='club records end 2019'!$B$8, F161&lt;='club records end 2019'!$C$8), AND(E161='club records end 2019'!$B$9, F161&lt;='club records end 2019'!$C$9), AND(E161='club records end 2019'!$B$10, F161&lt;='club records end 2019'!$C$10))), "CR", " ")</f>
        <v xml:space="preserve"> </v>
      </c>
      <c r="L161" s="12" t="str">
        <f>IF(AND(B161=200, OR(AND(E161='club records end 2019'!$B$11, F161&lt;='club records end 2019'!$C$11), AND(E161='club records end 2019'!$B$12, F161&lt;='club records end 2019'!$C$12), AND(E161='club records end 2019'!$B$13, F161&lt;='club records end 2019'!$C$13), AND(E161='club records end 2019'!$B$14, F161&lt;='club records end 2019'!$C$14), AND(E161='club records end 2019'!$B$15, F161&lt;='club records end 2019'!$C$15))), "CR", " ")</f>
        <v xml:space="preserve"> </v>
      </c>
      <c r="M161" s="12" t="str">
        <f>IF(AND(B161=300, OR(AND(E161='club records end 2019'!$B$16, F161&lt;='club records end 2019'!$C$16), AND(E161='club records end 2019'!$B$17, F161&lt;='club records end 2019'!$C$17))), "CR", " ")</f>
        <v xml:space="preserve"> </v>
      </c>
      <c r="N161" s="12" t="str">
        <f>IF(AND(B161=400, OR(AND(E161='club records end 2019'!$B$18, F161&lt;='club records end 2019'!$C$18), AND(E161='club records end 2019'!$B$19, F161&lt;='club records end 2019'!$C$19), AND(E161='club records end 2019'!$B$20, F161&lt;='club records end 2019'!$C$20), AND(E161='club records end 2019'!$B$21, F161&lt;='club records end 2019'!$C$21))), "CR", " ")</f>
        <v xml:space="preserve"> </v>
      </c>
      <c r="O161" s="12" t="str">
        <f>IF(AND(B161=800, OR(AND(E161='club records end 2019'!$B$22, F161&lt;='club records end 2019'!$C$22), AND(E161='club records end 2019'!$B$23, F161&lt;='club records end 2019'!$C$23), AND(E161='club records end 2019'!$B$24, F161&lt;='club records end 2019'!$C$24), AND(E161='club records end 2019'!$B$25, F161&lt;='club records end 2019'!$C$25), AND(E161='club records end 2019'!$B$26, F161&lt;='club records end 2019'!$C$26))), "CR", " ")</f>
        <v xml:space="preserve"> </v>
      </c>
      <c r="P161" s="12" t="str">
        <f>IF(AND(B161=1000, OR(AND(E161='club records end 2019'!$B$27, F161&lt;='club records end 2019'!$C$27), AND(E161='club records end 2019'!$B$28, F161&lt;='club records end 2019'!$C$28))), "CR", " ")</f>
        <v xml:space="preserve"> </v>
      </c>
      <c r="Q161" s="12" t="str">
        <f>IF(AND(B161=1500, OR(AND(E161='club records end 2019'!$B$29, F161&lt;='club records end 2019'!$C$29), AND(E161='club records end 2019'!$B$30, F161&lt;='club records end 2019'!$C$30), AND(E161='club records end 2019'!$B$31, F161&lt;='club records end 2019'!$C$31), AND(E161='club records end 2019'!$B$32, F161&lt;='club records end 2019'!$C$32), AND(E161='club records end 2019'!$B$33, F161&lt;='club records end 2019'!$C$33))), "CR", " ")</f>
        <v xml:space="preserve"> </v>
      </c>
      <c r="R161" s="13" t="str">
        <f>IF(AND(B161="1600 (Mile)",OR(AND(E161='club records end 2019'!$B$34,F161&lt;='club records end 2019'!$C$34),AND(E161='club records end 2019'!$B$35,F161&lt;='club records end 2019'!$C$35),AND(E161='club records end 2019'!$B$36,F161&lt;='club records end 2019'!$C$36),AND(E161='club records end 2019'!$B$37,F161&lt;='club records end 2019'!$C$37))),"CR"," ")</f>
        <v>CR</v>
      </c>
      <c r="S161" s="12" t="str">
        <f>IF(AND(B161=3000, OR(AND(E161='club records end 2019'!$B$38, F161&lt;='club records end 2019'!$C$38), AND(E161='club records end 2019'!$B$39, F161&lt;='club records end 2019'!$C$39), AND(E161='club records end 2019'!$B$40, F161&lt;='club records end 2019'!$C$40), AND(E161='club records end 2019'!$B$41, F161&lt;='club records end 2019'!$C$41))), "CR", " ")</f>
        <v xml:space="preserve"> </v>
      </c>
      <c r="T161" s="12" t="str">
        <f>IF(AND(B161=5000, OR(AND(E161='club records end 2019'!$B$42, F161&lt;='club records end 2019'!$C$42), AND(E161='club records end 2019'!$B$43, F161&lt;='club records end 2019'!$C$43))), "CR", " ")</f>
        <v xml:space="preserve"> </v>
      </c>
      <c r="U161" s="12" t="str">
        <f>IF(AND(B161=10000, OR(AND(E161='club records end 2019'!$B$44, F161&lt;='club records end 2019'!$C$44), AND(E161='club records end 2019'!$B$45, F161&lt;='club records end 2019'!$C$45))), "CR", " ")</f>
        <v xml:space="preserve"> </v>
      </c>
      <c r="V161" s="12" t="str">
        <f>IF(AND(B161="high jump", OR(AND(E161='club records end 2019'!$F$1, F161&gt;='club records end 2019'!$G$1), AND(E161='club records end 2019'!$F$2, F161&gt;='club records end 2019'!$G$2), AND(E161='club records end 2019'!$F$3, F161&gt;='club records end 2019'!$G$3), AND(E161='club records end 2019'!$F$4, F161&gt;='club records end 2019'!$G$4), AND(E161='club records end 2019'!$F$5, F161&gt;='club records end 2019'!$G$5))), "CR", " ")</f>
        <v xml:space="preserve"> </v>
      </c>
      <c r="W161" s="12" t="str">
        <f>IF(AND(B161="long jump", OR(AND(E161='club records end 2019'!$F$6, F161&gt;='club records end 2019'!$G$6), AND(E161='club records end 2019'!$F$7, F161&gt;='club records end 2019'!$G$7), AND(E161='club records end 2019'!$F$8, F161&gt;='club records end 2019'!$G$8), AND(E161='club records end 2019'!$F$9, F161&gt;='club records end 2019'!$G$9), AND(E161='club records end 2019'!$F$10, F161&gt;='club records end 2019'!$G$10))), "CR", " ")</f>
        <v xml:space="preserve"> </v>
      </c>
      <c r="X161" s="12" t="str">
        <f>IF(AND(B161="triple jump", OR(AND(E161='club records end 2019'!$F$11, F161&gt;='club records end 2019'!$G$11), AND(E161='club records end 2019'!$F$12, F161&gt;='club records end 2019'!$G$12), AND(E161='club records end 2019'!$F$13, F161&gt;='club records end 2019'!$G$13), AND(E161='club records end 2019'!$F$14, F161&gt;='club records end 2019'!$H$14), AND(E161='club records end 2019'!$F$15, F161&gt;='club records end 2019'!$G$15))), "CR", " ")</f>
        <v xml:space="preserve"> </v>
      </c>
      <c r="Y161" s="12" t="str">
        <f>IF(AND(B161="pole vault", OR(AND(E161='club records end 2019'!$F$16, F161&gt;='club records end 2019'!$G$16), AND(E161='club records end 2019'!$F$17, F161&gt;='club records end 2019'!$G$17), AND(E161='club records end 2019'!$F$18, F161&gt;='club records end 2019'!$G$18), AND(E161='club records end 2019'!$F$19, F161&gt;='club records end 2019'!$G$19), AND(E161='club records end 2019'!$F$20, F161&gt;='club records end 2019'!$G$20))), "CR", " ")</f>
        <v xml:space="preserve"> </v>
      </c>
      <c r="Z161" s="12" t="str">
        <f>IF(AND(B161="discus 1", E161='club records end 2019'!$F$21, F161&gt;='club records end 2019'!$G$21), "CR", " ")</f>
        <v xml:space="preserve"> </v>
      </c>
      <c r="AA161" s="12" t="str">
        <f>IF(AND(B161="discus 1.25", E161='club records end 2019'!$F$22, F161&gt;='club records end 2019'!$G$22), "CR", " ")</f>
        <v xml:space="preserve"> </v>
      </c>
      <c r="AB161" s="12" t="str">
        <f>IF(AND(B161="discus 1.5", E161='club records end 2019'!$F$23, F161&gt;='club records end 2019'!$G$23), "CR", " ")</f>
        <v xml:space="preserve"> </v>
      </c>
      <c r="AC161" s="12" t="str">
        <f>IF(AND(B161="discus 1.75", E161='club records end 2019'!$F$24, F161&gt;='club records end 2019'!$G$24), "CR", " ")</f>
        <v xml:space="preserve"> </v>
      </c>
      <c r="AD161" s="12" t="str">
        <f>IF(AND(B161="discus 2", E161='club records end 2019'!$F$25, F161&gt;='club records end 2019'!$G$25), "CR", " ")</f>
        <v xml:space="preserve"> </v>
      </c>
      <c r="AE161" s="12" t="str">
        <f>IF(AND(B161="hammer 4", E161='club records end 2019'!$F$27, F161&gt;='club records end 2019'!$G$27), "CR", " ")</f>
        <v xml:space="preserve"> </v>
      </c>
      <c r="AF161" s="12" t="str">
        <f>IF(AND(B161="hammer 5", E161='club records end 2019'!$F$28, F161&gt;='club records end 2019'!$G$28), "CR", " ")</f>
        <v xml:space="preserve"> </v>
      </c>
      <c r="AG161" s="12" t="str">
        <f>IF(AND(B161="hammer 6", E161='club records end 2019'!$F$29, F161&gt;='club records end 2019'!$G$29), "CR", " ")</f>
        <v xml:space="preserve"> </v>
      </c>
      <c r="AH161" s="12" t="str">
        <f>IF(AND(B161="hammer 7.26", E161='club records end 2019'!$F$30, F161&gt;='club records end 2019'!$G$30), "CR", " ")</f>
        <v xml:space="preserve"> </v>
      </c>
      <c r="AI161" s="12" t="str">
        <f>IF(AND(B161="javelin 400", E161='club records end 2019'!$F$31, F161&gt;='club records end 2019'!$G$31), "CR", " ")</f>
        <v xml:space="preserve"> </v>
      </c>
      <c r="AJ161" s="12" t="str">
        <f>IF(AND(B161="javelin 600", E161='club records end 2019'!$F$32, F161&gt;='club records end 2019'!$G$32), "CR", " ")</f>
        <v xml:space="preserve"> </v>
      </c>
      <c r="AK161" s="12" t="str">
        <f>IF(AND(B161="javelin 700", E161='club records end 2019'!$F$33, F161&gt;='club records end 2019'!$G$33), "CR", " ")</f>
        <v xml:space="preserve"> </v>
      </c>
      <c r="AL161" s="12" t="str">
        <f>IF(AND(B161="javelin 800", OR(AND(E161='club records end 2019'!$F$34, F161&gt;='club records end 2019'!$G$34), AND(E161='club records end 2019'!$F$35, F161&gt;='club records end 2019'!$G$35))), "CR", " ")</f>
        <v xml:space="preserve"> </v>
      </c>
      <c r="AM161" s="12" t="str">
        <f>IF(AND(B161="shot 3", E161='club records end 2019'!$F$36, F161&gt;='club records end 2019'!$G$36), "CR", " ")</f>
        <v xml:space="preserve"> </v>
      </c>
      <c r="AN161" s="12" t="str">
        <f>IF(AND(B161="shot 4", E161='club records end 2019'!$F$37, F161&gt;='club records end 2019'!$G$37), "CR", " ")</f>
        <v xml:space="preserve"> </v>
      </c>
      <c r="AO161" s="12" t="str">
        <f>IF(AND(B161="shot 5", E161='club records end 2019'!$F$38, F161&gt;='club records end 2019'!$G$38), "CR", " ")</f>
        <v xml:space="preserve"> </v>
      </c>
      <c r="AP161" s="12" t="str">
        <f>IF(AND(B161="shot 6", E161='club records end 2019'!$F$39, F161&gt;='club records end 2019'!$G$39), "CR", " ")</f>
        <v xml:space="preserve"> </v>
      </c>
      <c r="AQ161" s="12" t="str">
        <f>IF(AND(B161="shot 7.26", E161='club records end 2019'!$F$40, F161&gt;='club records end 2019'!$G$40), "CR", " ")</f>
        <v xml:space="preserve"> </v>
      </c>
      <c r="AR161" s="12" t="str">
        <f>IF(AND(B161="60H",OR(AND(E161='club records end 2019'!$J$1,F161&lt;='club records end 2019'!$K$1),AND(E161='club records end 2019'!$J$2,F161&lt;='club records end 2019'!$K$2),AND(E161='club records end 2019'!$J$3,F161&lt;='club records end 2019'!$K$3),AND(E161='club records end 2019'!$J$4,F161&lt;='club records end 2019'!$K$4),AND(E161='club records end 2019'!$J$5,F161&lt;='club records end 2019'!$K$5))),"CR"," ")</f>
        <v xml:space="preserve"> </v>
      </c>
      <c r="AS161" s="12" t="str">
        <f>IF(AND(B161="75H", AND(E161='club records end 2019'!$J$6, F161&lt;='club records end 2019'!$K$6)), "CR", " ")</f>
        <v xml:space="preserve"> </v>
      </c>
      <c r="AT161" s="12" t="str">
        <f>IF(AND(B161="80H", AND(E161='club records end 2019'!$J$7, F161&lt;='club records end 2019'!$K$7)), "CR", " ")</f>
        <v xml:space="preserve"> </v>
      </c>
      <c r="AU161" s="12" t="str">
        <f>IF(AND(B161="100H", AND(E161='club records end 2019'!$J$8, F161&lt;='club records end 2019'!$K$8)), "CR", " ")</f>
        <v xml:space="preserve"> </v>
      </c>
      <c r="AV161" s="12" t="str">
        <f>IF(AND(B161="110H", OR(AND(E161='club records end 2019'!$J$9, F161&lt;='club records end 2019'!$K$9), AND(E161='club records end 2019'!$J$10, F161&lt;='club records end 2019'!$K$10))), "CR", " ")</f>
        <v xml:space="preserve"> </v>
      </c>
      <c r="AW161" s="12" t="str">
        <f>IF(AND(B161="400H", OR(AND(E161='club records end 2019'!$J$11, F161&lt;='club records end 2019'!$K$11), AND(E161='club records end 2019'!$J$12, F161&lt;='club records end 2019'!$K$12), AND(E161='club records end 2019'!$J$13, F161&lt;='club records end 2019'!$K$13), AND(E161='club records end 2019'!$J$14, F161&lt;='club records end 2019'!$K$14))), "CR", " ")</f>
        <v xml:space="preserve"> </v>
      </c>
      <c r="AX161" s="12" t="str">
        <f>IF(AND(B161="1500SC", AND(E161='club records end 2019'!$J$15, F161&lt;='club records end 2019'!$K$15)), "CR", " ")</f>
        <v xml:space="preserve"> </v>
      </c>
      <c r="AY161" s="12" t="str">
        <f>IF(AND(B161="2000SC", OR(AND(E161='club records end 2019'!$J$17, F161&lt;='club records end 2019'!$K$17), AND(E161='club records end 2019'!$J$18, F161&lt;='club records end 2019'!$K$18))), "CR", " ")</f>
        <v xml:space="preserve"> </v>
      </c>
      <c r="AZ161" s="12" t="str">
        <f>IF(AND(B161="3000SC", OR(AND(E161='club records end 2019'!$J$20, F161&lt;='club records end 2019'!$K$20), AND(E161='club records end 2019'!$J$21, F161&lt;='club records end 2019'!$K$21))), "CR", " ")</f>
        <v xml:space="preserve"> </v>
      </c>
      <c r="BA161" s="12" t="str">
        <f>IF(AND(B161="4x100", OR(AND(E161='club records end 2019'!$N$1, F161&lt;='club records end 2019'!$O$1), AND(E161='club records end 2019'!$N$2, F161&lt;='club records end 2019'!$O$2), AND(E161='club records end 2019'!$N$3, F161&lt;='club records end 2019'!$O$3), AND(E161='club records end 2019'!$N$4, F161&lt;='club records end 2019'!$O$4), AND(E161='club records end 2019'!$N$5, F161&lt;='club records end 2019'!$O$5))), "CR", " ")</f>
        <v xml:space="preserve"> </v>
      </c>
      <c r="BB161" s="12" t="str">
        <f>IF(AND(B161="4x200", OR(AND(E161='club records end 2019'!$N$6, F161&lt;='club records end 2019'!$O$6), AND(E161='club records end 2019'!$N$7, F161&lt;='club records end 2019'!$O$7), AND(E161='club records end 2019'!$N$8, F161&lt;='club records end 2019'!$O$8), AND(E161='club records end 2019'!$N$9, F161&lt;='club records end 2019'!$O$9), AND(E161='club records end 2019'!$N$10, F161&lt;='club records end 2019'!$O$10))), "CR", " ")</f>
        <v xml:space="preserve"> </v>
      </c>
      <c r="BC161" s="12" t="str">
        <f>IF(AND(B161="4x300", AND(E161='club records end 2019'!$N$11, F161&lt;='club records end 2019'!$O$11)), "CR", " ")</f>
        <v xml:space="preserve"> </v>
      </c>
      <c r="BD161" s="12" t="str">
        <f>IF(AND(B161="4x400", OR(AND(E161='club records end 2019'!$N$12, F161&lt;='club records end 2019'!$O$12), AND(E161='club records end 2019'!$N$13, F161&lt;='club records end 2019'!$O$13), AND(E161='club records end 2019'!$N$14, F161&lt;='club records end 2019'!$O$14), AND(E161='club records end 2019'!$N$15, F161&lt;='club records end 2019'!$O$15))), "CR", " ")</f>
        <v xml:space="preserve"> </v>
      </c>
      <c r="BE161" s="12" t="str">
        <f>IF(AND(B161="3x800", OR(AND(E161='club records end 2019'!$N$16, F161&lt;='club records end 2019'!$O$16), AND(E161='club records end 2019'!$N$17, F161&lt;='club records end 2019'!$O$17), AND(E161='club records end 2019'!$N$18, F161&lt;='club records end 2019'!$O$18))), "CR", " ")</f>
        <v xml:space="preserve"> </v>
      </c>
      <c r="BF161" s="12" t="str">
        <f>IF(AND(B161="pentathlon", OR(AND(E161='club records end 2019'!$N$21, F161&gt;='club records end 2019'!$O$21), AND(E161='club records end 2019'!$N$22, F161&gt;='club records end 2019'!$O$22),AND(E161='club records end 2019'!$N$23, F161&gt;='club records end 2019'!$O$23),AND(E161='club records end 2019'!$N$24, F161&gt;='club records end 2019'!$O$24))), "CR", " ")</f>
        <v xml:space="preserve"> </v>
      </c>
      <c r="BG161" s="12" t="str">
        <f>IF(AND(B161="heptathlon", OR(AND(E161='club records end 2019'!$N$26, F161&gt;='club records end 2019'!$O$26), AND(E161='club records end 2019'!$N$27, F161&gt;='club records end 2019'!$O$27))), "CR", " ")</f>
        <v xml:space="preserve"> </v>
      </c>
      <c r="BH161" s="12" t="str">
        <f>IF(AND(B161="decathlon", OR(AND(E161='club records end 2019'!$N$29, F161&gt;='club records end 2019'!$O$29), AND(E161='club records end 2019'!$N$30, F161&gt;='club records end 2019'!$O$30),AND(E161='club records end 2019'!$N$31, F161&gt;='club records end 2019'!$O$31))), "CR", " ")</f>
        <v xml:space="preserve"> </v>
      </c>
    </row>
    <row r="162" spans="1:60" ht="14.5" hidden="1" x14ac:dyDescent="0.35">
      <c r="A162" s="29" t="str">
        <f>IF(OR(E162="Sen", E162="V35", E162="V40", E162="V45", E162="V50", E162="V55", E162="V60", E162="V65", E162="V70", E162="V75"), "V", E162)</f>
        <v>U17</v>
      </c>
      <c r="B162" s="2">
        <v>100</v>
      </c>
      <c r="C162" s="1" t="s">
        <v>48</v>
      </c>
      <c r="D162" s="1" t="s">
        <v>49</v>
      </c>
      <c r="E162" s="29" t="s">
        <v>14</v>
      </c>
      <c r="J162" s="13" t="str">
        <f>IF(OR(K162="CR", L162="CR", M162="CR", N162="CR", O162="CR", P162="CR", Q162="CR", R162="CR", S162="CR", T162="CR",U162="CR", V162="CR", W162="CR", X162="CR", Y162="CR", Z162="CR", AA162="CR", AB162="CR", AC162="CR", AD162="CR", AE162="CR", AF162="CR", AG162="CR", AH162="CR", AI162="CR", AJ162="CR", AK162="CR", AL162="CR", AM162="CR", AN162="CR", AO162="CR", AP162="CR", AQ162="CR", AR162="CR", AS162="CR", AT162="CR", AU162="CR", AV162="CR", AW162="CR", AX162="CR", AY162="CR", AZ162="CR", BA162="CR", BB162="CR", BC162="CR", BD162="CR", BE162="CR", BF162="CR", BG162="CR", BH162="CR"), "***CLUB RECORD***", "")</f>
        <v>***CLUB RECORD***</v>
      </c>
      <c r="K162" s="13" t="str">
        <f>IF(AND(B162=100, OR(AND(E162='club records end 2019'!$B$6, F162&lt;='club records end 2019'!$C$6), AND(E162='club records end 2019'!$B$7, F162&lt;='club records end 2019'!$C$7), AND(E162='club records end 2019'!$B$8, F162&lt;='club records end 2019'!$C$8), AND(E162='club records end 2019'!$B$9, F162&lt;='club records end 2019'!$C$9), AND(E162='club records end 2019'!$B$10, F162&lt;='club records end 2019'!$C$10))), "CR", " ")</f>
        <v>CR</v>
      </c>
      <c r="L162" s="13" t="str">
        <f>IF(AND(B162=200, OR(AND(E162='club records end 2019'!$B$11, F162&lt;='club records end 2019'!$C$11), AND(E162='club records end 2019'!$B$12, F162&lt;='club records end 2019'!$C$12), AND(E162='club records end 2019'!$B$13, F162&lt;='club records end 2019'!$C$13), AND(E162='club records end 2019'!$B$14, F162&lt;='club records end 2019'!$C$14), AND(E162='club records end 2019'!$B$15, F162&lt;='club records end 2019'!$C$15))), "CR", " ")</f>
        <v xml:space="preserve"> </v>
      </c>
      <c r="M162" s="13" t="str">
        <f>IF(AND(B162=300, OR(AND(E162='club records end 2019'!$B$16, F162&lt;='club records end 2019'!$C$16), AND(E162='club records end 2019'!$B$17, F162&lt;='club records end 2019'!$C$17))), "CR", " ")</f>
        <v xml:space="preserve"> </v>
      </c>
      <c r="N162" s="13" t="str">
        <f>IF(AND(B162=400, OR(AND(E162='club records end 2019'!$B$18, F162&lt;='club records end 2019'!$C$18), AND(E162='club records end 2019'!$B$19, F162&lt;='club records end 2019'!$C$19), AND(E162='club records end 2019'!$B$20, F162&lt;='club records end 2019'!$C$20), AND(E162='club records end 2019'!$B$21, F162&lt;='club records end 2019'!$C$21))), "CR", " ")</f>
        <v xml:space="preserve"> </v>
      </c>
      <c r="O162" s="13" t="str">
        <f>IF(AND(B162=800, OR(AND(E162='club records end 2019'!$B$22, F162&lt;='club records end 2019'!$C$22), AND(E162='club records end 2019'!$B$23, F162&lt;='club records end 2019'!$C$23), AND(E162='club records end 2019'!$B$24, F162&lt;='club records end 2019'!$C$24), AND(E162='club records end 2019'!$B$25, F162&lt;='club records end 2019'!$C$25), AND(E162='club records end 2019'!$B$26, F162&lt;='club records end 2019'!$C$26))), "CR", " ")</f>
        <v xml:space="preserve"> </v>
      </c>
      <c r="P162" s="13" t="str">
        <f>IF(AND(B162=1000, OR(AND(E162='club records end 2019'!$B$27, F162&lt;='club records end 2019'!$C$27), AND(E162='club records end 2019'!$B$28, F162&lt;='club records end 2019'!$C$28))), "CR", " ")</f>
        <v xml:space="preserve"> </v>
      </c>
      <c r="Q162" s="13" t="str">
        <f>IF(AND(B162=1500, OR(AND(E162='club records end 2019'!$B$29, F162&lt;='club records end 2019'!$C$29), AND(E162='club records end 2019'!$B$30, F162&lt;='club records end 2019'!$C$30), AND(E162='club records end 2019'!$B$31, F162&lt;='club records end 2019'!$C$31), AND(E162='club records end 2019'!$B$32, F162&lt;='club records end 2019'!$C$32), AND(E162='club records end 2019'!$B$33, F162&lt;='club records end 2019'!$C$33))), "CR", " ")</f>
        <v xml:space="preserve"> </v>
      </c>
      <c r="R162" s="13" t="str">
        <f>IF(AND(B162="1600 (Mile)",OR(AND(E162='club records end 2019'!$B$34,F162&lt;='club records end 2019'!$C$34),AND(E162='club records end 2019'!$B$35,F162&lt;='club records end 2019'!$C$35),AND(E162='club records end 2019'!$B$36,F162&lt;='club records end 2019'!$C$36),AND(E162='club records end 2019'!$B$37,F162&lt;='club records end 2019'!$C$37))),"CR"," ")</f>
        <v xml:space="preserve"> </v>
      </c>
      <c r="S162" s="13" t="str">
        <f>IF(AND(B162=3000, OR(AND(E162='club records end 2019'!$B$38, F162&lt;='club records end 2019'!$C$38), AND(E162='club records end 2019'!$B$39, F162&lt;='club records end 2019'!$C$39), AND(E162='club records end 2019'!$B$40, F162&lt;='club records end 2019'!$C$40), AND(E162='club records end 2019'!$B$41, F162&lt;='club records end 2019'!$C$41))), "CR", " ")</f>
        <v xml:space="preserve"> </v>
      </c>
      <c r="T162" s="13" t="str">
        <f>IF(AND(B162=5000, OR(AND(E162='club records end 2019'!$B$42, F162&lt;='club records end 2019'!$C$42), AND(E162='club records end 2019'!$B$43, F162&lt;='club records end 2019'!$C$43))), "CR", " ")</f>
        <v xml:space="preserve"> </v>
      </c>
      <c r="U162" s="12" t="str">
        <f>IF(AND(B162=10000, OR(AND(E162='club records end 2019'!$B$44, F162&lt;='club records end 2019'!$C$44), AND(E162='club records end 2019'!$B$45, F162&lt;='club records end 2019'!$C$45))), "CR", " ")</f>
        <v xml:space="preserve"> </v>
      </c>
      <c r="V162" s="12" t="str">
        <f>IF(AND(B162="high jump", OR(AND(E162='club records end 2019'!$F$1, F162&gt;='club records end 2019'!$G$1), AND(E162='club records end 2019'!$F$2, F162&gt;='club records end 2019'!$G$2), AND(E162='club records end 2019'!$F$3, F162&gt;='club records end 2019'!$G$3), AND(E162='club records end 2019'!$F$4, F162&gt;='club records end 2019'!$G$4), AND(E162='club records end 2019'!$F$5, F162&gt;='club records end 2019'!$G$5))), "CR", " ")</f>
        <v xml:space="preserve"> </v>
      </c>
      <c r="W162" s="12" t="str">
        <f>IF(AND(B162="long jump", OR(AND(E162='club records end 2019'!$F$6, F162&gt;='club records end 2019'!$G$6), AND(E162='club records end 2019'!$F$7, F162&gt;='club records end 2019'!$G$7), AND(E162='club records end 2019'!$F$8, F162&gt;='club records end 2019'!$G$8), AND(E162='club records end 2019'!$F$9, F162&gt;='club records end 2019'!$G$9), AND(E162='club records end 2019'!$F$10, F162&gt;='club records end 2019'!$G$10))), "CR", " ")</f>
        <v xml:space="preserve"> </v>
      </c>
      <c r="X162" s="12" t="str">
        <f>IF(AND(B162="triple jump", OR(AND(E162='club records end 2019'!$F$11, F162&gt;='club records end 2019'!$G$11), AND(E162='club records end 2019'!$F$12, F162&gt;='club records end 2019'!$G$12), AND(E162='club records end 2019'!$F$13, F162&gt;='club records end 2019'!$G$13), AND(E162='club records end 2019'!$F$14, F162&gt;='club records end 2019'!$H$14), AND(E162='club records end 2019'!$F$15, F162&gt;='club records end 2019'!$G$15))), "CR", " ")</f>
        <v xml:space="preserve"> </v>
      </c>
      <c r="Y162" s="12" t="str">
        <f>IF(AND(B162="pole vault", OR(AND(E162='club records end 2019'!$F$16, F162&gt;='club records end 2019'!$G$16), AND(E162='club records end 2019'!$F$17, F162&gt;='club records end 2019'!$G$17), AND(E162='club records end 2019'!$F$18, F162&gt;='club records end 2019'!$G$18), AND(E162='club records end 2019'!$F$19, F162&gt;='club records end 2019'!$G$19), AND(E162='club records end 2019'!$F$20, F162&gt;='club records end 2019'!$G$20))), "CR", " ")</f>
        <v xml:space="preserve"> </v>
      </c>
      <c r="Z162" s="12" t="str">
        <f>IF(AND(B162="discus 1", E162='club records end 2019'!$F$21, F162&gt;='club records end 2019'!$G$21), "CR", " ")</f>
        <v xml:space="preserve"> </v>
      </c>
      <c r="AA162" s="12" t="str">
        <f>IF(AND(B162="discus 1.25", E162='club records end 2019'!$F$22, F162&gt;='club records end 2019'!$G$22), "CR", " ")</f>
        <v xml:space="preserve"> </v>
      </c>
      <c r="AB162" s="12" t="str">
        <f>IF(AND(B162="discus 1.5", E162='club records end 2019'!$F$23, F162&gt;='club records end 2019'!$G$23), "CR", " ")</f>
        <v xml:space="preserve"> </v>
      </c>
      <c r="AC162" s="12" t="str">
        <f>IF(AND(B162="discus 1.75", E162='club records end 2019'!$F$24, F162&gt;='club records end 2019'!$G$24), "CR", " ")</f>
        <v xml:space="preserve"> </v>
      </c>
      <c r="AD162" s="12" t="str">
        <f>IF(AND(B162="discus 2", E162='club records end 2019'!$F$25, F162&gt;='club records end 2019'!$G$25), "CR", " ")</f>
        <v xml:space="preserve"> </v>
      </c>
      <c r="AE162" s="12" t="str">
        <f>IF(AND(B162="hammer 4", E162='club records end 2019'!$F$27, F162&gt;='club records end 2019'!$G$27), "CR", " ")</f>
        <v xml:space="preserve"> </v>
      </c>
      <c r="AF162" s="12" t="str">
        <f>IF(AND(B162="hammer 5", E162='club records end 2019'!$F$28, F162&gt;='club records end 2019'!$G$28), "CR", " ")</f>
        <v xml:space="preserve"> </v>
      </c>
      <c r="AG162" s="12" t="str">
        <f>IF(AND(B162="hammer 6", E162='club records end 2019'!$F$29, F162&gt;='club records end 2019'!$G$29), "CR", " ")</f>
        <v xml:space="preserve"> </v>
      </c>
      <c r="AH162" s="12" t="str">
        <f>IF(AND(B162="hammer 7.26", E162='club records end 2019'!$F$30, F162&gt;='club records end 2019'!$G$30), "CR", " ")</f>
        <v xml:space="preserve"> </v>
      </c>
      <c r="AI162" s="12" t="str">
        <f>IF(AND(B162="javelin 400", E162='club records end 2019'!$F$31, F162&gt;='club records end 2019'!$G$31), "CR", " ")</f>
        <v xml:space="preserve"> </v>
      </c>
      <c r="AJ162" s="12" t="str">
        <f>IF(AND(B162="javelin 600", E162='club records end 2019'!$F$32, F162&gt;='club records end 2019'!$G$32), "CR", " ")</f>
        <v xml:space="preserve"> </v>
      </c>
      <c r="AK162" s="12" t="str">
        <f>IF(AND(B162="javelin 700", E162='club records end 2019'!$F$33, F162&gt;='club records end 2019'!$G$33), "CR", " ")</f>
        <v xml:space="preserve"> </v>
      </c>
      <c r="AL162" s="12" t="str">
        <f>IF(AND(B162="javelin 800", OR(AND(E162='club records end 2019'!$F$34, F162&gt;='club records end 2019'!$G$34), AND(E162='club records end 2019'!$F$35, F162&gt;='club records end 2019'!$G$35))), "CR", " ")</f>
        <v xml:space="preserve"> </v>
      </c>
      <c r="AM162" s="12" t="str">
        <f>IF(AND(B162="shot 3", E162='club records end 2019'!$F$36, F162&gt;='club records end 2019'!$G$36), "CR", " ")</f>
        <v xml:space="preserve"> </v>
      </c>
      <c r="AN162" s="12" t="str">
        <f>IF(AND(B162="shot 4", E162='club records end 2019'!$F$37, F162&gt;='club records end 2019'!$G$37), "CR", " ")</f>
        <v xml:space="preserve"> </v>
      </c>
      <c r="AO162" s="12" t="str">
        <f>IF(AND(B162="shot 5", E162='club records end 2019'!$F$38, F162&gt;='club records end 2019'!$G$38), "CR", " ")</f>
        <v xml:space="preserve"> </v>
      </c>
      <c r="AP162" s="12" t="str">
        <f>IF(AND(B162="shot 6", E162='club records end 2019'!$F$39, F162&gt;='club records end 2019'!$G$39), "CR", " ")</f>
        <v xml:space="preserve"> </v>
      </c>
      <c r="AQ162" s="12" t="str">
        <f>IF(AND(B162="shot 7.26", E162='club records end 2019'!$F$40, F162&gt;='club records end 2019'!$G$40), "CR", " ")</f>
        <v xml:space="preserve"> </v>
      </c>
      <c r="AR162" s="12" t="str">
        <f>IF(AND(B162="60H",OR(AND(E162='club records end 2019'!$J$1,F162&lt;='club records end 2019'!$K$1),AND(E162='club records end 2019'!$J$2,F162&lt;='club records end 2019'!$K$2),AND(E162='club records end 2019'!$J$3,F162&lt;='club records end 2019'!$K$3),AND(E162='club records end 2019'!$J$4,F162&lt;='club records end 2019'!$K$4),AND(E162='club records end 2019'!$J$5,F162&lt;='club records end 2019'!$K$5))),"CR"," ")</f>
        <v xml:space="preserve"> </v>
      </c>
      <c r="AS162" s="12" t="str">
        <f>IF(AND(B162="75H", AND(E162='club records end 2019'!$J$6, F162&lt;='club records end 2019'!$K$6)), "CR", " ")</f>
        <v xml:space="preserve"> </v>
      </c>
      <c r="AT162" s="12" t="str">
        <f>IF(AND(B162="80H", AND(E162='club records end 2019'!$J$7, F162&lt;='club records end 2019'!$K$7)), "CR", " ")</f>
        <v xml:space="preserve"> </v>
      </c>
      <c r="AU162" s="12" t="str">
        <f>IF(AND(B162="100H", AND(E162='club records end 2019'!$J$8, F162&lt;='club records end 2019'!$K$8)), "CR", " ")</f>
        <v xml:space="preserve"> </v>
      </c>
      <c r="AV162" s="12" t="str">
        <f>IF(AND(B162="110H", OR(AND(E162='club records end 2019'!$J$9, F162&lt;='club records end 2019'!$K$9), AND(E162='club records end 2019'!$J$10, F162&lt;='club records end 2019'!$K$10))), "CR", " ")</f>
        <v xml:space="preserve"> </v>
      </c>
      <c r="AW162" s="12" t="str">
        <f>IF(AND(B162="400H", OR(AND(E162='club records end 2019'!$J$11, F162&lt;='club records end 2019'!$K$11), AND(E162='club records end 2019'!$J$12, F162&lt;='club records end 2019'!$K$12), AND(E162='club records end 2019'!$J$13, F162&lt;='club records end 2019'!$K$13), AND(E162='club records end 2019'!$J$14, F162&lt;='club records end 2019'!$K$14))), "CR", " ")</f>
        <v xml:space="preserve"> </v>
      </c>
      <c r="AX162" s="12" t="str">
        <f>IF(AND(B162="1500SC", AND(E162='club records end 2019'!$J$15, F162&lt;='club records end 2019'!$K$15)), "CR", " ")</f>
        <v xml:space="preserve"> </v>
      </c>
      <c r="AY162" s="12" t="str">
        <f>IF(AND(B162="2000SC", OR(AND(E162='club records end 2019'!$J$17, F162&lt;='club records end 2019'!$K$17), AND(E162='club records end 2019'!$J$18, F162&lt;='club records end 2019'!$K$18))), "CR", " ")</f>
        <v xml:space="preserve"> </v>
      </c>
      <c r="AZ162" s="12" t="str">
        <f>IF(AND(B162="3000SC", OR(AND(E162='club records end 2019'!$J$20, F162&lt;='club records end 2019'!$K$20), AND(E162='club records end 2019'!$J$21, F162&lt;='club records end 2019'!$K$21))), "CR", " ")</f>
        <v xml:space="preserve"> </v>
      </c>
      <c r="BA162" s="13" t="str">
        <f>IF(AND(B162="4x100", OR(AND(E162='club records end 2019'!$N$1, F162&lt;='club records end 2019'!$O$1), AND(E162='club records end 2019'!$N$2, F162&lt;='club records end 2019'!$O$2), AND(E162='club records end 2019'!$N$3, F162&lt;='club records end 2019'!$O$3), AND(E162='club records end 2019'!$N$4, F162&lt;='club records end 2019'!$O$4), AND(E162='club records end 2019'!$N$5, F162&lt;='club records end 2019'!$O$5))), "CR", " ")</f>
        <v xml:space="preserve"> </v>
      </c>
      <c r="BB162" s="13" t="str">
        <f>IF(AND(B162="4x200", OR(AND(E162='club records end 2019'!$N$6, F162&lt;='club records end 2019'!$O$6), AND(E162='club records end 2019'!$N$7, F162&lt;='club records end 2019'!$O$7), AND(E162='club records end 2019'!$N$8, F162&lt;='club records end 2019'!$O$8), AND(E162='club records end 2019'!$N$9, F162&lt;='club records end 2019'!$O$9), AND(E162='club records end 2019'!$N$10, F162&lt;='club records end 2019'!$O$10))), "CR", " ")</f>
        <v xml:space="preserve"> </v>
      </c>
      <c r="BC162" s="13" t="str">
        <f>IF(AND(B162="4x300", AND(E162='club records end 2019'!$N$11, F162&lt;='club records end 2019'!$O$11)), "CR", " ")</f>
        <v xml:space="preserve"> </v>
      </c>
      <c r="BD162" s="13" t="str">
        <f>IF(AND(B162="4x400", OR(AND(E162='club records end 2019'!$N$12, F162&lt;='club records end 2019'!$O$12), AND(E162='club records end 2019'!$N$13, F162&lt;='club records end 2019'!$O$13), AND(E162='club records end 2019'!$N$14, F162&lt;='club records end 2019'!$O$14), AND(E162='club records end 2019'!$N$15, F162&lt;='club records end 2019'!$O$15))), "CR", " ")</f>
        <v xml:space="preserve"> </v>
      </c>
      <c r="BE162" s="13" t="str">
        <f>IF(AND(B162="3x800", OR(AND(E162='club records end 2019'!$N$16, F162&lt;='club records end 2019'!$O$16), AND(E162='club records end 2019'!$N$17, F162&lt;='club records end 2019'!$O$17), AND(E162='club records end 2019'!$N$18, F162&lt;='club records end 2019'!$O$18))), "CR", " ")</f>
        <v xml:space="preserve"> </v>
      </c>
      <c r="BF162" s="13" t="str">
        <f>IF(AND(B162="pentathlon", OR(AND(E162='club records end 2019'!$N$21, F162&gt;='club records end 2019'!$O$21), AND(E162='club records end 2019'!$N$22, F162&gt;='club records end 2019'!$O$22),AND(E162='club records end 2019'!$N$23, F162&gt;='club records end 2019'!$O$23),AND(E162='club records end 2019'!$N$24, F162&gt;='club records end 2019'!$O$24))), "CR", " ")</f>
        <v xml:space="preserve"> </v>
      </c>
      <c r="BG162" s="13" t="str">
        <f>IF(AND(B162="heptathlon", OR(AND(E162='club records end 2019'!$N$26, F162&gt;='club records end 2019'!$O$26), AND(E162='club records end 2019'!$N$27, F162&gt;='club records end 2019'!$O$27))), "CR", " ")</f>
        <v xml:space="preserve"> </v>
      </c>
      <c r="BH162" s="13" t="str">
        <f>IF(AND(B162="decathlon", OR(AND(E162='club records end 2019'!$N$29, F162&gt;='club records end 2019'!$O$29), AND(E162='club records end 2019'!$N$30, F162&gt;='club records end 2019'!$O$30),AND(E162='club records end 2019'!$N$31, F162&gt;='club records end 2019'!$O$31))), "CR", " ")</f>
        <v xml:space="preserve"> </v>
      </c>
    </row>
    <row r="163" spans="1:60" ht="14.5" x14ac:dyDescent="0.35">
      <c r="A163" s="1" t="s">
        <v>333</v>
      </c>
      <c r="B163" s="2" t="s">
        <v>178</v>
      </c>
      <c r="C163" s="1" t="s">
        <v>51</v>
      </c>
      <c r="D163" s="1" t="s">
        <v>52</v>
      </c>
      <c r="E163" s="17" t="s">
        <v>10</v>
      </c>
      <c r="F163" s="19">
        <v>45.8</v>
      </c>
      <c r="G163" s="24">
        <v>44066</v>
      </c>
      <c r="H163" s="1" t="s">
        <v>369</v>
      </c>
      <c r="J163" s="4" t="str">
        <f t="shared" ref="J163:J164" si="16">IF(OR(K163="CR", L163="CR", M163="CR", N163="CR", O163="CR", P163="CR", Q163="CR", R163="CR", S163="CR", T163="CR",U163="CR", V163="CR", W163="CR", X163="CR", Y163="CR", Z163="CR", AA163="CR", AB163="CR", AC163="CR", AD163="CR", AE163="CR", AF163="CR", AG163="CR", AH163="CR", AI163="CR", AJ163="CR", AK163="CR", AL163="CR", AM163="CR", AN163="CR", AO163="CR", AP163="CR", AQ163="CR", AR163="CR", AS163="CR", AT163="CR", AU163="CR", AV163="CR", AW163="CR", AX163="CR", AY163="CR", AZ163="CR", BA163="CR", BB163="CR", BC163="CR", BD163="CR", BE163="CR", BF163="CR", BG163="CR", BH163="CR"), "***CLUB RECORD***", "")</f>
        <v/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2"/>
      <c r="V163" s="12"/>
      <c r="W163" s="12"/>
      <c r="X163" s="12" t="str">
        <f>IF(AND(B163="triple jump", OR(AND(E163='club records end 2019'!$F$11, F163&gt;='club records end 2019'!$G$11), AND(E163='club records end 2019'!$F$12, F163&gt;='club records end 2019'!$G$12), AND(E163='club records end 2019'!$F$13, F163&gt;='club records end 2019'!$G$13), AND(E163='club records end 2019'!$F$14, F163&gt;='club records end 2019'!$G$14), AND(E163='club records end 2019'!$F$15, F163&gt;='club records end 2019'!$G$15))), "CR", " ")</f>
        <v xml:space="preserve"> </v>
      </c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3"/>
      <c r="BB163" s="13"/>
      <c r="BC163" s="13"/>
      <c r="BD163" s="13"/>
      <c r="BE163" s="13"/>
      <c r="BF163" s="13"/>
      <c r="BG163" s="13"/>
      <c r="BH163" s="13"/>
    </row>
    <row r="164" spans="1:60" ht="14.5" x14ac:dyDescent="0.35">
      <c r="A164" s="1" t="str">
        <f>E164</f>
        <v>U20</v>
      </c>
      <c r="B164" s="2" t="s">
        <v>178</v>
      </c>
      <c r="C164" s="1" t="s">
        <v>41</v>
      </c>
      <c r="D164" s="1" t="s">
        <v>50</v>
      </c>
      <c r="E164" s="17" t="s">
        <v>12</v>
      </c>
      <c r="F164" s="18">
        <v>37.869999999999997</v>
      </c>
      <c r="G164" s="24">
        <v>44066</v>
      </c>
      <c r="H164" s="1" t="s">
        <v>242</v>
      </c>
      <c r="J164" s="4" t="str">
        <f t="shared" si="16"/>
        <v/>
      </c>
      <c r="K164" s="13" t="str">
        <f>IF(AND(B164=100, OR(AND(E164='club records end 2019'!$B$6, F164&lt;='club records end 2019'!$C$6), AND(E164='club records end 2019'!$B$7, F164&lt;='club records end 2019'!$C$7), AND(E164='club records end 2019'!$B$8, F164&lt;='club records end 2019'!$C$8), AND(E164='club records end 2019'!$B$9, F164&lt;='club records end 2019'!$C$9), AND(E164='club records end 2019'!$B$10, F164&lt;='club records end 2019'!$C$10))), "CR", " ")</f>
        <v xml:space="preserve"> </v>
      </c>
      <c r="L164" s="13" t="str">
        <f>IF(AND(B164=200, OR(AND(E164='club records end 2019'!$B$11, F164&lt;='club records end 2019'!$C$11), AND(E164='club records end 2019'!$B$12, F164&lt;='club records end 2019'!$C$12), AND(E164='club records end 2019'!$B$13, F164&lt;='club records end 2019'!$C$13), AND(E164='club records end 2019'!$B$14, F164&lt;='club records end 2019'!$C$14), AND(E164='club records end 2019'!$B$15, F164&lt;='club records end 2019'!$C$15))), "CR", " ")</f>
        <v xml:space="preserve"> </v>
      </c>
      <c r="M164" s="13" t="str">
        <f>IF(AND(B164=300, OR(AND(E164='club records end 2019'!$B$16, F164&lt;='club records end 2019'!$C$16), AND(E164='club records end 2019'!$B$17, F164&lt;='club records end 2019'!$C$17))), "CR", " ")</f>
        <v xml:space="preserve"> </v>
      </c>
      <c r="N164" s="13" t="str">
        <f>IF(AND(B164=400, OR(AND(E164='club records end 2019'!$B$18, F164&lt;='club records end 2019'!$C$18), AND(E164='club records end 2019'!$B$19, F164&lt;='club records end 2019'!$C$19), AND(E164='club records end 2019'!$B$20, F164&lt;='club records end 2019'!$C$20), AND(E164='club records end 2019'!$B$21, F164&lt;='club records end 2019'!$C$21))), "CR", " ")</f>
        <v xml:space="preserve"> </v>
      </c>
      <c r="O164" s="13" t="str">
        <f>IF(AND(B164=800, OR(AND(E164='club records end 2019'!$B$22, F164&lt;='club records end 2019'!$C$22), AND(E164='club records end 2019'!$B$23, F164&lt;='club records end 2019'!$C$23), AND(E164='club records end 2019'!$B$24, F164&lt;='club records end 2019'!$C$24), AND(E164='club records end 2019'!$B$25, F164&lt;='club records end 2019'!$C$25), AND(E164='club records end 2019'!$B$26, F164&lt;='club records end 2019'!$C$26))), "CR", " ")</f>
        <v xml:space="preserve"> </v>
      </c>
      <c r="P164" s="13" t="str">
        <f>IF(AND(B164=1000, OR(AND(E164='club records end 2019'!$B$27, F164&lt;='club records end 2019'!$C$27), AND(E164='club records end 2019'!$B$28, F164&lt;='club records end 2019'!$C$28))), "CR", " ")</f>
        <v xml:space="preserve"> </v>
      </c>
      <c r="Q164" s="13" t="str">
        <f>IF(AND(B164=1500, OR(AND(E164='club records end 2019'!$B$29, F164&lt;='club records end 2019'!$C$29), AND(E164='club records end 2019'!$B$30, F164&lt;='club records end 2019'!$C$30), AND(E164='club records end 2019'!$B$31, F164&lt;='club records end 2019'!$C$31), AND(E164='club records end 2019'!$B$32, F164&lt;='club records end 2019'!$C$32), AND(E164='club records end 2019'!$B$33, F164&lt;='club records end 2019'!$C$33))), "CR", " ")</f>
        <v xml:space="preserve"> </v>
      </c>
      <c r="R164" s="13" t="str">
        <f>IF(AND(B164="1600 (Mile)",OR(AND(E164='club records end 2019'!$B$34,F164&lt;='club records end 2019'!$C$34),AND(E164='club records end 2019'!$B$35,F164&lt;='club records end 2019'!$C$35),AND(E164='club records end 2019'!$B$36,F164&lt;='club records end 2019'!$C$36),AND(E164='club records end 2019'!$B$37,F164&lt;='club records end 2019'!$C$37))),"CR"," ")</f>
        <v xml:space="preserve"> </v>
      </c>
      <c r="S164" s="13" t="str">
        <f>IF(AND(B164=3000, OR(AND(E164='club records end 2019'!$B$38, F164&lt;='club records end 2019'!$C$38), AND(E164='club records end 2019'!$B$39, F164&lt;='club records end 2019'!$C$39), AND(E164='club records end 2019'!$B$40, F164&lt;='club records end 2019'!$C$40), AND(E164='club records end 2019'!$B$41, F164&lt;='club records end 2019'!$C$41))), "CR", " ")</f>
        <v xml:space="preserve"> </v>
      </c>
      <c r="T164" s="13" t="str">
        <f>IF(AND(B164=5000, OR(AND(E164='club records end 2019'!$B$42, F164&lt;='club records end 2019'!$C$42), AND(E164='club records end 2019'!$B$43, F164&lt;='club records end 2019'!$C$43))), "CR", " ")</f>
        <v xml:space="preserve"> </v>
      </c>
      <c r="U164" s="12" t="str">
        <f>IF(AND(B164=10000, OR(AND(E164='club records end 2019'!$B$44, F164&lt;='club records end 2019'!$C$44), AND(E164='club records end 2019'!$B$45, F164&lt;='club records end 2019'!$C$45))), "CR", " ")</f>
        <v xml:space="preserve"> </v>
      </c>
      <c r="V164" s="12" t="str">
        <f>IF(AND(B164="high jump", OR(AND(E164='club records end 2019'!$F$1, F164&gt;='club records end 2019'!$G$1), AND(E164='club records end 2019'!$F$2, F164&gt;='club records end 2019'!$G$2), AND(E164='club records end 2019'!$F$3, F164&gt;='club records end 2019'!$G$3), AND(E164='club records end 2019'!$F$4, F164&gt;='club records end 2019'!$G$4), AND(E164='club records end 2019'!$F$5, F164&gt;='club records end 2019'!$G$5))), "CR", " ")</f>
        <v xml:space="preserve"> </v>
      </c>
      <c r="W164" s="12" t="str">
        <f>IF(AND(B164="long jump", OR(AND(E164='club records end 2019'!$F$6, F164&gt;='club records end 2019'!$G$6), AND(E164='club records end 2019'!$F$7, F164&gt;='club records end 2019'!$G$7), AND(E164='club records end 2019'!$F$8, F164&gt;='club records end 2019'!$G$8), AND(E164='club records end 2019'!$F$9, F164&gt;='club records end 2019'!$G$9), AND(E164='club records end 2019'!$F$10, F164&gt;='club records end 2019'!$G$10))), "CR", " ")</f>
        <v xml:space="preserve"> </v>
      </c>
      <c r="X164" s="12" t="str">
        <f>IF(AND(B164="triple jump", OR(AND(E164='club records end 2019'!$F$11, F164&gt;='club records end 2019'!$G$11), AND(E164='club records end 2019'!$F$12, F164&gt;='club records end 2019'!$G$12), AND(E164='club records end 2019'!$F$13, F164&gt;='club records end 2019'!$G$13), AND(E164='club records end 2019'!$F$14, F164&gt;='club records end 2019'!$G$14), AND(E164='club records end 2019'!$F$15, F164&gt;='club records end 2019'!$G$15))), "CR", " ")</f>
        <v xml:space="preserve"> </v>
      </c>
      <c r="Y164" s="12" t="str">
        <f>IF(AND(B164="pole vault", OR(AND(E164='club records end 2019'!$F$16, F164&gt;='club records end 2019'!$G$16), AND(E164='club records end 2019'!$F$17, F164&gt;='club records end 2019'!$G$17), AND(E164='club records end 2019'!$F$18, F164&gt;='club records end 2019'!$G$18), AND(E164='club records end 2019'!$F$19, F164&gt;='club records end 2019'!$G$19), AND(E164='club records end 2019'!$F$20, F164&gt;='club records end 2019'!$G$20))), "CR", " ")</f>
        <v xml:space="preserve"> </v>
      </c>
      <c r="Z164" s="12" t="str">
        <f>IF(AND(B164="discus 1", E164='club records end 2019'!$F$21, F164&gt;='club records end 2019'!$G$21), "CR", " ")</f>
        <v xml:space="preserve"> </v>
      </c>
      <c r="AA164" s="12" t="str">
        <f>IF(AND(B164="discus 1.25", E164='club records end 2019'!$F$22, F164&gt;='club records end 2019'!$G$22), "CR", " ")</f>
        <v xml:space="preserve"> </v>
      </c>
      <c r="AB164" s="12" t="str">
        <f>IF(AND(B164="discus 1.5", E164='club records end 2019'!$F$23, F164&gt;='club records end 2019'!$G$23), "CR", " ")</f>
        <v xml:space="preserve"> </v>
      </c>
      <c r="AC164" s="12" t="str">
        <f>IF(AND(B164="discus 1.75", E164='club records end 2019'!$F$24, F164&gt;='club records end 2019'!$G$24), "CR", " ")</f>
        <v xml:space="preserve"> </v>
      </c>
      <c r="AD164" s="12" t="str">
        <f>IF(AND(B164="discus 2", E164='club records end 2019'!$F$25, F164&gt;='club records end 2019'!$G$25), "CR", " ")</f>
        <v xml:space="preserve"> </v>
      </c>
      <c r="AE164" s="12" t="str">
        <f>IF(AND(B164="hammer 4", E164='club records end 2019'!$F$27, F164&gt;='club records end 2019'!$G$27), "CR", " ")</f>
        <v xml:space="preserve"> </v>
      </c>
      <c r="AF164" s="12" t="str">
        <f>IF(AND(B164="hammer 5", E164='club records end 2019'!$F$28, F164&gt;='club records end 2019'!$G$28), "CR", " ")</f>
        <v xml:space="preserve"> </v>
      </c>
      <c r="AG164" s="12" t="str">
        <f>IF(AND(B164="hammer 6", E164='club records end 2019'!$F$29, F164&gt;='club records end 2019'!$G$29), "CR", " ")</f>
        <v xml:space="preserve"> </v>
      </c>
      <c r="AH164" s="12" t="str">
        <f>IF(AND(B164="hammer 7.26", E164='club records end 2019'!$F$30, F164&gt;='club records end 2019'!$G$30), "CR", " ")</f>
        <v xml:space="preserve"> </v>
      </c>
      <c r="AI164" s="12" t="str">
        <f>IF(AND(B164="javelin 400", E164='club records end 2019'!$F$31, F164&gt;='club records end 2019'!$G$31), "CR", " ")</f>
        <v xml:space="preserve"> </v>
      </c>
      <c r="AJ164" s="12" t="str">
        <f>IF(AND(B164="javelin 600", E164='club records end 2019'!$F$32, F164&gt;='club records end 2019'!$G$32), "CR", " ")</f>
        <v xml:space="preserve"> </v>
      </c>
      <c r="AK164" s="12" t="str">
        <f>IF(AND(B164="javelin 700", E164='club records end 2019'!$F$33, F164&gt;='club records end 2019'!$G$33), "CR", " ")</f>
        <v xml:space="preserve"> </v>
      </c>
      <c r="AL164" s="12" t="str">
        <f>IF(AND(B164="javelin 800", OR(AND(E164='club records end 2019'!$F$34, F164&gt;='club records end 2019'!$G$34), AND(E164='club records end 2019'!$F$35, F164&gt;='club records end 2019'!$G$35))), "CR", " ")</f>
        <v xml:space="preserve"> </v>
      </c>
      <c r="AM164" s="12" t="str">
        <f>IF(AND(B164="shot 3", E164='club records end 2019'!$F$36, F164&gt;='club records end 2019'!$G$36), "CR", " ")</f>
        <v xml:space="preserve"> </v>
      </c>
      <c r="AN164" s="12" t="str">
        <f>IF(AND(B164="shot 4", E164='club records end 2019'!$F$37, F164&gt;='club records end 2019'!$G$37), "CR", " ")</f>
        <v xml:space="preserve"> </v>
      </c>
      <c r="AO164" s="12" t="str">
        <f>IF(AND(B164="shot 5", E164='club records end 2019'!$F$38, F164&gt;='club records end 2019'!$G$38), "CR", " ")</f>
        <v xml:space="preserve"> </v>
      </c>
      <c r="AP164" s="12" t="str">
        <f>IF(AND(B164="shot 6", E164='club records end 2019'!$F$39, F164&gt;='club records end 2019'!$G$39), "CR", " ")</f>
        <v xml:space="preserve"> </v>
      </c>
      <c r="AQ164" s="12" t="str">
        <f>IF(AND(B164="shot 7.26", E164='club records end 2019'!$F$40, F164&gt;='club records end 2019'!$G$40), "CR", " ")</f>
        <v xml:space="preserve"> </v>
      </c>
      <c r="AR164" s="12" t="str">
        <f>IF(AND(B164="60H",OR(AND(E164='club records end 2019'!$J$1,F164&lt;='club records end 2019'!$K$1),AND(E164='club records end 2019'!$J$2,F164&lt;='club records end 2019'!$K$2),AND(E164='club records end 2019'!$J$3,F164&lt;='club records end 2019'!$K$3),AND(E164='club records end 2019'!$J$4,F164&lt;='club records end 2019'!$K$4),AND(E164='club records end 2019'!$J$5,F164&lt;='club records end 2019'!$K$5))),"CR"," ")</f>
        <v xml:space="preserve"> </v>
      </c>
      <c r="AS164" s="12" t="str">
        <f>IF(AND(B164="75H", AND(E164='club records end 2019'!$J$6, F164&lt;='club records end 2019'!$K$6)), "CR", " ")</f>
        <v xml:space="preserve"> </v>
      </c>
      <c r="AT164" s="12" t="str">
        <f>IF(AND(B164="80H", AND(E164='club records end 2019'!$J$7, F164&lt;='club records end 2019'!$K$7)), "CR", " ")</f>
        <v xml:space="preserve"> </v>
      </c>
      <c r="AU164" s="12" t="str">
        <f>IF(AND(B164="100H", AND(E164='club records end 2019'!$J$8, F164&lt;='club records end 2019'!$K$8)), "CR", " ")</f>
        <v xml:space="preserve"> </v>
      </c>
      <c r="AV164" s="12" t="str">
        <f>IF(AND(B164="110H", OR(AND(E164='club records end 2019'!$J$9, F164&lt;='club records end 2019'!$K$9), AND(E164='club records end 2019'!$J$10, F164&lt;='club records end 2019'!$K$10))), "CR", " ")</f>
        <v xml:space="preserve"> </v>
      </c>
      <c r="AW164" s="12" t="str">
        <f>IF(AND(B164="400H", OR(AND(E164='club records end 2019'!$J$11, F164&lt;='club records end 2019'!$K$11), AND(E164='club records end 2019'!$J$12, F164&lt;='club records end 2019'!$K$12), AND(E164='club records end 2019'!$J$13, F164&lt;='club records end 2019'!$K$13), AND(E164='club records end 2019'!$J$14, F164&lt;='club records end 2019'!$K$14))), "CR", " ")</f>
        <v xml:space="preserve"> </v>
      </c>
      <c r="AX164" s="12" t="str">
        <f>IF(AND(B164="1500SC", AND(E164='club records end 2019'!$J$15, F164&lt;='club records end 2019'!$K$15)), "CR", " ")</f>
        <v xml:space="preserve"> </v>
      </c>
      <c r="AY164" s="12" t="str">
        <f>IF(AND(B164="2000SC", OR(AND(E164='club records end 2019'!$J$17, F164&lt;='club records end 2019'!$K$17), AND(E164='club records end 2019'!$J$18, F164&lt;='club records end 2019'!$K$18))), "CR", " ")</f>
        <v xml:space="preserve"> </v>
      </c>
      <c r="AZ164" s="12" t="str">
        <f>IF(AND(B164="3000SC", OR(AND(E164='club records end 2019'!$J$20, F164&lt;='club records end 2019'!$K$20), AND(E164='club records end 2019'!$J$21, F164&lt;='club records end 2019'!$K$21))), "CR", " ")</f>
        <v xml:space="preserve"> </v>
      </c>
      <c r="BA164" s="13" t="str">
        <f>IF(AND(B164="4x100", OR(AND(E164='club records end 2019'!$N$1, F164&lt;='club records end 2019'!$O$1), AND(E164='club records end 2019'!$N$2, F164&lt;='club records end 2019'!$O$2), AND(E164='club records end 2019'!$N$3, F164&lt;='club records end 2019'!$O$3), AND(E164='club records end 2019'!$N$4, F164&lt;='club records end 2019'!$O$4), AND(E164='club records end 2019'!$N$5, F164&lt;='club records end 2019'!$O$5))), "CR", " ")</f>
        <v xml:space="preserve"> </v>
      </c>
      <c r="BB164" s="13" t="str">
        <f>IF(AND(B164="4x200", OR(AND(E164='club records end 2019'!$N$6, F164&lt;='club records end 2019'!$O$6), AND(E164='club records end 2019'!$N$7, F164&lt;='club records end 2019'!$O$7), AND(E164='club records end 2019'!$N$8, F164&lt;='club records end 2019'!$O$8), AND(E164='club records end 2019'!$N$9, F164&lt;='club records end 2019'!$O$9), AND(E164='club records end 2019'!$N$10, F164&lt;='club records end 2019'!$O$10))), "CR", " ")</f>
        <v xml:space="preserve"> </v>
      </c>
      <c r="BC164" s="13" t="str">
        <f>IF(AND(B164="4x300", AND(E164='club records end 2019'!$N$11, F164&lt;='club records end 2019'!$O$11)), "CR", " ")</f>
        <v xml:space="preserve"> </v>
      </c>
      <c r="BD164" s="13" t="str">
        <f>IF(AND(B164="4x400", OR(AND(E164='club records end 2019'!$N$12, F164&lt;='club records end 2019'!$O$12), AND(E164='club records end 2019'!$N$13, F164&lt;='club records end 2019'!$O$13), AND(E164='club records end 2019'!$N$14, F164&lt;='club records end 2019'!$O$14), AND(E164='club records end 2019'!$N$15, F164&lt;='club records end 2019'!$O$15))), "CR", " ")</f>
        <v xml:space="preserve"> </v>
      </c>
      <c r="BE164" s="13" t="str">
        <f>IF(AND(B164="3x800", OR(AND(E164='club records end 2019'!$N$16, F164&lt;='club records end 2019'!$O$16), AND(E164='club records end 2019'!$N$17, F164&lt;='club records end 2019'!$O$17), AND(E164='club records end 2019'!$N$18, F164&lt;='club records end 2019'!$O$18))), "CR", " ")</f>
        <v xml:space="preserve"> </v>
      </c>
      <c r="BF164" s="13" t="str">
        <f>IF(AND(B164="pentathlon", OR(AND(E164='club records end 2019'!$N$21, F164&gt;='club records end 2019'!$O$21), AND(E164='club records end 2019'!$N$22, F164&gt;='club records end 2019'!$O$22),AND(E164='club records end 2019'!$N$23, F164&gt;='club records end 2019'!$O$23),AND(E164='club records end 2019'!$N$24, F164&gt;='club records end 2019'!$O$24))), "CR", " ")</f>
        <v xml:space="preserve"> </v>
      </c>
      <c r="BG164" s="13" t="str">
        <f>IF(AND(B164="heptathlon", OR(AND(E164='club records end 2019'!$N$26, F164&gt;='club records end 2019'!$O$26), AND(E164='club records end 2019'!$N$27, F164&gt;='club records end 2019'!$O$27))), "CR", " ")</f>
        <v xml:space="preserve"> </v>
      </c>
      <c r="BH164" s="13" t="str">
        <f>IF(AND(B164="decathlon", OR(AND(E164='club records end 2019'!$N$29, F164&gt;='club records end 2019'!$O$29), AND(E164='club records end 2019'!$N$30, F164&gt;='club records end 2019'!$O$30),AND(E164='club records end 2019'!$N$31, F164&gt;='club records end 2019'!$O$31))), "CR", " ")</f>
        <v xml:space="preserve"> </v>
      </c>
    </row>
    <row r="165" spans="1:60" ht="14.5" hidden="1" x14ac:dyDescent="0.35">
      <c r="A165" s="29" t="str">
        <f>IF(OR(E165="Sen", E165="V35", E165="V40", E165="V45", E165="V50", E165="V55", E165="V60", E165="V65", E165="V70", E165="V75"), "V", E165)</f>
        <v>U17</v>
      </c>
      <c r="B165" s="2">
        <v>200</v>
      </c>
      <c r="C165" s="1" t="s">
        <v>275</v>
      </c>
      <c r="D165" s="1" t="s">
        <v>80</v>
      </c>
      <c r="E165" s="29" t="s">
        <v>14</v>
      </c>
      <c r="J165" s="13" t="str">
        <f>IF(OR(K165="CR", L165="CR", M165="CR", N165="CR", O165="CR", P165="CR", Q165="CR", R165="CR", S165="CR", T165="CR",U165="CR", V165="CR", W165="CR", X165="CR", Y165="CR", Z165="CR", AA165="CR", AB165="CR", AC165="CR", AD165="CR", AE165="CR", AF165="CR", AG165="CR", AH165="CR", AI165="CR", AJ165="CR", AK165="CR", AL165="CR", AM165="CR", AN165="CR", AO165="CR", AP165="CR", AQ165="CR", AR165="CR", AS165="CR", AT165="CR", AU165="CR", AV165="CR", AW165="CR", AX165="CR", AY165="CR", AZ165="CR", BA165="CR", BB165="CR", BC165="CR", BD165="CR", BE165="CR", BF165="CR", BG165="CR", BH165="CR"), "***CLUB RECORD***", "")</f>
        <v>***CLUB RECORD***</v>
      </c>
      <c r="K165" s="13" t="str">
        <f>IF(AND(B165=100, OR(AND(E165='club records end 2019'!$B$6, F165&lt;='club records end 2019'!$C$6), AND(E165='club records end 2019'!$B$7, F165&lt;='club records end 2019'!$C$7), AND(E165='club records end 2019'!$B$8, F165&lt;='club records end 2019'!$C$8), AND(E165='club records end 2019'!$B$9, F165&lt;='club records end 2019'!$C$9), AND(E165='club records end 2019'!$B$10, F165&lt;='club records end 2019'!$C$10))), "CR", " ")</f>
        <v xml:space="preserve"> </v>
      </c>
      <c r="L165" s="13" t="str">
        <f>IF(AND(B165=200, OR(AND(E165='club records end 2019'!$B$11, F165&lt;='club records end 2019'!$C$11), AND(E165='club records end 2019'!$B$12, F165&lt;='club records end 2019'!$C$12), AND(E165='club records end 2019'!$B$13, F165&lt;='club records end 2019'!$C$13), AND(E165='club records end 2019'!$B$14, F165&lt;='club records end 2019'!$C$14), AND(E165='club records end 2019'!$B$15, F165&lt;='club records end 2019'!$C$15))), "CR", " ")</f>
        <v>CR</v>
      </c>
      <c r="M165" s="13" t="str">
        <f>IF(AND(B165=300, OR(AND(E165='club records end 2019'!$B$16, F165&lt;='club records end 2019'!$C$16), AND(E165='club records end 2019'!$B$17, F165&lt;='club records end 2019'!$C$17))), "CR", " ")</f>
        <v xml:space="preserve"> </v>
      </c>
      <c r="N165" s="13" t="str">
        <f>IF(AND(B165=400, OR(AND(E165='club records end 2019'!$B$18, F165&lt;='club records end 2019'!$C$18), AND(E165='club records end 2019'!$B$19, F165&lt;='club records end 2019'!$C$19), AND(E165='club records end 2019'!$B$20, F165&lt;='club records end 2019'!$C$20), AND(E165='club records end 2019'!$B$21, F165&lt;='club records end 2019'!$C$21))), "CR", " ")</f>
        <v xml:space="preserve"> </v>
      </c>
      <c r="O165" s="13" t="str">
        <f>IF(AND(B165=800, OR(AND(E165='club records end 2019'!$B$22, F165&lt;='club records end 2019'!$C$22), AND(E165='club records end 2019'!$B$23, F165&lt;='club records end 2019'!$C$23), AND(E165='club records end 2019'!$B$24, F165&lt;='club records end 2019'!$C$24), AND(E165='club records end 2019'!$B$25, F165&lt;='club records end 2019'!$C$25), AND(E165='club records end 2019'!$B$26, F165&lt;='club records end 2019'!$C$26))), "CR", " ")</f>
        <v xml:space="preserve"> </v>
      </c>
      <c r="P165" s="13" t="str">
        <f>IF(AND(B165=1000, OR(AND(E165='club records end 2019'!$B$27, F165&lt;='club records end 2019'!$C$27), AND(E165='club records end 2019'!$B$28, F165&lt;='club records end 2019'!$C$28))), "CR", " ")</f>
        <v xml:space="preserve"> </v>
      </c>
      <c r="Q165" s="13" t="str">
        <f>IF(AND(B165=1500, OR(AND(E165='club records end 2019'!$B$29, F165&lt;='club records end 2019'!$C$29), AND(E165='club records end 2019'!$B$30, F165&lt;='club records end 2019'!$C$30), AND(E165='club records end 2019'!$B$31, F165&lt;='club records end 2019'!$C$31), AND(E165='club records end 2019'!$B$32, F165&lt;='club records end 2019'!$C$32), AND(E165='club records end 2019'!$B$33, F165&lt;='club records end 2019'!$C$33))), "CR", " ")</f>
        <v xml:space="preserve"> </v>
      </c>
      <c r="R165" s="13" t="str">
        <f>IF(AND(B165="1600 (Mile)",OR(AND(E165='club records end 2019'!$B$34,F165&lt;='club records end 2019'!$C$34),AND(E165='club records end 2019'!$B$35,F165&lt;='club records end 2019'!$C$35),AND(E165='club records end 2019'!$B$36,F165&lt;='club records end 2019'!$C$36),AND(E165='club records end 2019'!$B$37,F165&lt;='club records end 2019'!$C$37))),"CR"," ")</f>
        <v xml:space="preserve"> </v>
      </c>
      <c r="S165" s="13" t="str">
        <f>IF(AND(B165=3000, OR(AND(E165='club records end 2019'!$B$38, F165&lt;='club records end 2019'!$C$38), AND(E165='club records end 2019'!$B$39, F165&lt;='club records end 2019'!$C$39), AND(E165='club records end 2019'!$B$40, F165&lt;='club records end 2019'!$C$40), AND(E165='club records end 2019'!$B$41, F165&lt;='club records end 2019'!$C$41))), "CR", " ")</f>
        <v xml:space="preserve"> </v>
      </c>
      <c r="T165" s="13" t="str">
        <f>IF(AND(B165=5000, OR(AND(E165='club records end 2019'!$B$42, F165&lt;='club records end 2019'!$C$42), AND(E165='club records end 2019'!$B$43, F165&lt;='club records end 2019'!$C$43))), "CR", " ")</f>
        <v xml:space="preserve"> </v>
      </c>
      <c r="U165" s="12" t="str">
        <f>IF(AND(B165=10000, OR(AND(E165='club records end 2019'!$B$44, F165&lt;='club records end 2019'!$C$44), AND(E165='club records end 2019'!$B$45, F165&lt;='club records end 2019'!$C$45))), "CR", " ")</f>
        <v xml:space="preserve"> </v>
      </c>
      <c r="V165" s="12" t="str">
        <f>IF(AND(B165="high jump", OR(AND(E165='club records end 2019'!$F$1, F165&gt;='club records end 2019'!$G$1), AND(E165='club records end 2019'!$F$2, F165&gt;='club records end 2019'!$G$2), AND(E165='club records end 2019'!$F$3, F165&gt;='club records end 2019'!$G$3), AND(E165='club records end 2019'!$F$4, F165&gt;='club records end 2019'!$G$4), AND(E165='club records end 2019'!$F$5, F165&gt;='club records end 2019'!$G$5))), "CR", " ")</f>
        <v xml:space="preserve"> </v>
      </c>
      <c r="W165" s="12" t="str">
        <f>IF(AND(B165="long jump", OR(AND(E165='club records end 2019'!$F$6, F165&gt;='club records end 2019'!$G$6), AND(E165='club records end 2019'!$F$7, F165&gt;='club records end 2019'!$G$7), AND(E165='club records end 2019'!$F$8, F165&gt;='club records end 2019'!$G$8), AND(E165='club records end 2019'!$F$9, F165&gt;='club records end 2019'!$G$9), AND(E165='club records end 2019'!$F$10, F165&gt;='club records end 2019'!$G$10))), "CR", " ")</f>
        <v xml:space="preserve"> </v>
      </c>
      <c r="X165" s="12" t="str">
        <f>IF(AND(B165="triple jump", OR(AND(E165='club records end 2019'!$F$11, F165&gt;='club records end 2019'!$G$11), AND(E165='club records end 2019'!$F$12, F165&gt;='club records end 2019'!$G$12), AND(E165='club records end 2019'!$F$13, F165&gt;='club records end 2019'!$G$13), AND(E165='club records end 2019'!$F$14, F165&gt;='club records end 2019'!$H$14), AND(E165='club records end 2019'!$F$15, F165&gt;='club records end 2019'!$G$15))), "CR", " ")</f>
        <v xml:space="preserve"> </v>
      </c>
      <c r="Y165" s="12" t="str">
        <f>IF(AND(B165="pole vault", OR(AND(E165='club records end 2019'!$F$16, F165&gt;='club records end 2019'!$G$16), AND(E165='club records end 2019'!$F$17, F165&gt;='club records end 2019'!$G$17), AND(E165='club records end 2019'!$F$18, F165&gt;='club records end 2019'!$G$18), AND(E165='club records end 2019'!$F$19, F165&gt;='club records end 2019'!$G$19), AND(E165='club records end 2019'!$F$20, F165&gt;='club records end 2019'!$G$20))), "CR", " ")</f>
        <v xml:space="preserve"> </v>
      </c>
      <c r="Z165" s="12" t="str">
        <f>IF(AND(B165="discus 1", E165='club records end 2019'!$F$21, F165&gt;='club records end 2019'!$G$21), "CR", " ")</f>
        <v xml:space="preserve"> </v>
      </c>
      <c r="AA165" s="12" t="str">
        <f>IF(AND(B165="discus 1.25", E165='club records end 2019'!$F$22, F165&gt;='club records end 2019'!$G$22), "CR", " ")</f>
        <v xml:space="preserve"> </v>
      </c>
      <c r="AB165" s="12" t="str">
        <f>IF(AND(B165="discus 1.5", E165='club records end 2019'!$F$23, F165&gt;='club records end 2019'!$G$23), "CR", " ")</f>
        <v xml:space="preserve"> </v>
      </c>
      <c r="AC165" s="12" t="str">
        <f>IF(AND(B165="discus 1.75", E165='club records end 2019'!$F$24, F165&gt;='club records end 2019'!$G$24), "CR", " ")</f>
        <v xml:space="preserve"> </v>
      </c>
      <c r="AD165" s="12" t="str">
        <f>IF(AND(B165="discus 2", E165='club records end 2019'!$F$25, F165&gt;='club records end 2019'!$G$25), "CR", " ")</f>
        <v xml:space="preserve"> </v>
      </c>
      <c r="AE165" s="12" t="str">
        <f>IF(AND(B165="hammer 4", E165='club records end 2019'!$F$27, F165&gt;='club records end 2019'!$G$27), "CR", " ")</f>
        <v xml:space="preserve"> </v>
      </c>
      <c r="AF165" s="12" t="str">
        <f>IF(AND(B165="hammer 5", E165='club records end 2019'!$F$28, F165&gt;='club records end 2019'!$G$28), "CR", " ")</f>
        <v xml:space="preserve"> </v>
      </c>
      <c r="AG165" s="12" t="str">
        <f>IF(AND(B165="hammer 6", E165='club records end 2019'!$F$29, F165&gt;='club records end 2019'!$G$29), "CR", " ")</f>
        <v xml:space="preserve"> </v>
      </c>
      <c r="AH165" s="12" t="str">
        <f>IF(AND(B165="hammer 7.26", E165='club records end 2019'!$F$30, F165&gt;='club records end 2019'!$G$30), "CR", " ")</f>
        <v xml:space="preserve"> </v>
      </c>
      <c r="AI165" s="12" t="str">
        <f>IF(AND(B165="javelin 400", E165='club records end 2019'!$F$31, F165&gt;='club records end 2019'!$G$31), "CR", " ")</f>
        <v xml:space="preserve"> </v>
      </c>
      <c r="AJ165" s="12" t="str">
        <f>IF(AND(B165="javelin 600", E165='club records end 2019'!$F$32, F165&gt;='club records end 2019'!$G$32), "CR", " ")</f>
        <v xml:space="preserve"> </v>
      </c>
      <c r="AK165" s="12" t="str">
        <f>IF(AND(B165="javelin 700", E165='club records end 2019'!$F$33, F165&gt;='club records end 2019'!$G$33), "CR", " ")</f>
        <v xml:space="preserve"> </v>
      </c>
      <c r="AL165" s="12" t="str">
        <f>IF(AND(B165="javelin 800", OR(AND(E165='club records end 2019'!$F$34, F165&gt;='club records end 2019'!$G$34), AND(E165='club records end 2019'!$F$35, F165&gt;='club records end 2019'!$G$35))), "CR", " ")</f>
        <v xml:space="preserve"> </v>
      </c>
      <c r="AM165" s="12" t="str">
        <f>IF(AND(B165="shot 3", E165='club records end 2019'!$F$36, F165&gt;='club records end 2019'!$G$36), "CR", " ")</f>
        <v xml:space="preserve"> </v>
      </c>
      <c r="AN165" s="12" t="str">
        <f>IF(AND(B165="shot 4", E165='club records end 2019'!$F$37, F165&gt;='club records end 2019'!$G$37), "CR", " ")</f>
        <v xml:space="preserve"> </v>
      </c>
      <c r="AO165" s="12" t="str">
        <f>IF(AND(B165="shot 5", E165='club records end 2019'!$F$38, F165&gt;='club records end 2019'!$G$38), "CR", " ")</f>
        <v xml:space="preserve"> </v>
      </c>
      <c r="AP165" s="12" t="str">
        <f>IF(AND(B165="shot 6", E165='club records end 2019'!$F$39, F165&gt;='club records end 2019'!$G$39), "CR", " ")</f>
        <v xml:space="preserve"> </v>
      </c>
      <c r="AQ165" s="12" t="str">
        <f>IF(AND(B165="shot 7.26", E165='club records end 2019'!$F$40, F165&gt;='club records end 2019'!$G$40), "CR", " ")</f>
        <v xml:space="preserve"> </v>
      </c>
      <c r="AR165" s="12" t="str">
        <f>IF(AND(B165="60H",OR(AND(E165='club records end 2019'!$J$1,F165&lt;='club records end 2019'!$K$1),AND(E165='club records end 2019'!$J$2,F165&lt;='club records end 2019'!$K$2),AND(E165='club records end 2019'!$J$3,F165&lt;='club records end 2019'!$K$3),AND(E165='club records end 2019'!$J$4,F165&lt;='club records end 2019'!$K$4),AND(E165='club records end 2019'!$J$5,F165&lt;='club records end 2019'!$K$5))),"CR"," ")</f>
        <v xml:space="preserve"> </v>
      </c>
      <c r="AS165" s="12" t="str">
        <f>IF(AND(B165="75H", AND(E165='club records end 2019'!$J$6, F165&lt;='club records end 2019'!$K$6)), "CR", " ")</f>
        <v xml:space="preserve"> </v>
      </c>
      <c r="AT165" s="12" t="str">
        <f>IF(AND(B165="80H", AND(E165='club records end 2019'!$J$7, F165&lt;='club records end 2019'!$K$7)), "CR", " ")</f>
        <v xml:space="preserve"> </v>
      </c>
      <c r="AU165" s="12" t="str">
        <f>IF(AND(B165="100H", AND(E165='club records end 2019'!$J$8, F165&lt;='club records end 2019'!$K$8)), "CR", " ")</f>
        <v xml:space="preserve"> </v>
      </c>
      <c r="AV165" s="12" t="str">
        <f>IF(AND(B165="110H", OR(AND(E165='club records end 2019'!$J$9, F165&lt;='club records end 2019'!$K$9), AND(E165='club records end 2019'!$J$10, F165&lt;='club records end 2019'!$K$10))), "CR", " ")</f>
        <v xml:space="preserve"> </v>
      </c>
      <c r="AW165" s="12" t="str">
        <f>IF(AND(B165="400H", OR(AND(E165='club records end 2019'!$J$11, F165&lt;='club records end 2019'!$K$11), AND(E165='club records end 2019'!$J$12, F165&lt;='club records end 2019'!$K$12), AND(E165='club records end 2019'!$J$13, F165&lt;='club records end 2019'!$K$13), AND(E165='club records end 2019'!$J$14, F165&lt;='club records end 2019'!$K$14))), "CR", " ")</f>
        <v xml:space="preserve"> </v>
      </c>
      <c r="AX165" s="12" t="str">
        <f>IF(AND(B165="1500SC", AND(E165='club records end 2019'!$J$15, F165&lt;='club records end 2019'!$K$15)), "CR", " ")</f>
        <v xml:space="preserve"> </v>
      </c>
      <c r="AY165" s="12" t="str">
        <f>IF(AND(B165="2000SC", OR(AND(E165='club records end 2019'!$J$17, F165&lt;='club records end 2019'!$K$17), AND(E165='club records end 2019'!$J$18, F165&lt;='club records end 2019'!$K$18))), "CR", " ")</f>
        <v xml:space="preserve"> </v>
      </c>
      <c r="AZ165" s="12" t="str">
        <f>IF(AND(B165="3000SC", OR(AND(E165='club records end 2019'!$J$20, F165&lt;='club records end 2019'!$K$20), AND(E165='club records end 2019'!$J$21, F165&lt;='club records end 2019'!$K$21))), "CR", " ")</f>
        <v xml:space="preserve"> </v>
      </c>
      <c r="BA165" s="13" t="str">
        <f>IF(AND(B165="4x100", OR(AND(E165='club records end 2019'!$N$1, F165&lt;='club records end 2019'!$O$1), AND(E165='club records end 2019'!$N$2, F165&lt;='club records end 2019'!$O$2), AND(E165='club records end 2019'!$N$3, F165&lt;='club records end 2019'!$O$3), AND(E165='club records end 2019'!$N$4, F165&lt;='club records end 2019'!$O$4), AND(E165='club records end 2019'!$N$5, F165&lt;='club records end 2019'!$O$5))), "CR", " ")</f>
        <v xml:space="preserve"> </v>
      </c>
      <c r="BB165" s="13" t="str">
        <f>IF(AND(B165="4x200", OR(AND(E165='club records end 2019'!$N$6, F165&lt;='club records end 2019'!$O$6), AND(E165='club records end 2019'!$N$7, F165&lt;='club records end 2019'!$O$7), AND(E165='club records end 2019'!$N$8, F165&lt;='club records end 2019'!$O$8), AND(E165='club records end 2019'!$N$9, F165&lt;='club records end 2019'!$O$9), AND(E165='club records end 2019'!$N$10, F165&lt;='club records end 2019'!$O$10))), "CR", " ")</f>
        <v xml:space="preserve"> </v>
      </c>
      <c r="BC165" s="13" t="str">
        <f>IF(AND(B165="4x300", AND(E165='club records end 2019'!$N$11, F165&lt;='club records end 2019'!$O$11)), "CR", " ")</f>
        <v xml:space="preserve"> </v>
      </c>
      <c r="BD165" s="13" t="str">
        <f>IF(AND(B165="4x400", OR(AND(E165='club records end 2019'!$N$12, F165&lt;='club records end 2019'!$O$12), AND(E165='club records end 2019'!$N$13, F165&lt;='club records end 2019'!$O$13), AND(E165='club records end 2019'!$N$14, F165&lt;='club records end 2019'!$O$14), AND(E165='club records end 2019'!$N$15, F165&lt;='club records end 2019'!$O$15))), "CR", " ")</f>
        <v xml:space="preserve"> </v>
      </c>
      <c r="BE165" s="13" t="str">
        <f>IF(AND(B165="3x800", OR(AND(E165='club records end 2019'!$N$16, F165&lt;='club records end 2019'!$O$16), AND(E165='club records end 2019'!$N$17, F165&lt;='club records end 2019'!$O$17), AND(E165='club records end 2019'!$N$18, F165&lt;='club records end 2019'!$O$18))), "CR", " ")</f>
        <v xml:space="preserve"> </v>
      </c>
      <c r="BF165" s="13" t="str">
        <f>IF(AND(B165="pentathlon", OR(AND(E165='club records end 2019'!$N$21, F165&gt;='club records end 2019'!$O$21), AND(E165='club records end 2019'!$N$22, F165&gt;='club records end 2019'!$O$22),AND(E165='club records end 2019'!$N$23, F165&gt;='club records end 2019'!$O$23),AND(E165='club records end 2019'!$N$24, F165&gt;='club records end 2019'!$O$24))), "CR", " ")</f>
        <v xml:space="preserve"> </v>
      </c>
      <c r="BG165" s="13" t="str">
        <f>IF(AND(B165="heptathlon", OR(AND(E165='club records end 2019'!$N$26, F165&gt;='club records end 2019'!$O$26), AND(E165='club records end 2019'!$N$27, F165&gt;='club records end 2019'!$O$27))), "CR", " ")</f>
        <v xml:space="preserve"> </v>
      </c>
      <c r="BH165" s="13" t="str">
        <f>IF(AND(B165="decathlon", OR(AND(E165='club records end 2019'!$N$29, F165&gt;='club records end 2019'!$O$29), AND(E165='club records end 2019'!$N$30, F165&gt;='club records end 2019'!$O$30),AND(E165='club records end 2019'!$N$31, F165&gt;='club records end 2019'!$O$31))), "CR", " ")</f>
        <v xml:space="preserve"> </v>
      </c>
    </row>
    <row r="166" spans="1:60" ht="14.5" x14ac:dyDescent="0.35">
      <c r="A166" s="1" t="str">
        <f>E166</f>
        <v>U20</v>
      </c>
      <c r="B166" s="2" t="s">
        <v>7</v>
      </c>
      <c r="C166" s="1" t="s">
        <v>41</v>
      </c>
      <c r="D166" s="1" t="s">
        <v>50</v>
      </c>
      <c r="E166" s="17" t="s">
        <v>12</v>
      </c>
      <c r="F166" s="18">
        <v>6.93</v>
      </c>
      <c r="G166" s="24">
        <v>44065</v>
      </c>
      <c r="H166" s="1" t="s">
        <v>242</v>
      </c>
      <c r="J166" s="4" t="str">
        <f t="shared" ref="J166:J169" si="17">IF(OR(K166="CR", L166="CR", M166="CR", N166="CR", O166="CR", P166="CR", Q166="CR", R166="CR", S166="CR", T166="CR",U166="CR", V166="CR", W166="CR", X166="CR", Y166="CR", Z166="CR", AA166="CR", AB166="CR", AC166="CR", AD166="CR", AE166="CR", AF166="CR", AG166="CR", AH166="CR", AI166="CR", AJ166="CR", AK166="CR", AL166="CR", AM166="CR", AN166="CR", AO166="CR", AP166="CR", AQ166="CR", AR166="CR", AS166="CR", AT166="CR", AU166="CR", AV166="CR", AW166="CR", AX166="CR", AY166="CR", AZ166="CR", BA166="CR", BB166="CR", BC166="CR", BD166="CR", BE166="CR", BF166="CR", BG166="CR", BH166="CR"), "***CLUB RECORD***", "")</f>
        <v/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2"/>
      <c r="V166" s="12"/>
      <c r="W166" s="12"/>
      <c r="X166" s="12" t="str">
        <f>IF(AND(B166="triple jump", OR(AND(E166='club records end 2019'!$F$11, F166&gt;='club records end 2019'!$G$11), AND(E166='club records end 2019'!$F$12, F166&gt;='club records end 2019'!$G$12), AND(E166='club records end 2019'!$F$13, F166&gt;='club records end 2019'!$G$13), AND(E166='club records end 2019'!$F$14, F166&gt;='club records end 2019'!$G$14), AND(E166='club records end 2019'!$F$15, F166&gt;='club records end 2019'!$G$15))), "CR", " ")</f>
        <v xml:space="preserve"> </v>
      </c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3"/>
      <c r="BB166" s="13"/>
      <c r="BC166" s="13"/>
      <c r="BD166" s="13"/>
      <c r="BE166" s="13"/>
      <c r="BF166" s="13"/>
      <c r="BG166" s="13"/>
      <c r="BH166" s="13"/>
    </row>
    <row r="167" spans="1:60" ht="14.5" x14ac:dyDescent="0.35">
      <c r="A167" s="1" t="s">
        <v>333</v>
      </c>
      <c r="B167" s="2" t="s">
        <v>7</v>
      </c>
      <c r="C167" s="1" t="s">
        <v>51</v>
      </c>
      <c r="D167" s="1" t="s">
        <v>52</v>
      </c>
      <c r="E167" s="17" t="s">
        <v>10</v>
      </c>
      <c r="F167" s="18">
        <v>6.53</v>
      </c>
      <c r="G167" s="24">
        <v>44065</v>
      </c>
      <c r="H167" s="1" t="s">
        <v>369</v>
      </c>
      <c r="J167" s="4" t="str">
        <f t="shared" si="17"/>
        <v/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2"/>
      <c r="V167" s="12"/>
      <c r="W167" s="12"/>
      <c r="X167" s="12" t="str">
        <f>IF(AND(B167="triple jump", OR(AND(E167='club records end 2019'!$F$11, F167&gt;='club records end 2019'!$G$11), AND(E167='club records end 2019'!$F$12, F167&gt;='club records end 2019'!$G$12), AND(E167='club records end 2019'!$F$13, F167&gt;='club records end 2019'!$G$13), AND(E167='club records end 2019'!$F$14, F167&gt;='club records end 2019'!$G$14), AND(E167='club records end 2019'!$F$15, F167&gt;='club records end 2019'!$G$15))), "CR", " ")</f>
        <v xml:space="preserve"> </v>
      </c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3"/>
      <c r="BB167" s="13"/>
      <c r="BC167" s="13"/>
      <c r="BD167" s="13"/>
      <c r="BE167" s="13"/>
      <c r="BF167" s="13"/>
      <c r="BG167" s="13"/>
      <c r="BH167" s="13"/>
    </row>
    <row r="168" spans="1:60" ht="14.5" x14ac:dyDescent="0.35">
      <c r="A168" s="17" t="str">
        <f t="shared" ref="A168:A175" si="18">IF(OR(E168="Sen", E168="V35", E168="V40", E168="V45", E168="V50", E168="V55", E168="V60", E168="V65", E168="V70", E168="V75"), "V", E168)</f>
        <v>U17</v>
      </c>
      <c r="B168" s="2" t="s">
        <v>7</v>
      </c>
      <c r="C168" s="1" t="s">
        <v>115</v>
      </c>
      <c r="D168" s="1" t="s">
        <v>110</v>
      </c>
      <c r="E168" s="17" t="s">
        <v>14</v>
      </c>
      <c r="F168" s="18">
        <v>6.52</v>
      </c>
      <c r="G168" s="25">
        <v>44087</v>
      </c>
      <c r="H168" s="1" t="s">
        <v>242</v>
      </c>
      <c r="J168" s="4" t="str">
        <f t="shared" si="17"/>
        <v/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2"/>
      <c r="V168" s="12"/>
      <c r="W168" s="12"/>
      <c r="X168" s="12" t="str">
        <f>IF(AND(B168="triple jump", OR(AND(E168='club records end 2019'!$F$11, F168&gt;='club records end 2019'!$G$11), AND(E168='club records end 2019'!$F$12, F168&gt;='club records end 2019'!$G$12), AND(E168='club records end 2019'!$F$13, F168&gt;='club records end 2019'!$G$13), AND(E168='club records end 2019'!$F$14, F168&gt;='club records end 2019'!$G$14), AND(E168='club records end 2019'!$F$15, F168&gt;='club records end 2019'!$G$15))), "CR", " ")</f>
        <v xml:space="preserve"> </v>
      </c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3"/>
      <c r="BB168" s="13"/>
      <c r="BC168" s="13"/>
      <c r="BD168" s="13"/>
      <c r="BE168" s="13"/>
      <c r="BF168" s="13"/>
      <c r="BG168" s="13"/>
      <c r="BH168" s="13"/>
    </row>
    <row r="169" spans="1:60" ht="14.5" x14ac:dyDescent="0.35">
      <c r="A169" s="17" t="str">
        <f t="shared" si="18"/>
        <v>U17</v>
      </c>
      <c r="B169" s="2" t="s">
        <v>7</v>
      </c>
      <c r="C169" s="1" t="s">
        <v>70</v>
      </c>
      <c r="D169" s="1" t="s">
        <v>71</v>
      </c>
      <c r="E169" s="17" t="s">
        <v>14</v>
      </c>
      <c r="F169" s="18">
        <v>5.74</v>
      </c>
      <c r="G169" s="24">
        <v>44072</v>
      </c>
      <c r="H169" s="1" t="s">
        <v>242</v>
      </c>
      <c r="J169" s="4" t="str">
        <f t="shared" si="17"/>
        <v/>
      </c>
      <c r="K169" s="13" t="str">
        <f>IF(AND(B169=100, OR(AND(E169='club records end 2019'!$B$6, F169&lt;='club records end 2019'!$C$6), AND(E169='club records end 2019'!$B$7, F169&lt;='club records end 2019'!$C$7), AND(E169='club records end 2019'!$B$8, F169&lt;='club records end 2019'!$C$8), AND(E169='club records end 2019'!$B$9, F169&lt;='club records end 2019'!$C$9), AND(E169='club records end 2019'!$B$10, F169&lt;='club records end 2019'!$C$10))), "CR", " ")</f>
        <v xml:space="preserve"> </v>
      </c>
      <c r="L169" s="13" t="str">
        <f>IF(AND(B169=200, OR(AND(E169='club records end 2019'!$B$11, F169&lt;='club records end 2019'!$C$11), AND(E169='club records end 2019'!$B$12, F169&lt;='club records end 2019'!$C$12), AND(E169='club records end 2019'!$B$13, F169&lt;='club records end 2019'!$C$13), AND(E169='club records end 2019'!$B$14, F169&lt;='club records end 2019'!$C$14), AND(E169='club records end 2019'!$B$15, F169&lt;='club records end 2019'!$C$15))), "CR", " ")</f>
        <v xml:space="preserve"> </v>
      </c>
      <c r="M169" s="13" t="str">
        <f>IF(AND(B169=300, OR(AND(E169='club records end 2019'!$B$16, F169&lt;='club records end 2019'!$C$16), AND(E169='club records end 2019'!$B$17, F169&lt;='club records end 2019'!$C$17))), "CR", " ")</f>
        <v xml:space="preserve"> </v>
      </c>
      <c r="N169" s="13" t="str">
        <f>IF(AND(B169=400, OR(AND(E169='club records end 2019'!$B$18, F169&lt;='club records end 2019'!$C$18), AND(E169='club records end 2019'!$B$19, F169&lt;='club records end 2019'!$C$19), AND(E169='club records end 2019'!$B$20, F169&lt;='club records end 2019'!$C$20), AND(E169='club records end 2019'!$B$21, F169&lt;='club records end 2019'!$C$21))), "CR", " ")</f>
        <v xml:space="preserve"> </v>
      </c>
      <c r="O169" s="13" t="str">
        <f>IF(AND(B169=800, OR(AND(E169='club records end 2019'!$B$22, F169&lt;='club records end 2019'!$C$22), AND(E169='club records end 2019'!$B$23, F169&lt;='club records end 2019'!$C$23), AND(E169='club records end 2019'!$B$24, F169&lt;='club records end 2019'!$C$24), AND(E169='club records end 2019'!$B$25, F169&lt;='club records end 2019'!$C$25), AND(E169='club records end 2019'!$B$26, F169&lt;='club records end 2019'!$C$26))), "CR", " ")</f>
        <v xml:space="preserve"> </v>
      </c>
      <c r="P169" s="13" t="str">
        <f>IF(AND(B169=1000, OR(AND(E169='club records end 2019'!$B$27, F169&lt;='club records end 2019'!$C$27), AND(E169='club records end 2019'!$B$28, F169&lt;='club records end 2019'!$C$28))), "CR", " ")</f>
        <v xml:space="preserve"> </v>
      </c>
      <c r="Q169" s="13" t="str">
        <f>IF(AND(B169=1500, OR(AND(E169='club records end 2019'!$B$29, F169&lt;='club records end 2019'!$C$29), AND(E169='club records end 2019'!$B$30, F169&lt;='club records end 2019'!$C$30), AND(E169='club records end 2019'!$B$31, F169&lt;='club records end 2019'!$C$31), AND(E169='club records end 2019'!$B$32, F169&lt;='club records end 2019'!$C$32), AND(E169='club records end 2019'!$B$33, F169&lt;='club records end 2019'!$C$33))), "CR", " ")</f>
        <v xml:space="preserve"> </v>
      </c>
      <c r="R169" s="13" t="str">
        <f>IF(AND(B169="1600 (Mile)",OR(AND(E169='club records end 2019'!$B$34,F169&lt;='club records end 2019'!$C$34),AND(E169='club records end 2019'!$B$35,F169&lt;='club records end 2019'!$C$35),AND(E169='club records end 2019'!$B$36,F169&lt;='club records end 2019'!$C$36),AND(E169='club records end 2019'!$B$37,F169&lt;='club records end 2019'!$C$37))),"CR"," ")</f>
        <v xml:space="preserve"> </v>
      </c>
      <c r="S169" s="13" t="str">
        <f>IF(AND(B169=3000, OR(AND(E169='club records end 2019'!$B$38, F169&lt;='club records end 2019'!$C$38), AND(E169='club records end 2019'!$B$39, F169&lt;='club records end 2019'!$C$39), AND(E169='club records end 2019'!$B$40, F169&lt;='club records end 2019'!$C$40), AND(E169='club records end 2019'!$B$41, F169&lt;='club records end 2019'!$C$41))), "CR", " ")</f>
        <v xml:space="preserve"> </v>
      </c>
      <c r="T169" s="13" t="str">
        <f>IF(AND(B169=5000, OR(AND(E169='club records end 2019'!$B$42, F169&lt;='club records end 2019'!$C$42), AND(E169='club records end 2019'!$B$43, F169&lt;='club records end 2019'!$C$43))), "CR", " ")</f>
        <v xml:space="preserve"> </v>
      </c>
      <c r="U169" s="12" t="str">
        <f>IF(AND(B169=10000, OR(AND(E169='club records end 2019'!$B$44, F169&lt;='club records end 2019'!$C$44), AND(E169='club records end 2019'!$B$45, F169&lt;='club records end 2019'!$C$45))), "CR", " ")</f>
        <v xml:space="preserve"> </v>
      </c>
      <c r="V169" s="12" t="str">
        <f>IF(AND(B169="high jump", OR(AND(E169='club records end 2019'!$F$1, F169&gt;='club records end 2019'!$G$1), AND(E169='club records end 2019'!$F$2, F169&gt;='club records end 2019'!$G$2), AND(E169='club records end 2019'!$F$3, F169&gt;='club records end 2019'!$G$3), AND(E169='club records end 2019'!$F$4, F169&gt;='club records end 2019'!$G$4), AND(E169='club records end 2019'!$F$5, F169&gt;='club records end 2019'!$G$5))), "CR", " ")</f>
        <v xml:space="preserve"> </v>
      </c>
      <c r="W169" s="12" t="str">
        <f>IF(AND(B169="long jump", OR(AND(E169='club records end 2019'!$F$6, F169&gt;='club records end 2019'!$G$6), AND(E169='club records end 2019'!$F$7, F169&gt;='club records end 2019'!$G$7), AND(E169='club records end 2019'!$F$8, F169&gt;='club records end 2019'!$G$8), AND(E169='club records end 2019'!$F$9, F169&gt;='club records end 2019'!$G$9), AND(E169='club records end 2019'!$F$10, F169&gt;='club records end 2019'!$G$10))), "CR", " ")</f>
        <v xml:space="preserve"> </v>
      </c>
      <c r="X169" s="12" t="str">
        <f>IF(AND(B169="triple jump", OR(AND(E169='club records end 2019'!$F$11, F169&gt;='club records end 2019'!$G$11), AND(E169='club records end 2019'!$F$12, F169&gt;='club records end 2019'!$G$12), AND(E169='club records end 2019'!$F$13, F169&gt;='club records end 2019'!$G$13), AND(E169='club records end 2019'!$F$14, F169&gt;='club records end 2019'!$G$14), AND(E169='club records end 2019'!$F$15, F169&gt;='club records end 2019'!$G$15))), "CR", " ")</f>
        <v xml:space="preserve"> </v>
      </c>
      <c r="Y169" s="12" t="str">
        <f>IF(AND(B169="pole vault", OR(AND(E169='club records end 2019'!$F$16, F169&gt;='club records end 2019'!$G$16), AND(E169='club records end 2019'!$F$17, F169&gt;='club records end 2019'!$G$17), AND(E169='club records end 2019'!$F$18, F169&gt;='club records end 2019'!$G$18), AND(E169='club records end 2019'!$F$19, F169&gt;='club records end 2019'!$G$19), AND(E169='club records end 2019'!$F$20, F169&gt;='club records end 2019'!$G$20))), "CR", " ")</f>
        <v xml:space="preserve"> </v>
      </c>
      <c r="Z169" s="12" t="str">
        <f>IF(AND(B169="discus 1", E169='club records end 2019'!$F$21, F169&gt;='club records end 2019'!$G$21), "CR", " ")</f>
        <v xml:space="preserve"> </v>
      </c>
      <c r="AA169" s="12" t="str">
        <f>IF(AND(B169="discus 1.25", E169='club records end 2019'!$F$22, F169&gt;='club records end 2019'!$G$22), "CR", " ")</f>
        <v xml:space="preserve"> </v>
      </c>
      <c r="AB169" s="12" t="str">
        <f>IF(AND(B169="discus 1.5", E169='club records end 2019'!$F$23, F169&gt;='club records end 2019'!$G$23), "CR", " ")</f>
        <v xml:space="preserve"> </v>
      </c>
      <c r="AC169" s="12" t="str">
        <f>IF(AND(B169="discus 1.75", E169='club records end 2019'!$F$24, F169&gt;='club records end 2019'!$G$24), "CR", " ")</f>
        <v xml:space="preserve"> </v>
      </c>
      <c r="AD169" s="12" t="str">
        <f>IF(AND(B169="discus 2", E169='club records end 2019'!$F$25, F169&gt;='club records end 2019'!$G$25), "CR", " ")</f>
        <v xml:space="preserve"> </v>
      </c>
      <c r="AE169" s="12" t="str">
        <f>IF(AND(B169="hammer 4", E169='club records end 2019'!$F$27, F169&gt;='club records end 2019'!$G$27), "CR", " ")</f>
        <v xml:space="preserve"> </v>
      </c>
      <c r="AF169" s="12" t="str">
        <f>IF(AND(B169="hammer 5", E169='club records end 2019'!$F$28, F169&gt;='club records end 2019'!$G$28), "CR", " ")</f>
        <v xml:space="preserve"> </v>
      </c>
      <c r="AG169" s="12" t="str">
        <f>IF(AND(B169="hammer 6", E169='club records end 2019'!$F$29, F169&gt;='club records end 2019'!$G$29), "CR", " ")</f>
        <v xml:space="preserve"> </v>
      </c>
      <c r="AH169" s="12" t="str">
        <f>IF(AND(B169="hammer 7.26", E169='club records end 2019'!$F$30, F169&gt;='club records end 2019'!$G$30), "CR", " ")</f>
        <v xml:space="preserve"> </v>
      </c>
      <c r="AI169" s="12" t="str">
        <f>IF(AND(B169="javelin 400", E169='club records end 2019'!$F$31, F169&gt;='club records end 2019'!$G$31), "CR", " ")</f>
        <v xml:space="preserve"> </v>
      </c>
      <c r="AJ169" s="12" t="str">
        <f>IF(AND(B169="javelin 600", E169='club records end 2019'!$F$32, F169&gt;='club records end 2019'!$G$32), "CR", " ")</f>
        <v xml:space="preserve"> </v>
      </c>
      <c r="AK169" s="12" t="str">
        <f>IF(AND(B169="javelin 700", E169='club records end 2019'!$F$33, F169&gt;='club records end 2019'!$G$33), "CR", " ")</f>
        <v xml:space="preserve"> </v>
      </c>
      <c r="AL169" s="12" t="str">
        <f>IF(AND(B169="javelin 800", OR(AND(E169='club records end 2019'!$F$34, F169&gt;='club records end 2019'!$G$34), AND(E169='club records end 2019'!$F$35, F169&gt;='club records end 2019'!$G$35))), "CR", " ")</f>
        <v xml:space="preserve"> </v>
      </c>
      <c r="AM169" s="12" t="str">
        <f>IF(AND(B169="shot 3", E169='club records end 2019'!$F$36, F169&gt;='club records end 2019'!$G$36), "CR", " ")</f>
        <v xml:space="preserve"> </v>
      </c>
      <c r="AN169" s="12" t="str">
        <f>IF(AND(B169="shot 4", E169='club records end 2019'!$F$37, F169&gt;='club records end 2019'!$G$37), "CR", " ")</f>
        <v xml:space="preserve"> </v>
      </c>
      <c r="AO169" s="12" t="str">
        <f>IF(AND(B169="shot 5", E169='club records end 2019'!$F$38, F169&gt;='club records end 2019'!$G$38), "CR", " ")</f>
        <v xml:space="preserve"> </v>
      </c>
      <c r="AP169" s="12" t="str">
        <f>IF(AND(B169="shot 6", E169='club records end 2019'!$F$39, F169&gt;='club records end 2019'!$G$39), "CR", " ")</f>
        <v xml:space="preserve"> </v>
      </c>
      <c r="AQ169" s="12" t="str">
        <f>IF(AND(B169="shot 7.26", E169='club records end 2019'!$F$40, F169&gt;='club records end 2019'!$G$40), "CR", " ")</f>
        <v xml:space="preserve"> </v>
      </c>
      <c r="AR169" s="12" t="str">
        <f>IF(AND(B169="60H",OR(AND(E169='club records end 2019'!$J$1,F169&lt;='club records end 2019'!$K$1),AND(E169='club records end 2019'!$J$2,F169&lt;='club records end 2019'!$K$2),AND(E169='club records end 2019'!$J$3,F169&lt;='club records end 2019'!$K$3),AND(E169='club records end 2019'!$J$4,F169&lt;='club records end 2019'!$K$4),AND(E169='club records end 2019'!$J$5,F169&lt;='club records end 2019'!$K$5))),"CR"," ")</f>
        <v xml:space="preserve"> </v>
      </c>
      <c r="AS169" s="12" t="str">
        <f>IF(AND(B169="75H", AND(E169='club records end 2019'!$J$6, F169&lt;='club records end 2019'!$K$6)), "CR", " ")</f>
        <v xml:space="preserve"> </v>
      </c>
      <c r="AT169" s="12" t="str">
        <f>IF(AND(B169="80H", AND(E169='club records end 2019'!$J$7, F169&lt;='club records end 2019'!$K$7)), "CR", " ")</f>
        <v xml:space="preserve"> </v>
      </c>
      <c r="AU169" s="12" t="str">
        <f>IF(AND(B169="100H", AND(E169='club records end 2019'!$J$8, F169&lt;='club records end 2019'!$K$8)), "CR", " ")</f>
        <v xml:space="preserve"> </v>
      </c>
      <c r="AV169" s="12" t="str">
        <f>IF(AND(B169="110H", OR(AND(E169='club records end 2019'!$J$9, F169&lt;='club records end 2019'!$K$9), AND(E169='club records end 2019'!$J$10, F169&lt;='club records end 2019'!$K$10))), "CR", " ")</f>
        <v xml:space="preserve"> </v>
      </c>
      <c r="AW169" s="12" t="str">
        <f>IF(AND(B169="400H", OR(AND(E169='club records end 2019'!$J$11, F169&lt;='club records end 2019'!$K$11), AND(E169='club records end 2019'!$J$12, F169&lt;='club records end 2019'!$K$12), AND(E169='club records end 2019'!$J$13, F169&lt;='club records end 2019'!$K$13), AND(E169='club records end 2019'!$J$14, F169&lt;='club records end 2019'!$K$14))), "CR", " ")</f>
        <v xml:space="preserve"> </v>
      </c>
      <c r="AX169" s="12" t="str">
        <f>IF(AND(B169="1500SC", AND(E169='club records end 2019'!$J$15, F169&lt;='club records end 2019'!$K$15)), "CR", " ")</f>
        <v xml:space="preserve"> </v>
      </c>
      <c r="AY169" s="12" t="str">
        <f>IF(AND(B169="2000SC", OR(AND(E169='club records end 2019'!$J$17, F169&lt;='club records end 2019'!$K$17), AND(E169='club records end 2019'!$J$18, F169&lt;='club records end 2019'!$K$18))), "CR", " ")</f>
        <v xml:space="preserve"> </v>
      </c>
      <c r="AZ169" s="12" t="str">
        <f>IF(AND(B169="3000SC", OR(AND(E169='club records end 2019'!$J$20, F169&lt;='club records end 2019'!$K$20), AND(E169='club records end 2019'!$J$21, F169&lt;='club records end 2019'!$K$21))), "CR", " ")</f>
        <v xml:space="preserve"> </v>
      </c>
      <c r="BA169" s="13" t="str">
        <f>IF(AND(B169="4x100", OR(AND(E169='club records end 2019'!$N$1, F169&lt;='club records end 2019'!$O$1), AND(E169='club records end 2019'!$N$2, F169&lt;='club records end 2019'!$O$2), AND(E169='club records end 2019'!$N$3, F169&lt;='club records end 2019'!$O$3), AND(E169='club records end 2019'!$N$4, F169&lt;='club records end 2019'!$O$4), AND(E169='club records end 2019'!$N$5, F169&lt;='club records end 2019'!$O$5))), "CR", " ")</f>
        <v xml:space="preserve"> </v>
      </c>
      <c r="BB169" s="13" t="str">
        <f>IF(AND(B169="4x200", OR(AND(E169='club records end 2019'!$N$6, F169&lt;='club records end 2019'!$O$6), AND(E169='club records end 2019'!$N$7, F169&lt;='club records end 2019'!$O$7), AND(E169='club records end 2019'!$N$8, F169&lt;='club records end 2019'!$O$8), AND(E169='club records end 2019'!$N$9, F169&lt;='club records end 2019'!$O$9), AND(E169='club records end 2019'!$N$10, F169&lt;='club records end 2019'!$O$10))), "CR", " ")</f>
        <v xml:space="preserve"> </v>
      </c>
      <c r="BC169" s="13" t="str">
        <f>IF(AND(B169="4x300", AND(E169='club records end 2019'!$N$11, F169&lt;='club records end 2019'!$O$11)), "CR", " ")</f>
        <v xml:space="preserve"> </v>
      </c>
      <c r="BD169" s="13" t="str">
        <f>IF(AND(B169="4x400", OR(AND(E169='club records end 2019'!$N$12, F169&lt;='club records end 2019'!$O$12), AND(E169='club records end 2019'!$N$13, F169&lt;='club records end 2019'!$O$13), AND(E169='club records end 2019'!$N$14, F169&lt;='club records end 2019'!$O$14), AND(E169='club records end 2019'!$N$15, F169&lt;='club records end 2019'!$O$15))), "CR", " ")</f>
        <v xml:space="preserve"> </v>
      </c>
      <c r="BE169" s="13" t="str">
        <f>IF(AND(B169="3x800", OR(AND(E169='club records end 2019'!$N$16, F169&lt;='club records end 2019'!$O$16), AND(E169='club records end 2019'!$N$17, F169&lt;='club records end 2019'!$O$17), AND(E169='club records end 2019'!$N$18, F169&lt;='club records end 2019'!$O$18))), "CR", " ")</f>
        <v xml:space="preserve"> </v>
      </c>
      <c r="BF169" s="13" t="str">
        <f>IF(AND(B169="pentathlon", OR(AND(E169='club records end 2019'!$N$21, F169&gt;='club records end 2019'!$O$21), AND(E169='club records end 2019'!$N$22, F169&gt;='club records end 2019'!$O$22),AND(E169='club records end 2019'!$N$23, F169&gt;='club records end 2019'!$O$23),AND(E169='club records end 2019'!$N$24, F169&gt;='club records end 2019'!$O$24))), "CR", " ")</f>
        <v xml:space="preserve"> </v>
      </c>
      <c r="BG169" s="13" t="str">
        <f>IF(AND(B169="heptathlon", OR(AND(E169='club records end 2019'!$N$26, F169&gt;='club records end 2019'!$O$26), AND(E169='club records end 2019'!$N$27, F169&gt;='club records end 2019'!$O$27))), "CR", " ")</f>
        <v xml:space="preserve"> </v>
      </c>
      <c r="BH169" s="13" t="str">
        <f>IF(AND(B169="decathlon", OR(AND(E169='club records end 2019'!$N$29, F169&gt;='club records end 2019'!$O$29), AND(E169='club records end 2019'!$N$30, F169&gt;='club records end 2019'!$O$30),AND(E169='club records end 2019'!$N$31, F169&gt;='club records end 2019'!$O$31))), "CR", " ")</f>
        <v xml:space="preserve"> </v>
      </c>
    </row>
    <row r="170" spans="1:60" ht="14.5" hidden="1" x14ac:dyDescent="0.35">
      <c r="A170" s="29" t="str">
        <f t="shared" si="18"/>
        <v>U15</v>
      </c>
      <c r="B170" s="2">
        <v>100</v>
      </c>
      <c r="C170" s="1" t="s">
        <v>92</v>
      </c>
      <c r="D170" s="1" t="s">
        <v>81</v>
      </c>
      <c r="E170" s="29" t="s">
        <v>11</v>
      </c>
      <c r="J170" s="13" t="str">
        <f t="shared" ref="J170:J176" si="19">IF(OR(K170="CR", L170="CR", M170="CR", N170="CR", O170="CR", P170="CR", Q170="CR", R170="CR", S170="CR", T170="CR",U170="CR", V170="CR", W170="CR", X170="CR", Y170="CR", Z170="CR", AA170="CR", AB170="CR", AC170="CR", AD170="CR", AE170="CR", AF170="CR", AG170="CR", AH170="CR", AI170="CR", AJ170="CR", AK170="CR", AL170="CR", AM170="CR", AN170="CR", AO170="CR", AP170="CR", AQ170="CR", AR170="CR", AS170="CR", AT170="CR", AU170="CR", AV170="CR", AW170="CR", AX170="CR", AY170="CR", AZ170="CR", BA170="CR", BB170="CR", BC170="CR", BD170="CR", BE170="CR", BF170="CR", BG170="CR", BH170="CR"), "***CLUB RECORD***", "")</f>
        <v>***CLUB RECORD***</v>
      </c>
      <c r="K170" s="13" t="str">
        <f>IF(AND(B170=100, OR(AND(E170='club records end 2019'!$B$6, F170&lt;='club records end 2019'!$C$6), AND(E170='club records end 2019'!$B$7, F170&lt;='club records end 2019'!$C$7), AND(E170='club records end 2019'!$B$8, F170&lt;='club records end 2019'!$C$8), AND(E170='club records end 2019'!$B$9, F170&lt;='club records end 2019'!$C$9), AND(E170='club records end 2019'!$B$10, F170&lt;='club records end 2019'!$C$10))), "CR", " ")</f>
        <v>CR</v>
      </c>
      <c r="L170" s="13" t="str">
        <f>IF(AND(B170=200, OR(AND(E170='club records end 2019'!$B$11, F170&lt;='club records end 2019'!$C$11), AND(E170='club records end 2019'!$B$12, F170&lt;='club records end 2019'!$C$12), AND(E170='club records end 2019'!$B$13, F170&lt;='club records end 2019'!$C$13), AND(E170='club records end 2019'!$B$14, F170&lt;='club records end 2019'!$C$14), AND(E170='club records end 2019'!$B$15, F170&lt;='club records end 2019'!$C$15))), "CR", " ")</f>
        <v xml:space="preserve"> </v>
      </c>
      <c r="M170" s="13" t="str">
        <f>IF(AND(B170=300, OR(AND(E170='club records end 2019'!$B$16, F170&lt;='club records end 2019'!$C$16), AND(E170='club records end 2019'!$B$17, F170&lt;='club records end 2019'!$C$17))), "CR", " ")</f>
        <v xml:space="preserve"> </v>
      </c>
      <c r="N170" s="13" t="str">
        <f>IF(AND(B170=400, OR(AND(E170='club records end 2019'!$B$18, F170&lt;='club records end 2019'!$C$18), AND(E170='club records end 2019'!$B$19, F170&lt;='club records end 2019'!$C$19), AND(E170='club records end 2019'!$B$20, F170&lt;='club records end 2019'!$C$20), AND(E170='club records end 2019'!$B$21, F170&lt;='club records end 2019'!$C$21))), "CR", " ")</f>
        <v xml:space="preserve"> </v>
      </c>
      <c r="O170" s="13" t="str">
        <f>IF(AND(B170=800, OR(AND(E170='club records end 2019'!$B$22, F170&lt;='club records end 2019'!$C$22), AND(E170='club records end 2019'!$B$23, F170&lt;='club records end 2019'!$C$23), AND(E170='club records end 2019'!$B$24, F170&lt;='club records end 2019'!$C$24), AND(E170='club records end 2019'!$B$25, F170&lt;='club records end 2019'!$C$25), AND(E170='club records end 2019'!$B$26, F170&lt;='club records end 2019'!$C$26))), "CR", " ")</f>
        <v xml:space="preserve"> </v>
      </c>
      <c r="P170" s="13" t="str">
        <f>IF(AND(B170=1000, OR(AND(E170='club records end 2019'!$B$27, F170&lt;='club records end 2019'!$C$27), AND(E170='club records end 2019'!$B$28, F170&lt;='club records end 2019'!$C$28))), "CR", " ")</f>
        <v xml:space="preserve"> </v>
      </c>
      <c r="Q170" s="13" t="str">
        <f>IF(AND(B170=1500, OR(AND(E170='club records end 2019'!$B$29, F170&lt;='club records end 2019'!$C$29), AND(E170='club records end 2019'!$B$30, F170&lt;='club records end 2019'!$C$30), AND(E170='club records end 2019'!$B$31, F170&lt;='club records end 2019'!$C$31), AND(E170='club records end 2019'!$B$32, F170&lt;='club records end 2019'!$C$32), AND(E170='club records end 2019'!$B$33, F170&lt;='club records end 2019'!$C$33))), "CR", " ")</f>
        <v xml:space="preserve"> </v>
      </c>
      <c r="R170" s="13" t="str">
        <f>IF(AND(B170="1600 (Mile)",OR(AND(E170='club records end 2019'!$B$34,F170&lt;='club records end 2019'!$C$34),AND(E170='club records end 2019'!$B$35,F170&lt;='club records end 2019'!$C$35),AND(E170='club records end 2019'!$B$36,F170&lt;='club records end 2019'!$C$36),AND(E170='club records end 2019'!$B$37,F170&lt;='club records end 2019'!$C$37))),"CR"," ")</f>
        <v xml:space="preserve"> </v>
      </c>
      <c r="S170" s="13" t="str">
        <f>IF(AND(B170=3000, OR(AND(E170='club records end 2019'!$B$38, F170&lt;='club records end 2019'!$C$38), AND(E170='club records end 2019'!$B$39, F170&lt;='club records end 2019'!$C$39), AND(E170='club records end 2019'!$B$40, F170&lt;='club records end 2019'!$C$40), AND(E170='club records end 2019'!$B$41, F170&lt;='club records end 2019'!$C$41))), "CR", " ")</f>
        <v xml:space="preserve"> </v>
      </c>
      <c r="T170" s="13" t="str">
        <f>IF(AND(B170=5000, OR(AND(E170='club records end 2019'!$B$42, F170&lt;='club records end 2019'!$C$42), AND(E170='club records end 2019'!$B$43, F170&lt;='club records end 2019'!$C$43))), "CR", " ")</f>
        <v xml:space="preserve"> </v>
      </c>
      <c r="U170" s="12" t="str">
        <f>IF(AND(B170=10000, OR(AND(E170='club records end 2019'!$B$44, F170&lt;='club records end 2019'!$C$44), AND(E170='club records end 2019'!$B$45, F170&lt;='club records end 2019'!$C$45))), "CR", " ")</f>
        <v xml:space="preserve"> </v>
      </c>
      <c r="V170" s="12" t="str">
        <f>IF(AND(B170="high jump", OR(AND(E170='club records end 2019'!$F$1, F170&gt;='club records end 2019'!$G$1), AND(E170='club records end 2019'!$F$2, F170&gt;='club records end 2019'!$G$2), AND(E170='club records end 2019'!$F$3, F170&gt;='club records end 2019'!$G$3), AND(E170='club records end 2019'!$F$4, F170&gt;='club records end 2019'!$G$4), AND(E170='club records end 2019'!$F$5, F170&gt;='club records end 2019'!$G$5))), "CR", " ")</f>
        <v xml:space="preserve"> </v>
      </c>
      <c r="W170" s="12" t="str">
        <f>IF(AND(B170="long jump", OR(AND(E170='club records end 2019'!$F$6, F170&gt;='club records end 2019'!$G$6), AND(E170='club records end 2019'!$F$7, F170&gt;='club records end 2019'!$G$7), AND(E170='club records end 2019'!$F$8, F170&gt;='club records end 2019'!$G$8), AND(E170='club records end 2019'!$F$9, F170&gt;='club records end 2019'!$G$9), AND(E170='club records end 2019'!$F$10, F170&gt;='club records end 2019'!$G$10))), "CR", " ")</f>
        <v xml:space="preserve"> </v>
      </c>
      <c r="X170" s="12" t="str">
        <f>IF(AND(B170="triple jump", OR(AND(E170='club records end 2019'!$F$11, F170&gt;='club records end 2019'!$G$11), AND(E170='club records end 2019'!$F$12, F170&gt;='club records end 2019'!$G$12), AND(E170='club records end 2019'!$F$13, F170&gt;='club records end 2019'!$G$13), AND(E170='club records end 2019'!$F$14, F170&gt;='club records end 2019'!$H$14), AND(E170='club records end 2019'!$F$15, F170&gt;='club records end 2019'!$G$15))), "CR", " ")</f>
        <v xml:space="preserve"> </v>
      </c>
      <c r="Y170" s="12" t="str">
        <f>IF(AND(B170="pole vault", OR(AND(E170='club records end 2019'!$F$16, F170&gt;='club records end 2019'!$G$16), AND(E170='club records end 2019'!$F$17, F170&gt;='club records end 2019'!$G$17), AND(E170='club records end 2019'!$F$18, F170&gt;='club records end 2019'!$G$18), AND(E170='club records end 2019'!$F$19, F170&gt;='club records end 2019'!$G$19), AND(E170='club records end 2019'!$F$20, F170&gt;='club records end 2019'!$G$20))), "CR", " ")</f>
        <v xml:space="preserve"> </v>
      </c>
      <c r="Z170" s="12" t="str">
        <f>IF(AND(B170="discus 1", E170='club records end 2019'!$F$21, F170&gt;='club records end 2019'!$G$21), "CR", " ")</f>
        <v xml:space="preserve"> </v>
      </c>
      <c r="AA170" s="12" t="str">
        <f>IF(AND(B170="discus 1.25", E170='club records end 2019'!$F$22, F170&gt;='club records end 2019'!$G$22), "CR", " ")</f>
        <v xml:space="preserve"> </v>
      </c>
      <c r="AB170" s="12" t="str">
        <f>IF(AND(B170="discus 1.5", E170='club records end 2019'!$F$23, F170&gt;='club records end 2019'!$G$23), "CR", " ")</f>
        <v xml:space="preserve"> </v>
      </c>
      <c r="AC170" s="12" t="str">
        <f>IF(AND(B170="discus 1.75", E170='club records end 2019'!$F$24, F170&gt;='club records end 2019'!$G$24), "CR", " ")</f>
        <v xml:space="preserve"> </v>
      </c>
      <c r="AD170" s="12" t="str">
        <f>IF(AND(B170="discus 2", E170='club records end 2019'!$F$25, F170&gt;='club records end 2019'!$G$25), "CR", " ")</f>
        <v xml:space="preserve"> </v>
      </c>
      <c r="AE170" s="12" t="str">
        <f>IF(AND(B170="hammer 4", E170='club records end 2019'!$F$27, F170&gt;='club records end 2019'!$G$27), "CR", " ")</f>
        <v xml:space="preserve"> </v>
      </c>
      <c r="AF170" s="12" t="str">
        <f>IF(AND(B170="hammer 5", E170='club records end 2019'!$F$28, F170&gt;='club records end 2019'!$G$28), "CR", " ")</f>
        <v xml:space="preserve"> </v>
      </c>
      <c r="AG170" s="12" t="str">
        <f>IF(AND(B170="hammer 6", E170='club records end 2019'!$F$29, F170&gt;='club records end 2019'!$G$29), "CR", " ")</f>
        <v xml:space="preserve"> </v>
      </c>
      <c r="AH170" s="12" t="str">
        <f>IF(AND(B170="hammer 7.26", E170='club records end 2019'!$F$30, F170&gt;='club records end 2019'!$G$30), "CR", " ")</f>
        <v xml:space="preserve"> </v>
      </c>
      <c r="AI170" s="12" t="str">
        <f>IF(AND(B170="javelin 400", E170='club records end 2019'!$F$31, F170&gt;='club records end 2019'!$G$31), "CR", " ")</f>
        <v xml:space="preserve"> </v>
      </c>
      <c r="AJ170" s="12" t="str">
        <f>IF(AND(B170="javelin 600", E170='club records end 2019'!$F$32, F170&gt;='club records end 2019'!$G$32), "CR", " ")</f>
        <v xml:space="preserve"> </v>
      </c>
      <c r="AK170" s="12" t="str">
        <f>IF(AND(B170="javelin 700", E170='club records end 2019'!$F$33, F170&gt;='club records end 2019'!$G$33), "CR", " ")</f>
        <v xml:space="preserve"> </v>
      </c>
      <c r="AL170" s="12" t="str">
        <f>IF(AND(B170="javelin 800", OR(AND(E170='club records end 2019'!$F$34, F170&gt;='club records end 2019'!$G$34), AND(E170='club records end 2019'!$F$35, F170&gt;='club records end 2019'!$G$35))), "CR", " ")</f>
        <v xml:space="preserve"> </v>
      </c>
      <c r="AM170" s="12" t="str">
        <f>IF(AND(B170="shot 3", E170='club records end 2019'!$F$36, F170&gt;='club records end 2019'!$G$36), "CR", " ")</f>
        <v xml:space="preserve"> </v>
      </c>
      <c r="AN170" s="12" t="str">
        <f>IF(AND(B170="shot 4", E170='club records end 2019'!$F$37, F170&gt;='club records end 2019'!$G$37), "CR", " ")</f>
        <v xml:space="preserve"> </v>
      </c>
      <c r="AO170" s="12" t="str">
        <f>IF(AND(B170="shot 5", E170='club records end 2019'!$F$38, F170&gt;='club records end 2019'!$G$38), "CR", " ")</f>
        <v xml:space="preserve"> </v>
      </c>
      <c r="AP170" s="12" t="str">
        <f>IF(AND(B170="shot 6", E170='club records end 2019'!$F$39, F170&gt;='club records end 2019'!$G$39), "CR", " ")</f>
        <v xml:space="preserve"> </v>
      </c>
      <c r="AQ170" s="12" t="str">
        <f>IF(AND(B170="shot 7.26", E170='club records end 2019'!$F$40, F170&gt;='club records end 2019'!$G$40), "CR", " ")</f>
        <v xml:space="preserve"> </v>
      </c>
      <c r="AR170" s="12" t="str">
        <f>IF(AND(B170="60H",OR(AND(E170='club records end 2019'!$J$1,F170&lt;='club records end 2019'!$K$1),AND(E170='club records end 2019'!$J$2,F170&lt;='club records end 2019'!$K$2),AND(E170='club records end 2019'!$J$3,F170&lt;='club records end 2019'!$K$3),AND(E170='club records end 2019'!$J$4,F170&lt;='club records end 2019'!$K$4),AND(E170='club records end 2019'!$J$5,F170&lt;='club records end 2019'!$K$5))),"CR"," ")</f>
        <v xml:space="preserve"> </v>
      </c>
      <c r="AS170" s="12" t="str">
        <f>IF(AND(B170="75H", AND(E170='club records end 2019'!$J$6, F170&lt;='club records end 2019'!$K$6)), "CR", " ")</f>
        <v xml:space="preserve"> </v>
      </c>
      <c r="AT170" s="12" t="str">
        <f>IF(AND(B170="80H", AND(E170='club records end 2019'!$J$7, F170&lt;='club records end 2019'!$K$7)), "CR", " ")</f>
        <v xml:space="preserve"> </v>
      </c>
      <c r="AU170" s="12" t="str">
        <f>IF(AND(B170="100H", AND(E170='club records end 2019'!$J$8, F170&lt;='club records end 2019'!$K$8)), "CR", " ")</f>
        <v xml:space="preserve"> </v>
      </c>
      <c r="AV170" s="12" t="str">
        <f>IF(AND(B170="110H", OR(AND(E170='club records end 2019'!$J$9, F170&lt;='club records end 2019'!$K$9), AND(E170='club records end 2019'!$J$10, F170&lt;='club records end 2019'!$K$10))), "CR", " ")</f>
        <v xml:space="preserve"> </v>
      </c>
      <c r="AW170" s="12" t="str">
        <f>IF(AND(B170="400H", OR(AND(E170='club records end 2019'!$J$11, F170&lt;='club records end 2019'!$K$11), AND(E170='club records end 2019'!$J$12, F170&lt;='club records end 2019'!$K$12), AND(E170='club records end 2019'!$J$13, F170&lt;='club records end 2019'!$K$13), AND(E170='club records end 2019'!$J$14, F170&lt;='club records end 2019'!$K$14))), "CR", " ")</f>
        <v xml:space="preserve"> </v>
      </c>
      <c r="AX170" s="12" t="str">
        <f>IF(AND(B170="1500SC", AND(E170='club records end 2019'!$J$15, F170&lt;='club records end 2019'!$K$15)), "CR", " ")</f>
        <v xml:space="preserve"> </v>
      </c>
      <c r="AY170" s="12" t="str">
        <f>IF(AND(B170="2000SC", OR(AND(E170='club records end 2019'!$J$17, F170&lt;='club records end 2019'!$K$17), AND(E170='club records end 2019'!$J$18, F170&lt;='club records end 2019'!$K$18))), "CR", " ")</f>
        <v xml:space="preserve"> </v>
      </c>
      <c r="AZ170" s="12" t="str">
        <f>IF(AND(B170="3000SC", OR(AND(E170='club records end 2019'!$J$20, F170&lt;='club records end 2019'!$K$20), AND(E170='club records end 2019'!$J$21, F170&lt;='club records end 2019'!$K$21))), "CR", " ")</f>
        <v xml:space="preserve"> </v>
      </c>
      <c r="BA170" s="13" t="str">
        <f>IF(AND(B170="4x100", OR(AND(E170='club records end 2019'!$N$1, F170&lt;='club records end 2019'!$O$1), AND(E170='club records end 2019'!$N$2, F170&lt;='club records end 2019'!$O$2), AND(E170='club records end 2019'!$N$3, F170&lt;='club records end 2019'!$O$3), AND(E170='club records end 2019'!$N$4, F170&lt;='club records end 2019'!$O$4), AND(E170='club records end 2019'!$N$5, F170&lt;='club records end 2019'!$O$5))), "CR", " ")</f>
        <v xml:space="preserve"> </v>
      </c>
      <c r="BB170" s="13" t="str">
        <f>IF(AND(B170="4x200", OR(AND(E170='club records end 2019'!$N$6, F170&lt;='club records end 2019'!$O$6), AND(E170='club records end 2019'!$N$7, F170&lt;='club records end 2019'!$O$7), AND(E170='club records end 2019'!$N$8, F170&lt;='club records end 2019'!$O$8), AND(E170='club records end 2019'!$N$9, F170&lt;='club records end 2019'!$O$9), AND(E170='club records end 2019'!$N$10, F170&lt;='club records end 2019'!$O$10))), "CR", " ")</f>
        <v xml:space="preserve"> </v>
      </c>
      <c r="BC170" s="13" t="str">
        <f>IF(AND(B170="4x300", AND(E170='club records end 2019'!$N$11, F170&lt;='club records end 2019'!$O$11)), "CR", " ")</f>
        <v xml:space="preserve"> </v>
      </c>
      <c r="BD170" s="13" t="str">
        <f>IF(AND(B170="4x400", OR(AND(E170='club records end 2019'!$N$12, F170&lt;='club records end 2019'!$O$12), AND(E170='club records end 2019'!$N$13, F170&lt;='club records end 2019'!$O$13), AND(E170='club records end 2019'!$N$14, F170&lt;='club records end 2019'!$O$14), AND(E170='club records end 2019'!$N$15, F170&lt;='club records end 2019'!$O$15))), "CR", " ")</f>
        <v xml:space="preserve"> </v>
      </c>
      <c r="BE170" s="13" t="str">
        <f>IF(AND(B170="3x800", OR(AND(E170='club records end 2019'!$N$16, F170&lt;='club records end 2019'!$O$16), AND(E170='club records end 2019'!$N$17, F170&lt;='club records end 2019'!$O$17), AND(E170='club records end 2019'!$N$18, F170&lt;='club records end 2019'!$O$18))), "CR", " ")</f>
        <v xml:space="preserve"> </v>
      </c>
      <c r="BF170" s="13" t="str">
        <f>IF(AND(B170="pentathlon", OR(AND(E170='club records end 2019'!$N$21, F170&gt;='club records end 2019'!$O$21), AND(E170='club records end 2019'!$N$22, F170&gt;='club records end 2019'!$O$22),AND(E170='club records end 2019'!$N$23, F170&gt;='club records end 2019'!$O$23),AND(E170='club records end 2019'!$N$24, F170&gt;='club records end 2019'!$O$24))), "CR", " ")</f>
        <v xml:space="preserve"> </v>
      </c>
      <c r="BG170" s="13" t="str">
        <f>IF(AND(B170="heptathlon", OR(AND(E170='club records end 2019'!$N$26, F170&gt;='club records end 2019'!$O$26), AND(E170='club records end 2019'!$N$27, F170&gt;='club records end 2019'!$O$27))), "CR", " ")</f>
        <v xml:space="preserve"> </v>
      </c>
      <c r="BH170" s="13" t="str">
        <f>IF(AND(B170="decathlon", OR(AND(E170='club records end 2019'!$N$29, F170&gt;='club records end 2019'!$O$29), AND(E170='club records end 2019'!$N$30, F170&gt;='club records end 2019'!$O$30),AND(E170='club records end 2019'!$N$31, F170&gt;='club records end 2019'!$O$31))), "CR", " ")</f>
        <v xml:space="preserve"> </v>
      </c>
    </row>
    <row r="171" spans="1:60" ht="14.5" hidden="1" x14ac:dyDescent="0.35">
      <c r="A171" s="29" t="str">
        <f t="shared" si="18"/>
        <v>U13</v>
      </c>
      <c r="B171" s="2">
        <v>100</v>
      </c>
      <c r="C171" s="1" t="s">
        <v>255</v>
      </c>
      <c r="D171" s="1" t="s">
        <v>256</v>
      </c>
      <c r="E171" s="29" t="s">
        <v>13</v>
      </c>
      <c r="J171" s="13" t="str">
        <f t="shared" si="19"/>
        <v>***CLUB RECORD***</v>
      </c>
      <c r="K171" s="13" t="str">
        <f>IF(AND(B171=100, OR(AND(E171='club records end 2019'!$B$6, F171&lt;='club records end 2019'!$C$6), AND(E171='club records end 2019'!$B$7, F171&lt;='club records end 2019'!$C$7), AND(E171='club records end 2019'!$B$8, F171&lt;='club records end 2019'!$C$8), AND(E171='club records end 2019'!$B$9, F171&lt;='club records end 2019'!$C$9), AND(E171='club records end 2019'!$B$10, F171&lt;='club records end 2019'!$C$10))), "CR", " ")</f>
        <v>CR</v>
      </c>
      <c r="L171" s="13" t="str">
        <f>IF(AND(B171=200, OR(AND(E171='club records end 2019'!$B$11, F171&lt;='club records end 2019'!$C$11), AND(E171='club records end 2019'!$B$12, F171&lt;='club records end 2019'!$C$12), AND(E171='club records end 2019'!$B$13, F171&lt;='club records end 2019'!$C$13), AND(E171='club records end 2019'!$B$14, F171&lt;='club records end 2019'!$C$14), AND(E171='club records end 2019'!$B$15, F171&lt;='club records end 2019'!$C$15))), "CR", " ")</f>
        <v xml:space="preserve"> </v>
      </c>
      <c r="M171" s="13" t="str">
        <f>IF(AND(B171=300, OR(AND(E171='club records end 2019'!$B$16, F171&lt;='club records end 2019'!$C$16), AND(E171='club records end 2019'!$B$17, F171&lt;='club records end 2019'!$C$17))), "CR", " ")</f>
        <v xml:space="preserve"> </v>
      </c>
      <c r="N171" s="13" t="str">
        <f>IF(AND(B171=400, OR(AND(E171='club records end 2019'!$B$18, F171&lt;='club records end 2019'!$C$18), AND(E171='club records end 2019'!$B$19, F171&lt;='club records end 2019'!$C$19), AND(E171='club records end 2019'!$B$20, F171&lt;='club records end 2019'!$C$20), AND(E171='club records end 2019'!$B$21, F171&lt;='club records end 2019'!$C$21))), "CR", " ")</f>
        <v xml:space="preserve"> </v>
      </c>
      <c r="O171" s="13" t="str">
        <f>IF(AND(B171=800, OR(AND(E171='club records end 2019'!$B$22, F171&lt;='club records end 2019'!$C$22), AND(E171='club records end 2019'!$B$23, F171&lt;='club records end 2019'!$C$23), AND(E171='club records end 2019'!$B$24, F171&lt;='club records end 2019'!$C$24), AND(E171='club records end 2019'!$B$25, F171&lt;='club records end 2019'!$C$25), AND(E171='club records end 2019'!$B$26, F171&lt;='club records end 2019'!$C$26))), "CR", " ")</f>
        <v xml:space="preserve"> </v>
      </c>
      <c r="P171" s="13" t="str">
        <f>IF(AND(B171=1000, OR(AND(E171='club records end 2019'!$B$27, F171&lt;='club records end 2019'!$C$27), AND(E171='club records end 2019'!$B$28, F171&lt;='club records end 2019'!$C$28))), "CR", " ")</f>
        <v xml:space="preserve"> </v>
      </c>
      <c r="Q171" s="13" t="str">
        <f>IF(AND(B171=1500, OR(AND(E171='club records end 2019'!$B$29, F171&lt;='club records end 2019'!$C$29), AND(E171='club records end 2019'!$B$30, F171&lt;='club records end 2019'!$C$30), AND(E171='club records end 2019'!$B$31, F171&lt;='club records end 2019'!$C$31), AND(E171='club records end 2019'!$B$32, F171&lt;='club records end 2019'!$C$32), AND(E171='club records end 2019'!$B$33, F171&lt;='club records end 2019'!$C$33))), "CR", " ")</f>
        <v xml:space="preserve"> </v>
      </c>
      <c r="R171" s="13" t="str">
        <f>IF(AND(B171="1600 (Mile)",OR(AND(E171='club records end 2019'!$B$34,F171&lt;='club records end 2019'!$C$34),AND(E171='club records end 2019'!$B$35,F171&lt;='club records end 2019'!$C$35),AND(E171='club records end 2019'!$B$36,F171&lt;='club records end 2019'!$C$36),AND(E171='club records end 2019'!$B$37,F171&lt;='club records end 2019'!$C$37))),"CR"," ")</f>
        <v xml:space="preserve"> </v>
      </c>
      <c r="S171" s="13" t="str">
        <f>IF(AND(B171=3000, OR(AND(E171='club records end 2019'!$B$38, F171&lt;='club records end 2019'!$C$38), AND(E171='club records end 2019'!$B$39, F171&lt;='club records end 2019'!$C$39), AND(E171='club records end 2019'!$B$40, F171&lt;='club records end 2019'!$C$40), AND(E171='club records end 2019'!$B$41, F171&lt;='club records end 2019'!$C$41))), "CR", " ")</f>
        <v xml:space="preserve"> </v>
      </c>
      <c r="T171" s="13" t="str">
        <f>IF(AND(B171=5000, OR(AND(E171='club records end 2019'!$B$42, F171&lt;='club records end 2019'!$C$42), AND(E171='club records end 2019'!$B$43, F171&lt;='club records end 2019'!$C$43))), "CR", " ")</f>
        <v xml:space="preserve"> </v>
      </c>
      <c r="U171" s="12" t="str">
        <f>IF(AND(B171=10000, OR(AND(E171='club records end 2019'!$B$44, F171&lt;='club records end 2019'!$C$44), AND(E171='club records end 2019'!$B$45, F171&lt;='club records end 2019'!$C$45))), "CR", " ")</f>
        <v xml:space="preserve"> </v>
      </c>
      <c r="V171" s="12" t="str">
        <f>IF(AND(B171="high jump", OR(AND(E171='club records end 2019'!$F$1, F171&gt;='club records end 2019'!$G$1), AND(E171='club records end 2019'!$F$2, F171&gt;='club records end 2019'!$G$2), AND(E171='club records end 2019'!$F$3, F171&gt;='club records end 2019'!$G$3), AND(E171='club records end 2019'!$F$4, F171&gt;='club records end 2019'!$G$4), AND(E171='club records end 2019'!$F$5, F171&gt;='club records end 2019'!$G$5))), "CR", " ")</f>
        <v xml:space="preserve"> </v>
      </c>
      <c r="W171" s="12" t="str">
        <f>IF(AND(B171="long jump", OR(AND(E171='club records end 2019'!$F$6, F171&gt;='club records end 2019'!$G$6), AND(E171='club records end 2019'!$F$7, F171&gt;='club records end 2019'!$G$7), AND(E171='club records end 2019'!$F$8, F171&gt;='club records end 2019'!$G$8), AND(E171='club records end 2019'!$F$9, F171&gt;='club records end 2019'!$G$9), AND(E171='club records end 2019'!$F$10, F171&gt;='club records end 2019'!$G$10))), "CR", " ")</f>
        <v xml:space="preserve"> </v>
      </c>
      <c r="X171" s="12" t="str">
        <f>IF(AND(B171="triple jump", OR(AND(E171='club records end 2019'!$F$11, F171&gt;='club records end 2019'!$G$11), AND(E171='club records end 2019'!$F$12, F171&gt;='club records end 2019'!$G$12), AND(E171='club records end 2019'!$F$13, F171&gt;='club records end 2019'!$G$13), AND(E171='club records end 2019'!$F$14, F171&gt;='club records end 2019'!$H$14), AND(E171='club records end 2019'!$F$15, F171&gt;='club records end 2019'!$G$15))), "CR", " ")</f>
        <v xml:space="preserve"> </v>
      </c>
      <c r="Y171" s="12" t="str">
        <f>IF(AND(B171="pole vault", OR(AND(E171='club records end 2019'!$F$16, F171&gt;='club records end 2019'!$G$16), AND(E171='club records end 2019'!$F$17, F171&gt;='club records end 2019'!$G$17), AND(E171='club records end 2019'!$F$18, F171&gt;='club records end 2019'!$G$18), AND(E171='club records end 2019'!$F$19, F171&gt;='club records end 2019'!$G$19), AND(E171='club records end 2019'!$F$20, F171&gt;='club records end 2019'!$G$20))), "CR", " ")</f>
        <v xml:space="preserve"> </v>
      </c>
      <c r="Z171" s="12" t="str">
        <f>IF(AND(B171="discus 1", E171='club records end 2019'!$F$21, F171&gt;='club records end 2019'!$G$21), "CR", " ")</f>
        <v xml:space="preserve"> </v>
      </c>
      <c r="AA171" s="12" t="str">
        <f>IF(AND(B171="discus 1.25", E171='club records end 2019'!$F$22, F171&gt;='club records end 2019'!$G$22), "CR", " ")</f>
        <v xml:space="preserve"> </v>
      </c>
      <c r="AB171" s="12" t="str">
        <f>IF(AND(B171="discus 1.5", E171='club records end 2019'!$F$23, F171&gt;='club records end 2019'!$G$23), "CR", " ")</f>
        <v xml:space="preserve"> </v>
      </c>
      <c r="AC171" s="12" t="str">
        <f>IF(AND(B171="discus 1.75", E171='club records end 2019'!$F$24, F171&gt;='club records end 2019'!$G$24), "CR", " ")</f>
        <v xml:space="preserve"> </v>
      </c>
      <c r="AD171" s="12" t="str">
        <f>IF(AND(B171="discus 2", E171='club records end 2019'!$F$25, F171&gt;='club records end 2019'!$G$25), "CR", " ")</f>
        <v xml:space="preserve"> </v>
      </c>
      <c r="AE171" s="12" t="str">
        <f>IF(AND(B171="hammer 4", E171='club records end 2019'!$F$27, F171&gt;='club records end 2019'!$G$27), "CR", " ")</f>
        <v xml:space="preserve"> </v>
      </c>
      <c r="AF171" s="12" t="str">
        <f>IF(AND(B171="hammer 5", E171='club records end 2019'!$F$28, F171&gt;='club records end 2019'!$G$28), "CR", " ")</f>
        <v xml:space="preserve"> </v>
      </c>
      <c r="AG171" s="12" t="str">
        <f>IF(AND(B171="hammer 6", E171='club records end 2019'!$F$29, F171&gt;='club records end 2019'!$G$29), "CR", " ")</f>
        <v xml:space="preserve"> </v>
      </c>
      <c r="AH171" s="12" t="str">
        <f>IF(AND(B171="hammer 7.26", E171='club records end 2019'!$F$30, F171&gt;='club records end 2019'!$G$30), "CR", " ")</f>
        <v xml:space="preserve"> </v>
      </c>
      <c r="AI171" s="12" t="str">
        <f>IF(AND(B171="javelin 400", E171='club records end 2019'!$F$31, F171&gt;='club records end 2019'!$G$31), "CR", " ")</f>
        <v xml:space="preserve"> </v>
      </c>
      <c r="AJ171" s="12" t="str">
        <f>IF(AND(B171="javelin 600", E171='club records end 2019'!$F$32, F171&gt;='club records end 2019'!$G$32), "CR", " ")</f>
        <v xml:space="preserve"> </v>
      </c>
      <c r="AK171" s="12" t="str">
        <f>IF(AND(B171="javelin 700", E171='club records end 2019'!$F$33, F171&gt;='club records end 2019'!$G$33), "CR", " ")</f>
        <v xml:space="preserve"> </v>
      </c>
      <c r="AL171" s="12" t="str">
        <f>IF(AND(B171="javelin 800", OR(AND(E171='club records end 2019'!$F$34, F171&gt;='club records end 2019'!$G$34), AND(E171='club records end 2019'!$F$35, F171&gt;='club records end 2019'!$G$35))), "CR", " ")</f>
        <v xml:space="preserve"> </v>
      </c>
      <c r="AM171" s="12" t="str">
        <f>IF(AND(B171="shot 3", E171='club records end 2019'!$F$36, F171&gt;='club records end 2019'!$G$36), "CR", " ")</f>
        <v xml:space="preserve"> </v>
      </c>
      <c r="AN171" s="12" t="str">
        <f>IF(AND(B171="shot 4", E171='club records end 2019'!$F$37, F171&gt;='club records end 2019'!$G$37), "CR", " ")</f>
        <v xml:space="preserve"> </v>
      </c>
      <c r="AO171" s="12" t="str">
        <f>IF(AND(B171="shot 5", E171='club records end 2019'!$F$38, F171&gt;='club records end 2019'!$G$38), "CR", " ")</f>
        <v xml:space="preserve"> </v>
      </c>
      <c r="AP171" s="12" t="str">
        <f>IF(AND(B171="shot 6", E171='club records end 2019'!$F$39, F171&gt;='club records end 2019'!$G$39), "CR", " ")</f>
        <v xml:space="preserve"> </v>
      </c>
      <c r="AQ171" s="12" t="str">
        <f>IF(AND(B171="shot 7.26", E171='club records end 2019'!$F$40, F171&gt;='club records end 2019'!$G$40), "CR", " ")</f>
        <v xml:space="preserve"> </v>
      </c>
      <c r="AR171" s="12" t="str">
        <f>IF(AND(B171="60H",OR(AND(E171='club records end 2019'!$J$1,F171&lt;='club records end 2019'!$K$1),AND(E171='club records end 2019'!$J$2,F171&lt;='club records end 2019'!$K$2),AND(E171='club records end 2019'!$J$3,F171&lt;='club records end 2019'!$K$3),AND(E171='club records end 2019'!$J$4,F171&lt;='club records end 2019'!$K$4),AND(E171='club records end 2019'!$J$5,F171&lt;='club records end 2019'!$K$5))),"CR"," ")</f>
        <v xml:space="preserve"> </v>
      </c>
      <c r="AS171" s="12" t="str">
        <f>IF(AND(B171="75H", AND(E171='club records end 2019'!$J$6, F171&lt;='club records end 2019'!$K$6)), "CR", " ")</f>
        <v xml:space="preserve"> </v>
      </c>
      <c r="AT171" s="12" t="str">
        <f>IF(AND(B171="80H", AND(E171='club records end 2019'!$J$7, F171&lt;='club records end 2019'!$K$7)), "CR", " ")</f>
        <v xml:space="preserve"> </v>
      </c>
      <c r="AU171" s="12" t="str">
        <f>IF(AND(B171="100H", AND(E171='club records end 2019'!$J$8, F171&lt;='club records end 2019'!$K$8)), "CR", " ")</f>
        <v xml:space="preserve"> </v>
      </c>
      <c r="AV171" s="12" t="str">
        <f>IF(AND(B171="110H", OR(AND(E171='club records end 2019'!$J$9, F171&lt;='club records end 2019'!$K$9), AND(E171='club records end 2019'!$J$10, F171&lt;='club records end 2019'!$K$10))), "CR", " ")</f>
        <v xml:space="preserve"> </v>
      </c>
      <c r="AW171" s="12" t="str">
        <f>IF(AND(B171="400H", OR(AND(E171='club records end 2019'!$J$11, F171&lt;='club records end 2019'!$K$11), AND(E171='club records end 2019'!$J$12, F171&lt;='club records end 2019'!$K$12), AND(E171='club records end 2019'!$J$13, F171&lt;='club records end 2019'!$K$13), AND(E171='club records end 2019'!$J$14, F171&lt;='club records end 2019'!$K$14))), "CR", " ")</f>
        <v xml:space="preserve"> </v>
      </c>
      <c r="AX171" s="12" t="str">
        <f>IF(AND(B171="1500SC", AND(E171='club records end 2019'!$J$15, F171&lt;='club records end 2019'!$K$15)), "CR", " ")</f>
        <v xml:space="preserve"> </v>
      </c>
      <c r="AY171" s="12" t="str">
        <f>IF(AND(B171="2000SC", OR(AND(E171='club records end 2019'!$J$17, F171&lt;='club records end 2019'!$K$17), AND(E171='club records end 2019'!$J$18, F171&lt;='club records end 2019'!$K$18))), "CR", " ")</f>
        <v xml:space="preserve"> </v>
      </c>
      <c r="AZ171" s="12" t="str">
        <f>IF(AND(B171="3000SC", OR(AND(E171='club records end 2019'!$J$20, F171&lt;='club records end 2019'!$K$20), AND(E171='club records end 2019'!$J$21, F171&lt;='club records end 2019'!$K$21))), "CR", " ")</f>
        <v xml:space="preserve"> </v>
      </c>
      <c r="BA171" s="13" t="str">
        <f>IF(AND(B171="4x100", OR(AND(E171='club records end 2019'!$N$1, F171&lt;='club records end 2019'!$O$1), AND(E171='club records end 2019'!$N$2, F171&lt;='club records end 2019'!$O$2), AND(E171='club records end 2019'!$N$3, F171&lt;='club records end 2019'!$O$3), AND(E171='club records end 2019'!$N$4, F171&lt;='club records end 2019'!$O$4), AND(E171='club records end 2019'!$N$5, F171&lt;='club records end 2019'!$O$5))), "CR", " ")</f>
        <v xml:space="preserve"> </v>
      </c>
      <c r="BB171" s="13" t="str">
        <f>IF(AND(B171="4x200", OR(AND(E171='club records end 2019'!$N$6, F171&lt;='club records end 2019'!$O$6), AND(E171='club records end 2019'!$N$7, F171&lt;='club records end 2019'!$O$7), AND(E171='club records end 2019'!$N$8, F171&lt;='club records end 2019'!$O$8), AND(E171='club records end 2019'!$N$9, F171&lt;='club records end 2019'!$O$9), AND(E171='club records end 2019'!$N$10, F171&lt;='club records end 2019'!$O$10))), "CR", " ")</f>
        <v xml:space="preserve"> </v>
      </c>
      <c r="BC171" s="13" t="str">
        <f>IF(AND(B171="4x300", AND(E171='club records end 2019'!$N$11, F171&lt;='club records end 2019'!$O$11)), "CR", " ")</f>
        <v xml:space="preserve"> </v>
      </c>
      <c r="BD171" s="13" t="str">
        <f>IF(AND(B171="4x400", OR(AND(E171='club records end 2019'!$N$12, F171&lt;='club records end 2019'!$O$12), AND(E171='club records end 2019'!$N$13, F171&lt;='club records end 2019'!$O$13), AND(E171='club records end 2019'!$N$14, F171&lt;='club records end 2019'!$O$14), AND(E171='club records end 2019'!$N$15, F171&lt;='club records end 2019'!$O$15))), "CR", " ")</f>
        <v xml:space="preserve"> </v>
      </c>
      <c r="BE171" s="13" t="str">
        <f>IF(AND(B171="3x800", OR(AND(E171='club records end 2019'!$N$16, F171&lt;='club records end 2019'!$O$16), AND(E171='club records end 2019'!$N$17, F171&lt;='club records end 2019'!$O$17), AND(E171='club records end 2019'!$N$18, F171&lt;='club records end 2019'!$O$18))), "CR", " ")</f>
        <v xml:space="preserve"> </v>
      </c>
      <c r="BF171" s="13" t="str">
        <f>IF(AND(B171="pentathlon", OR(AND(E171='club records end 2019'!$N$21, F171&gt;='club records end 2019'!$O$21), AND(E171='club records end 2019'!$N$22, F171&gt;='club records end 2019'!$O$22),AND(E171='club records end 2019'!$N$23, F171&gt;='club records end 2019'!$O$23),AND(E171='club records end 2019'!$N$24, F171&gt;='club records end 2019'!$O$24))), "CR", " ")</f>
        <v xml:space="preserve"> </v>
      </c>
      <c r="BG171" s="13" t="str">
        <f>IF(AND(B171="heptathlon", OR(AND(E171='club records end 2019'!$N$26, F171&gt;='club records end 2019'!$O$26), AND(E171='club records end 2019'!$N$27, F171&gt;='club records end 2019'!$O$27))), "CR", " ")</f>
        <v xml:space="preserve"> </v>
      </c>
      <c r="BH171" s="13" t="str">
        <f>IF(AND(B171="decathlon", OR(AND(E171='club records end 2019'!$N$29, F171&gt;='club records end 2019'!$O$29), AND(E171='club records end 2019'!$N$30, F171&gt;='club records end 2019'!$O$30),AND(E171='club records end 2019'!$N$31, F171&gt;='club records end 2019'!$O$31))), "CR", " ")</f>
        <v xml:space="preserve"> </v>
      </c>
    </row>
    <row r="172" spans="1:60" ht="14.5" hidden="1" x14ac:dyDescent="0.35">
      <c r="A172" s="29" t="str">
        <f t="shared" si="18"/>
        <v>U15</v>
      </c>
      <c r="B172" s="2">
        <v>200</v>
      </c>
      <c r="C172" s="1" t="s">
        <v>287</v>
      </c>
      <c r="D172" s="1" t="s">
        <v>288</v>
      </c>
      <c r="E172" s="29" t="s">
        <v>11</v>
      </c>
      <c r="J172" s="13" t="str">
        <f t="shared" si="19"/>
        <v>***CLUB RECORD***</v>
      </c>
      <c r="K172" s="13" t="str">
        <f>IF(AND(B172=100, OR(AND(E172='club records end 2019'!$B$6, F172&lt;='club records end 2019'!$C$6), AND(E172='club records end 2019'!$B$7, F172&lt;='club records end 2019'!$C$7), AND(E172='club records end 2019'!$B$8, F172&lt;='club records end 2019'!$C$8), AND(E172='club records end 2019'!$B$9, F172&lt;='club records end 2019'!$C$9), AND(E172='club records end 2019'!$B$10, F172&lt;='club records end 2019'!$C$10))), "CR", " ")</f>
        <v xml:space="preserve"> </v>
      </c>
      <c r="L172" s="13" t="str">
        <f>IF(AND(B172=200, OR(AND(E172='club records end 2019'!$B$11, F172&lt;='club records end 2019'!$C$11), AND(E172='club records end 2019'!$B$12, F172&lt;='club records end 2019'!$C$12), AND(E172='club records end 2019'!$B$13, F172&lt;='club records end 2019'!$C$13), AND(E172='club records end 2019'!$B$14, F172&lt;='club records end 2019'!$C$14), AND(E172='club records end 2019'!$B$15, F172&lt;='club records end 2019'!$C$15))), "CR", " ")</f>
        <v>CR</v>
      </c>
      <c r="M172" s="13" t="str">
        <f>IF(AND(B172=300, OR(AND(E172='club records end 2019'!$B$16, F172&lt;='club records end 2019'!$C$16), AND(E172='club records end 2019'!$B$17, F172&lt;='club records end 2019'!$C$17))), "CR", " ")</f>
        <v xml:space="preserve"> </v>
      </c>
      <c r="N172" s="13" t="str">
        <f>IF(AND(B172=400, OR(AND(E172='club records end 2019'!$B$18, F172&lt;='club records end 2019'!$C$18), AND(E172='club records end 2019'!$B$19, F172&lt;='club records end 2019'!$C$19), AND(E172='club records end 2019'!$B$20, F172&lt;='club records end 2019'!$C$20), AND(E172='club records end 2019'!$B$21, F172&lt;='club records end 2019'!$C$21))), "CR", " ")</f>
        <v xml:space="preserve"> </v>
      </c>
      <c r="O172" s="13" t="str">
        <f>IF(AND(B172=800, OR(AND(E172='club records end 2019'!$B$22, F172&lt;='club records end 2019'!$C$22), AND(E172='club records end 2019'!$B$23, F172&lt;='club records end 2019'!$C$23), AND(E172='club records end 2019'!$B$24, F172&lt;='club records end 2019'!$C$24), AND(E172='club records end 2019'!$B$25, F172&lt;='club records end 2019'!$C$25), AND(E172='club records end 2019'!$B$26, F172&lt;='club records end 2019'!$C$26))), "CR", " ")</f>
        <v xml:space="preserve"> </v>
      </c>
      <c r="P172" s="13" t="str">
        <f>IF(AND(B172=1000, OR(AND(E172='club records end 2019'!$B$27, F172&lt;='club records end 2019'!$C$27), AND(E172='club records end 2019'!$B$28, F172&lt;='club records end 2019'!$C$28))), "CR", " ")</f>
        <v xml:space="preserve"> </v>
      </c>
      <c r="Q172" s="13" t="str">
        <f>IF(AND(B172=1500, OR(AND(E172='club records end 2019'!$B$29, F172&lt;='club records end 2019'!$C$29), AND(E172='club records end 2019'!$B$30, F172&lt;='club records end 2019'!$C$30), AND(E172='club records end 2019'!$B$31, F172&lt;='club records end 2019'!$C$31), AND(E172='club records end 2019'!$B$32, F172&lt;='club records end 2019'!$C$32), AND(E172='club records end 2019'!$B$33, F172&lt;='club records end 2019'!$C$33))), "CR", " ")</f>
        <v xml:space="preserve"> </v>
      </c>
      <c r="R172" s="13" t="str">
        <f>IF(AND(B172="1600 (Mile)",OR(AND(E172='club records end 2019'!$B$34,F172&lt;='club records end 2019'!$C$34),AND(E172='club records end 2019'!$B$35,F172&lt;='club records end 2019'!$C$35),AND(E172='club records end 2019'!$B$36,F172&lt;='club records end 2019'!$C$36),AND(E172='club records end 2019'!$B$37,F172&lt;='club records end 2019'!$C$37))),"CR"," ")</f>
        <v xml:space="preserve"> </v>
      </c>
      <c r="S172" s="13" t="str">
        <f>IF(AND(B172=3000, OR(AND(E172='club records end 2019'!$B$38, F172&lt;='club records end 2019'!$C$38), AND(E172='club records end 2019'!$B$39, F172&lt;='club records end 2019'!$C$39), AND(E172='club records end 2019'!$B$40, F172&lt;='club records end 2019'!$C$40), AND(E172='club records end 2019'!$B$41, F172&lt;='club records end 2019'!$C$41))), "CR", " ")</f>
        <v xml:space="preserve"> </v>
      </c>
      <c r="T172" s="13" t="str">
        <f>IF(AND(B172=5000, OR(AND(E172='club records end 2019'!$B$42, F172&lt;='club records end 2019'!$C$42), AND(E172='club records end 2019'!$B$43, F172&lt;='club records end 2019'!$C$43))), "CR", " ")</f>
        <v xml:space="preserve"> </v>
      </c>
      <c r="U172" s="12" t="str">
        <f>IF(AND(B172=10000, OR(AND(E172='club records end 2019'!$B$44, F172&lt;='club records end 2019'!$C$44), AND(E172='club records end 2019'!$B$45, F172&lt;='club records end 2019'!$C$45))), "CR", " ")</f>
        <v xml:space="preserve"> </v>
      </c>
      <c r="V172" s="12" t="str">
        <f>IF(AND(B172="high jump", OR(AND(E172='club records end 2019'!$F$1, F172&gt;='club records end 2019'!$G$1), AND(E172='club records end 2019'!$F$2, F172&gt;='club records end 2019'!$G$2), AND(E172='club records end 2019'!$F$3, F172&gt;='club records end 2019'!$G$3), AND(E172='club records end 2019'!$F$4, F172&gt;='club records end 2019'!$G$4), AND(E172='club records end 2019'!$F$5, F172&gt;='club records end 2019'!$G$5))), "CR", " ")</f>
        <v xml:space="preserve"> </v>
      </c>
      <c r="W172" s="12" t="str">
        <f>IF(AND(B172="long jump", OR(AND(E172='club records end 2019'!$F$6, F172&gt;='club records end 2019'!$G$6), AND(E172='club records end 2019'!$F$7, F172&gt;='club records end 2019'!$G$7), AND(E172='club records end 2019'!$F$8, F172&gt;='club records end 2019'!$G$8), AND(E172='club records end 2019'!$F$9, F172&gt;='club records end 2019'!$G$9), AND(E172='club records end 2019'!$F$10, F172&gt;='club records end 2019'!$G$10))), "CR", " ")</f>
        <v xml:space="preserve"> </v>
      </c>
      <c r="X172" s="12" t="str">
        <f>IF(AND(B172="triple jump", OR(AND(E172='club records end 2019'!$F$11, F172&gt;='club records end 2019'!$G$11), AND(E172='club records end 2019'!$F$12, F172&gt;='club records end 2019'!$G$12), AND(E172='club records end 2019'!$F$13, F172&gt;='club records end 2019'!$G$13), AND(E172='club records end 2019'!$F$14, F172&gt;='club records end 2019'!$H$14), AND(E172='club records end 2019'!$F$15, F172&gt;='club records end 2019'!$G$15))), "CR", " ")</f>
        <v xml:space="preserve"> </v>
      </c>
      <c r="Y172" s="12" t="str">
        <f>IF(AND(B172="pole vault", OR(AND(E172='club records end 2019'!$F$16, F172&gt;='club records end 2019'!$G$16), AND(E172='club records end 2019'!$F$17, F172&gt;='club records end 2019'!$G$17), AND(E172='club records end 2019'!$F$18, F172&gt;='club records end 2019'!$G$18), AND(E172='club records end 2019'!$F$19, F172&gt;='club records end 2019'!$G$19), AND(E172='club records end 2019'!$F$20, F172&gt;='club records end 2019'!$G$20))), "CR", " ")</f>
        <v xml:space="preserve"> </v>
      </c>
      <c r="Z172" s="12" t="str">
        <f>IF(AND(B172="discus 1", E172='club records end 2019'!$F$21, F172&gt;='club records end 2019'!$G$21), "CR", " ")</f>
        <v xml:space="preserve"> </v>
      </c>
      <c r="AA172" s="12" t="str">
        <f>IF(AND(B172="discus 1.25", E172='club records end 2019'!$F$22, F172&gt;='club records end 2019'!$G$22), "CR", " ")</f>
        <v xml:space="preserve"> </v>
      </c>
      <c r="AB172" s="12" t="str">
        <f>IF(AND(B172="discus 1.5", E172='club records end 2019'!$F$23, F172&gt;='club records end 2019'!$G$23), "CR", " ")</f>
        <v xml:space="preserve"> </v>
      </c>
      <c r="AC172" s="12" t="str">
        <f>IF(AND(B172="discus 1.75", E172='club records end 2019'!$F$24, F172&gt;='club records end 2019'!$G$24), "CR", " ")</f>
        <v xml:space="preserve"> </v>
      </c>
      <c r="AD172" s="12" t="str">
        <f>IF(AND(B172="discus 2", E172='club records end 2019'!$F$25, F172&gt;='club records end 2019'!$G$25), "CR", " ")</f>
        <v xml:space="preserve"> </v>
      </c>
      <c r="AE172" s="12" t="str">
        <f>IF(AND(B172="hammer 4", E172='club records end 2019'!$F$27, F172&gt;='club records end 2019'!$G$27), "CR", " ")</f>
        <v xml:space="preserve"> </v>
      </c>
      <c r="AF172" s="12" t="str">
        <f>IF(AND(B172="hammer 5", E172='club records end 2019'!$F$28, F172&gt;='club records end 2019'!$G$28), "CR", " ")</f>
        <v xml:space="preserve"> </v>
      </c>
      <c r="AG172" s="12" t="str">
        <f>IF(AND(B172="hammer 6", E172='club records end 2019'!$F$29, F172&gt;='club records end 2019'!$G$29), "CR", " ")</f>
        <v xml:space="preserve"> </v>
      </c>
      <c r="AH172" s="12" t="str">
        <f>IF(AND(B172="hammer 7.26", E172='club records end 2019'!$F$30, F172&gt;='club records end 2019'!$G$30), "CR", " ")</f>
        <v xml:space="preserve"> </v>
      </c>
      <c r="AI172" s="12" t="str">
        <f>IF(AND(B172="javelin 400", E172='club records end 2019'!$F$31, F172&gt;='club records end 2019'!$G$31), "CR", " ")</f>
        <v xml:space="preserve"> </v>
      </c>
      <c r="AJ172" s="12" t="str">
        <f>IF(AND(B172="javelin 600", E172='club records end 2019'!$F$32, F172&gt;='club records end 2019'!$G$32), "CR", " ")</f>
        <v xml:space="preserve"> </v>
      </c>
      <c r="AK172" s="12" t="str">
        <f>IF(AND(B172="javelin 700", E172='club records end 2019'!$F$33, F172&gt;='club records end 2019'!$G$33), "CR", " ")</f>
        <v xml:space="preserve"> </v>
      </c>
      <c r="AL172" s="12" t="str">
        <f>IF(AND(B172="javelin 800", OR(AND(E172='club records end 2019'!$F$34, F172&gt;='club records end 2019'!$G$34), AND(E172='club records end 2019'!$F$35, F172&gt;='club records end 2019'!$G$35))), "CR", " ")</f>
        <v xml:space="preserve"> </v>
      </c>
      <c r="AM172" s="12" t="str">
        <f>IF(AND(B172="shot 3", E172='club records end 2019'!$F$36, F172&gt;='club records end 2019'!$G$36), "CR", " ")</f>
        <v xml:space="preserve"> </v>
      </c>
      <c r="AN172" s="12" t="str">
        <f>IF(AND(B172="shot 4", E172='club records end 2019'!$F$37, F172&gt;='club records end 2019'!$G$37), "CR", " ")</f>
        <v xml:space="preserve"> </v>
      </c>
      <c r="AO172" s="12" t="str">
        <f>IF(AND(B172="shot 5", E172='club records end 2019'!$F$38, F172&gt;='club records end 2019'!$G$38), "CR", " ")</f>
        <v xml:space="preserve"> </v>
      </c>
      <c r="AP172" s="12" t="str">
        <f>IF(AND(B172="shot 6", E172='club records end 2019'!$F$39, F172&gt;='club records end 2019'!$G$39), "CR", " ")</f>
        <v xml:space="preserve"> </v>
      </c>
      <c r="AQ172" s="12" t="str">
        <f>IF(AND(B172="shot 7.26", E172='club records end 2019'!$F$40, F172&gt;='club records end 2019'!$G$40), "CR", " ")</f>
        <v xml:space="preserve"> </v>
      </c>
      <c r="AR172" s="12" t="str">
        <f>IF(AND(B172="60H",OR(AND(E172='club records end 2019'!$J$1,F172&lt;='club records end 2019'!$K$1),AND(E172='club records end 2019'!$J$2,F172&lt;='club records end 2019'!$K$2),AND(E172='club records end 2019'!$J$3,F172&lt;='club records end 2019'!$K$3),AND(E172='club records end 2019'!$J$4,F172&lt;='club records end 2019'!$K$4),AND(E172='club records end 2019'!$J$5,F172&lt;='club records end 2019'!$K$5))),"CR"," ")</f>
        <v xml:space="preserve"> </v>
      </c>
      <c r="AS172" s="12" t="str">
        <f>IF(AND(B172="75H", AND(E172='club records end 2019'!$J$6, F172&lt;='club records end 2019'!$K$6)), "CR", " ")</f>
        <v xml:space="preserve"> </v>
      </c>
      <c r="AT172" s="12" t="str">
        <f>IF(AND(B172="80H", AND(E172='club records end 2019'!$J$7, F172&lt;='club records end 2019'!$K$7)), "CR", " ")</f>
        <v xml:space="preserve"> </v>
      </c>
      <c r="AU172" s="12" t="str">
        <f>IF(AND(B172="100H", AND(E172='club records end 2019'!$J$8, F172&lt;='club records end 2019'!$K$8)), "CR", " ")</f>
        <v xml:space="preserve"> </v>
      </c>
      <c r="AV172" s="12" t="str">
        <f>IF(AND(B172="110H", OR(AND(E172='club records end 2019'!$J$9, F172&lt;='club records end 2019'!$K$9), AND(E172='club records end 2019'!$J$10, F172&lt;='club records end 2019'!$K$10))), "CR", " ")</f>
        <v xml:space="preserve"> </v>
      </c>
      <c r="AW172" s="12" t="str">
        <f>IF(AND(B172="400H", OR(AND(E172='club records end 2019'!$J$11, F172&lt;='club records end 2019'!$K$11), AND(E172='club records end 2019'!$J$12, F172&lt;='club records end 2019'!$K$12), AND(E172='club records end 2019'!$J$13, F172&lt;='club records end 2019'!$K$13), AND(E172='club records end 2019'!$J$14, F172&lt;='club records end 2019'!$K$14))), "CR", " ")</f>
        <v xml:space="preserve"> </v>
      </c>
      <c r="AX172" s="12" t="str">
        <f>IF(AND(B172="1500SC", AND(E172='club records end 2019'!$J$15, F172&lt;='club records end 2019'!$K$15)), "CR", " ")</f>
        <v xml:space="preserve"> </v>
      </c>
      <c r="AY172" s="12" t="str">
        <f>IF(AND(B172="2000SC", OR(AND(E172='club records end 2019'!$J$17, F172&lt;='club records end 2019'!$K$17), AND(E172='club records end 2019'!$J$18, F172&lt;='club records end 2019'!$K$18))), "CR", " ")</f>
        <v xml:space="preserve"> </v>
      </c>
      <c r="AZ172" s="12" t="str">
        <f>IF(AND(B172="3000SC", OR(AND(E172='club records end 2019'!$J$20, F172&lt;='club records end 2019'!$K$20), AND(E172='club records end 2019'!$J$21, F172&lt;='club records end 2019'!$K$21))), "CR", " ")</f>
        <v xml:space="preserve"> </v>
      </c>
      <c r="BA172" s="13" t="str">
        <f>IF(AND(B172="4x100", OR(AND(E172='club records end 2019'!$N$1, F172&lt;='club records end 2019'!$O$1), AND(E172='club records end 2019'!$N$2, F172&lt;='club records end 2019'!$O$2), AND(E172='club records end 2019'!$N$3, F172&lt;='club records end 2019'!$O$3), AND(E172='club records end 2019'!$N$4, F172&lt;='club records end 2019'!$O$4), AND(E172='club records end 2019'!$N$5, F172&lt;='club records end 2019'!$O$5))), "CR", " ")</f>
        <v xml:space="preserve"> </v>
      </c>
      <c r="BB172" s="13" t="str">
        <f>IF(AND(B172="4x200", OR(AND(E172='club records end 2019'!$N$6, F172&lt;='club records end 2019'!$O$6), AND(E172='club records end 2019'!$N$7, F172&lt;='club records end 2019'!$O$7), AND(E172='club records end 2019'!$N$8, F172&lt;='club records end 2019'!$O$8), AND(E172='club records end 2019'!$N$9, F172&lt;='club records end 2019'!$O$9), AND(E172='club records end 2019'!$N$10, F172&lt;='club records end 2019'!$O$10))), "CR", " ")</f>
        <v xml:space="preserve"> </v>
      </c>
      <c r="BC172" s="13" t="str">
        <f>IF(AND(B172="4x300", AND(E172='club records end 2019'!$N$11, F172&lt;='club records end 2019'!$O$11)), "CR", " ")</f>
        <v xml:space="preserve"> </v>
      </c>
      <c r="BD172" s="13" t="str">
        <f>IF(AND(B172="4x400", OR(AND(E172='club records end 2019'!$N$12, F172&lt;='club records end 2019'!$O$12), AND(E172='club records end 2019'!$N$13, F172&lt;='club records end 2019'!$O$13), AND(E172='club records end 2019'!$N$14, F172&lt;='club records end 2019'!$O$14), AND(E172='club records end 2019'!$N$15, F172&lt;='club records end 2019'!$O$15))), "CR", " ")</f>
        <v xml:space="preserve"> </v>
      </c>
      <c r="BE172" s="13" t="str">
        <f>IF(AND(B172="3x800", OR(AND(E172='club records end 2019'!$N$16, F172&lt;='club records end 2019'!$O$16), AND(E172='club records end 2019'!$N$17, F172&lt;='club records end 2019'!$O$17), AND(E172='club records end 2019'!$N$18, F172&lt;='club records end 2019'!$O$18))), "CR", " ")</f>
        <v xml:space="preserve"> </v>
      </c>
      <c r="BF172" s="13" t="str">
        <f>IF(AND(B172="pentathlon", OR(AND(E172='club records end 2019'!$N$21, F172&gt;='club records end 2019'!$O$21), AND(E172='club records end 2019'!$N$22, F172&gt;='club records end 2019'!$O$22),AND(E172='club records end 2019'!$N$23, F172&gt;='club records end 2019'!$O$23),AND(E172='club records end 2019'!$N$24, F172&gt;='club records end 2019'!$O$24))), "CR", " ")</f>
        <v xml:space="preserve"> </v>
      </c>
      <c r="BG172" s="13" t="str">
        <f>IF(AND(B172="heptathlon", OR(AND(E172='club records end 2019'!$N$26, F172&gt;='club records end 2019'!$O$26), AND(E172='club records end 2019'!$N$27, F172&gt;='club records end 2019'!$O$27))), "CR", " ")</f>
        <v xml:space="preserve"> </v>
      </c>
      <c r="BH172" s="13" t="str">
        <f>IF(AND(B172="decathlon", OR(AND(E172='club records end 2019'!$N$29, F172&gt;='club records end 2019'!$O$29), AND(E172='club records end 2019'!$N$30, F172&gt;='club records end 2019'!$O$30),AND(E172='club records end 2019'!$N$31, F172&gt;='club records end 2019'!$O$31))), "CR", " ")</f>
        <v xml:space="preserve"> </v>
      </c>
    </row>
    <row r="173" spans="1:60" ht="14.5" hidden="1" x14ac:dyDescent="0.35">
      <c r="A173" s="29" t="str">
        <f t="shared" si="18"/>
        <v>U15</v>
      </c>
      <c r="B173" s="2" t="s">
        <v>6</v>
      </c>
      <c r="C173" s="1" t="s">
        <v>287</v>
      </c>
      <c r="D173" s="1" t="s">
        <v>288</v>
      </c>
      <c r="E173" s="29" t="s">
        <v>11</v>
      </c>
      <c r="F173" s="19"/>
      <c r="J173" s="13" t="str">
        <f t="shared" si="19"/>
        <v/>
      </c>
      <c r="K173" s="13" t="str">
        <f>IF(AND(B173=100, OR(AND(E173='club records end 2019'!$B$6, F173&lt;='club records end 2019'!$C$6), AND(E173='club records end 2019'!$B$7, F173&lt;='club records end 2019'!$C$7), AND(E173='club records end 2019'!$B$8, F173&lt;='club records end 2019'!$C$8), AND(E173='club records end 2019'!$B$9, F173&lt;='club records end 2019'!$C$9), AND(E173='club records end 2019'!$B$10, F173&lt;='club records end 2019'!$C$10))), "CR", " ")</f>
        <v xml:space="preserve"> </v>
      </c>
      <c r="L173" s="13" t="str">
        <f>IF(AND(B173=200, OR(AND(E173='club records end 2019'!$B$11, F173&lt;='club records end 2019'!$C$11), AND(E173='club records end 2019'!$B$12, F173&lt;='club records end 2019'!$C$12), AND(E173='club records end 2019'!$B$13, F173&lt;='club records end 2019'!$C$13), AND(E173='club records end 2019'!$B$14, F173&lt;='club records end 2019'!$C$14), AND(E173='club records end 2019'!$B$15, F173&lt;='club records end 2019'!$C$15))), "CR", " ")</f>
        <v xml:space="preserve"> </v>
      </c>
      <c r="M173" s="13" t="str">
        <f>IF(AND(B173=300, OR(AND(E173='club records end 2019'!$B$16, F173&lt;='club records end 2019'!$C$16), AND(E173='club records end 2019'!$B$17, F173&lt;='club records end 2019'!$C$17))), "CR", " ")</f>
        <v xml:space="preserve"> </v>
      </c>
      <c r="N173" s="13" t="str">
        <f>IF(AND(B173=400, OR(AND(E173='club records end 2019'!$B$18, F173&lt;='club records end 2019'!$C$18), AND(E173='club records end 2019'!$B$19, F173&lt;='club records end 2019'!$C$19), AND(E173='club records end 2019'!$B$20, F173&lt;='club records end 2019'!$C$20), AND(E173='club records end 2019'!$B$21, F173&lt;='club records end 2019'!$C$21))), "CR", " ")</f>
        <v xml:space="preserve"> </v>
      </c>
      <c r="O173" s="13" t="str">
        <f>IF(AND(B173=800, OR(AND(E173='club records end 2019'!$B$22, F173&lt;='club records end 2019'!$C$22), AND(E173='club records end 2019'!$B$23, F173&lt;='club records end 2019'!$C$23), AND(E173='club records end 2019'!$B$24, F173&lt;='club records end 2019'!$C$24), AND(E173='club records end 2019'!$B$25, F173&lt;='club records end 2019'!$C$25), AND(E173='club records end 2019'!$B$26, F173&lt;='club records end 2019'!$C$26))), "CR", " ")</f>
        <v xml:space="preserve"> </v>
      </c>
      <c r="P173" s="13" t="str">
        <f>IF(AND(B173=1000, OR(AND(E173='club records end 2019'!$B$27, F173&lt;='club records end 2019'!$C$27), AND(E173='club records end 2019'!$B$28, F173&lt;='club records end 2019'!$C$28))), "CR", " ")</f>
        <v xml:space="preserve"> </v>
      </c>
      <c r="Q173" s="13" t="str">
        <f>IF(AND(B173=1500, OR(AND(E173='club records end 2019'!$B$29, F173&lt;='club records end 2019'!$C$29), AND(E173='club records end 2019'!$B$30, F173&lt;='club records end 2019'!$C$30), AND(E173='club records end 2019'!$B$31, F173&lt;='club records end 2019'!$C$31), AND(E173='club records end 2019'!$B$32, F173&lt;='club records end 2019'!$C$32), AND(E173='club records end 2019'!$B$33, F173&lt;='club records end 2019'!$C$33))), "CR", " ")</f>
        <v xml:space="preserve"> </v>
      </c>
      <c r="R173" s="13" t="str">
        <f>IF(AND(B173="1600 (Mile)",OR(AND(E173='club records end 2019'!$B$34,F173&lt;='club records end 2019'!$C$34),AND(E173='club records end 2019'!$B$35,F173&lt;='club records end 2019'!$C$35),AND(E173='club records end 2019'!$B$36,F173&lt;='club records end 2019'!$C$36),AND(E173='club records end 2019'!$B$37,F173&lt;='club records end 2019'!$C$37))),"CR"," ")</f>
        <v xml:space="preserve"> </v>
      </c>
      <c r="S173" s="13" t="str">
        <f>IF(AND(B173=3000, OR(AND(E173='club records end 2019'!$B$38, F173&lt;='club records end 2019'!$C$38), AND(E173='club records end 2019'!$B$39, F173&lt;='club records end 2019'!$C$39), AND(E173='club records end 2019'!$B$40, F173&lt;='club records end 2019'!$C$40), AND(E173='club records end 2019'!$B$41, F173&lt;='club records end 2019'!$C$41))), "CR", " ")</f>
        <v xml:space="preserve"> </v>
      </c>
      <c r="T173" s="13" t="str">
        <f>IF(AND(B173=5000, OR(AND(E173='club records end 2019'!$B$42, F173&lt;='club records end 2019'!$C$42), AND(E173='club records end 2019'!$B$43, F173&lt;='club records end 2019'!$C$43))), "CR", " ")</f>
        <v xml:space="preserve"> </v>
      </c>
      <c r="U173" s="12" t="str">
        <f>IF(AND(B173=10000, OR(AND(E173='club records end 2019'!$B$44, F173&lt;='club records end 2019'!$C$44), AND(E173='club records end 2019'!$B$45, F173&lt;='club records end 2019'!$C$45))), "CR", " ")</f>
        <v xml:space="preserve"> </v>
      </c>
      <c r="V173" s="12" t="str">
        <f>IF(AND(B173="high jump", OR(AND(E173='club records end 2019'!$F$1, F173&gt;='club records end 2019'!$G$1), AND(E173='club records end 2019'!$F$2, F173&gt;='club records end 2019'!$G$2), AND(E173='club records end 2019'!$F$3, F173&gt;='club records end 2019'!$G$3), AND(E173='club records end 2019'!$F$4, F173&gt;='club records end 2019'!$G$4), AND(E173='club records end 2019'!$F$5, F173&gt;='club records end 2019'!$G$5))), "CR", " ")</f>
        <v xml:space="preserve"> </v>
      </c>
      <c r="W173" s="12" t="str">
        <f>IF(AND(B173="long jump", OR(AND(E173='club records end 2019'!$F$6, F173&gt;='club records end 2019'!$G$6), AND(E173='club records end 2019'!$F$7, F173&gt;='club records end 2019'!$G$7), AND(E173='club records end 2019'!$F$8, F173&gt;='club records end 2019'!$G$8), AND(E173='club records end 2019'!$F$9, F173&gt;='club records end 2019'!$G$9), AND(E173='club records end 2019'!$F$10, F173&gt;='club records end 2019'!$G$10))), "CR", " ")</f>
        <v xml:space="preserve"> </v>
      </c>
      <c r="X173" s="12" t="str">
        <f>IF(AND(B173="triple jump", OR(AND(E173='club records end 2019'!$F$11, F173&gt;='club records end 2019'!$G$11), AND(E173='club records end 2019'!$F$12, F173&gt;='club records end 2019'!$G$12), AND(E173='club records end 2019'!$F$13, F173&gt;='club records end 2019'!$G$13), AND(E173='club records end 2019'!$F$14, F173&gt;='club records end 2019'!$H$14), AND(E173='club records end 2019'!$F$15, F173&gt;='club records end 2019'!$G$15))), "CR", " ")</f>
        <v xml:space="preserve"> </v>
      </c>
      <c r="Y173" s="12" t="str">
        <f>IF(AND(B173="pole vault", OR(AND(E173='club records end 2019'!$F$16, F173&gt;='club records end 2019'!$G$16), AND(E173='club records end 2019'!$F$17, F173&gt;='club records end 2019'!$G$17), AND(E173='club records end 2019'!$F$18, F173&gt;='club records end 2019'!$G$18), AND(E173='club records end 2019'!$F$19, F173&gt;='club records end 2019'!$G$19), AND(E173='club records end 2019'!$F$20, F173&gt;='club records end 2019'!$G$20))), "CR", " ")</f>
        <v xml:space="preserve"> </v>
      </c>
      <c r="Z173" s="12" t="str">
        <f>IF(AND(B173="discus 1", E173='club records end 2019'!$F$21, F173&gt;='club records end 2019'!$G$21), "CR", " ")</f>
        <v xml:space="preserve"> </v>
      </c>
      <c r="AA173" s="12" t="str">
        <f>IF(AND(B173="discus 1.25", E173='club records end 2019'!$F$22, F173&gt;='club records end 2019'!$G$22), "CR", " ")</f>
        <v xml:space="preserve"> </v>
      </c>
      <c r="AB173" s="12" t="str">
        <f>IF(AND(B173="discus 1.5", E173='club records end 2019'!$F$23, F173&gt;='club records end 2019'!$G$23), "CR", " ")</f>
        <v xml:space="preserve"> </v>
      </c>
      <c r="AC173" s="12" t="str">
        <f>IF(AND(B173="discus 1.75", E173='club records end 2019'!$F$24, F173&gt;='club records end 2019'!$G$24), "CR", " ")</f>
        <v xml:space="preserve"> </v>
      </c>
      <c r="AD173" s="12" t="str">
        <f>IF(AND(B173="discus 2", E173='club records end 2019'!$F$25, F173&gt;='club records end 2019'!$G$25), "CR", " ")</f>
        <v xml:space="preserve"> </v>
      </c>
      <c r="AE173" s="12" t="str">
        <f>IF(AND(B173="hammer 4", E173='club records end 2019'!$F$27, F173&gt;='club records end 2019'!$G$27), "CR", " ")</f>
        <v xml:space="preserve"> </v>
      </c>
      <c r="AF173" s="12" t="str">
        <f>IF(AND(B173="hammer 5", E173='club records end 2019'!$F$28, F173&gt;='club records end 2019'!$G$28), "CR", " ")</f>
        <v xml:space="preserve"> </v>
      </c>
      <c r="AG173" s="12" t="str">
        <f>IF(AND(B173="hammer 6", E173='club records end 2019'!$F$29, F173&gt;='club records end 2019'!$G$29), "CR", " ")</f>
        <v xml:space="preserve"> </v>
      </c>
      <c r="AH173" s="12" t="str">
        <f>IF(AND(B173="hammer 7.26", E173='club records end 2019'!$F$30, F173&gt;='club records end 2019'!$G$30), "CR", " ")</f>
        <v xml:space="preserve"> </v>
      </c>
      <c r="AI173" s="12" t="str">
        <f>IF(AND(B173="javelin 400", E173='club records end 2019'!$F$31, F173&gt;='club records end 2019'!$G$31), "CR", " ")</f>
        <v xml:space="preserve"> </v>
      </c>
      <c r="AJ173" s="12" t="str">
        <f>IF(AND(B173="javelin 600", E173='club records end 2019'!$F$32, F173&gt;='club records end 2019'!$G$32), "CR", " ")</f>
        <v xml:space="preserve"> </v>
      </c>
      <c r="AK173" s="12" t="str">
        <f>IF(AND(B173="javelin 700", E173='club records end 2019'!$F$33, F173&gt;='club records end 2019'!$G$33), "CR", " ")</f>
        <v xml:space="preserve"> </v>
      </c>
      <c r="AL173" s="12" t="str">
        <f>IF(AND(B173="javelin 800", OR(AND(E173='club records end 2019'!$F$34, F173&gt;='club records end 2019'!$G$34), AND(E173='club records end 2019'!$F$35, F173&gt;='club records end 2019'!$G$35))), "CR", " ")</f>
        <v xml:space="preserve"> </v>
      </c>
      <c r="AM173" s="12" t="str">
        <f>IF(AND(B173="shot 3", E173='club records end 2019'!$F$36, F173&gt;='club records end 2019'!$G$36), "CR", " ")</f>
        <v xml:space="preserve"> </v>
      </c>
      <c r="AN173" s="12" t="str">
        <f>IF(AND(B173="shot 4", E173='club records end 2019'!$F$37, F173&gt;='club records end 2019'!$G$37), "CR", " ")</f>
        <v xml:space="preserve"> </v>
      </c>
      <c r="AO173" s="12" t="str">
        <f>IF(AND(B173="shot 5", E173='club records end 2019'!$F$38, F173&gt;='club records end 2019'!$G$38), "CR", " ")</f>
        <v xml:space="preserve"> </v>
      </c>
      <c r="AP173" s="12" t="str">
        <f>IF(AND(B173="shot 6", E173='club records end 2019'!$F$39, F173&gt;='club records end 2019'!$G$39), "CR", " ")</f>
        <v xml:space="preserve"> </v>
      </c>
      <c r="AQ173" s="12" t="str">
        <f>IF(AND(B173="shot 7.26", E173='club records end 2019'!$F$40, F173&gt;='club records end 2019'!$G$40), "CR", " ")</f>
        <v xml:space="preserve"> </v>
      </c>
      <c r="AR173" s="12" t="str">
        <f>IF(AND(B173="60H",OR(AND(E173='club records end 2019'!$J$1,F173&lt;='club records end 2019'!$K$1),AND(E173='club records end 2019'!$J$2,F173&lt;='club records end 2019'!$K$2),AND(E173='club records end 2019'!$J$3,F173&lt;='club records end 2019'!$K$3),AND(E173='club records end 2019'!$J$4,F173&lt;='club records end 2019'!$K$4),AND(E173='club records end 2019'!$J$5,F173&lt;='club records end 2019'!$K$5))),"CR"," ")</f>
        <v xml:space="preserve"> </v>
      </c>
      <c r="AS173" s="12" t="str">
        <f>IF(AND(B173="75H", AND(E173='club records end 2019'!$J$6, F173&lt;='club records end 2019'!$K$6)), "CR", " ")</f>
        <v xml:space="preserve"> </v>
      </c>
      <c r="AT173" s="12" t="str">
        <f>IF(AND(B173="80H", AND(E173='club records end 2019'!$J$7, F173&lt;='club records end 2019'!$K$7)), "CR", " ")</f>
        <v xml:space="preserve"> </v>
      </c>
      <c r="AU173" s="12" t="str">
        <f>IF(AND(B173="100H", AND(E173='club records end 2019'!$J$8, F173&lt;='club records end 2019'!$K$8)), "CR", " ")</f>
        <v xml:space="preserve"> </v>
      </c>
      <c r="AV173" s="12" t="str">
        <f>IF(AND(B173="110H", OR(AND(E173='club records end 2019'!$J$9, F173&lt;='club records end 2019'!$K$9), AND(E173='club records end 2019'!$J$10, F173&lt;='club records end 2019'!$K$10))), "CR", " ")</f>
        <v xml:space="preserve"> </v>
      </c>
      <c r="AW173" s="12" t="str">
        <f>IF(AND(B173="400H", OR(AND(E173='club records end 2019'!$J$11, F173&lt;='club records end 2019'!$K$11), AND(E173='club records end 2019'!$J$12, F173&lt;='club records end 2019'!$K$12), AND(E173='club records end 2019'!$J$13, F173&lt;='club records end 2019'!$K$13), AND(E173='club records end 2019'!$J$14, F173&lt;='club records end 2019'!$K$14))), "CR", " ")</f>
        <v xml:space="preserve"> </v>
      </c>
      <c r="AX173" s="12" t="str">
        <f>IF(AND(B173="1500SC", AND(E173='club records end 2019'!$J$15, F173&lt;='club records end 2019'!$K$15)), "CR", " ")</f>
        <v xml:space="preserve"> </v>
      </c>
      <c r="AY173" s="12" t="str">
        <f>IF(AND(B173="2000SC", OR(AND(E173='club records end 2019'!$J$17, F173&lt;='club records end 2019'!$K$17), AND(E173='club records end 2019'!$J$18, F173&lt;='club records end 2019'!$K$18))), "CR", " ")</f>
        <v xml:space="preserve"> </v>
      </c>
      <c r="AZ173" s="12" t="str">
        <f>IF(AND(B173="3000SC", OR(AND(E173='club records end 2019'!$J$20, F173&lt;='club records end 2019'!$K$20), AND(E173='club records end 2019'!$J$21, F173&lt;='club records end 2019'!$K$21))), "CR", " ")</f>
        <v xml:space="preserve"> </v>
      </c>
      <c r="BA173" s="13" t="str">
        <f>IF(AND(B173="4x100", OR(AND(E173='club records end 2019'!$N$1, F173&lt;='club records end 2019'!$O$1), AND(E173='club records end 2019'!$N$2, F173&lt;='club records end 2019'!$O$2), AND(E173='club records end 2019'!$N$3, F173&lt;='club records end 2019'!$O$3), AND(E173='club records end 2019'!$N$4, F173&lt;='club records end 2019'!$O$4), AND(E173='club records end 2019'!$N$5, F173&lt;='club records end 2019'!$O$5))), "CR", " ")</f>
        <v xml:space="preserve"> </v>
      </c>
      <c r="BB173" s="13" t="str">
        <f>IF(AND(B173="4x200", OR(AND(E173='club records end 2019'!$N$6, F173&lt;='club records end 2019'!$O$6), AND(E173='club records end 2019'!$N$7, F173&lt;='club records end 2019'!$O$7), AND(E173='club records end 2019'!$N$8, F173&lt;='club records end 2019'!$O$8), AND(E173='club records end 2019'!$N$9, F173&lt;='club records end 2019'!$O$9), AND(E173='club records end 2019'!$N$10, F173&lt;='club records end 2019'!$O$10))), "CR", " ")</f>
        <v xml:space="preserve"> </v>
      </c>
      <c r="BC173" s="13" t="str">
        <f>IF(AND(B173="4x300", AND(E173='club records end 2019'!$N$11, F173&lt;='club records end 2019'!$O$11)), "CR", " ")</f>
        <v xml:space="preserve"> </v>
      </c>
      <c r="BD173" s="13" t="str">
        <f>IF(AND(B173="4x400", OR(AND(E173='club records end 2019'!$N$12, F173&lt;='club records end 2019'!$O$12), AND(E173='club records end 2019'!$N$13, F173&lt;='club records end 2019'!$O$13), AND(E173='club records end 2019'!$N$14, F173&lt;='club records end 2019'!$O$14), AND(E173='club records end 2019'!$N$15, F173&lt;='club records end 2019'!$O$15))), "CR", " ")</f>
        <v xml:space="preserve"> </v>
      </c>
      <c r="BE173" s="13" t="str">
        <f>IF(AND(B173="3x800", OR(AND(E173='club records end 2019'!$N$16, F173&lt;='club records end 2019'!$O$16), AND(E173='club records end 2019'!$N$17, F173&lt;='club records end 2019'!$O$17), AND(E173='club records end 2019'!$N$18, F173&lt;='club records end 2019'!$O$18))), "CR", " ")</f>
        <v xml:space="preserve"> </v>
      </c>
      <c r="BF173" s="13" t="str">
        <f>IF(AND(B173="pentathlon", OR(AND(E173='club records end 2019'!$N$21, F173&gt;='club records end 2019'!$O$21), AND(E173='club records end 2019'!$N$22, F173&gt;='club records end 2019'!$O$22),AND(E173='club records end 2019'!$N$23, F173&gt;='club records end 2019'!$O$23),AND(E173='club records end 2019'!$N$24, F173&gt;='club records end 2019'!$O$24))), "CR", " ")</f>
        <v xml:space="preserve"> </v>
      </c>
      <c r="BG173" s="13" t="str">
        <f>IF(AND(B173="heptathlon", OR(AND(E173='club records end 2019'!$N$26, F173&gt;='club records end 2019'!$O$26), AND(E173='club records end 2019'!$N$27, F173&gt;='club records end 2019'!$O$27))), "CR", " ")</f>
        <v xml:space="preserve"> </v>
      </c>
      <c r="BH173" s="13" t="str">
        <f>IF(AND(B173="decathlon", OR(AND(E173='club records end 2019'!$N$29, F173&gt;='club records end 2019'!$O$29), AND(E173='club records end 2019'!$N$30, F173&gt;='club records end 2019'!$O$30),AND(E173='club records end 2019'!$N$31, F173&gt;='club records end 2019'!$O$31))), "CR", " ")</f>
        <v xml:space="preserve"> </v>
      </c>
    </row>
    <row r="174" spans="1:60" ht="14.5" hidden="1" x14ac:dyDescent="0.35">
      <c r="A174" s="29" t="str">
        <f t="shared" si="18"/>
        <v>U11</v>
      </c>
      <c r="B174" s="2">
        <v>600</v>
      </c>
      <c r="C174" s="1" t="s">
        <v>94</v>
      </c>
      <c r="D174" s="1" t="s">
        <v>176</v>
      </c>
      <c r="E174" s="29" t="s">
        <v>19</v>
      </c>
      <c r="G174" s="24"/>
      <c r="J174" s="13" t="str">
        <f t="shared" si="19"/>
        <v/>
      </c>
      <c r="K174" s="13" t="str">
        <f>IF(AND(B174=100, OR(AND(E174='club records end 2019'!$B$6, F174&lt;='club records end 2019'!$C$6), AND(E174='club records end 2019'!$B$7, F174&lt;='club records end 2019'!$C$7), AND(E174='club records end 2019'!$B$8, F174&lt;='club records end 2019'!$C$8), AND(E174='club records end 2019'!$B$9, F174&lt;='club records end 2019'!$C$9), AND(E174='club records end 2019'!$B$10, F174&lt;='club records end 2019'!$C$10))), "CR", " ")</f>
        <v xml:space="preserve"> </v>
      </c>
      <c r="L174" s="13" t="str">
        <f>IF(AND(B174=200, OR(AND(E174='club records end 2019'!$B$11, F174&lt;='club records end 2019'!$C$11), AND(E174='club records end 2019'!$B$12, F174&lt;='club records end 2019'!$C$12), AND(E174='club records end 2019'!$B$13, F174&lt;='club records end 2019'!$C$13), AND(E174='club records end 2019'!$B$14, F174&lt;='club records end 2019'!$C$14), AND(E174='club records end 2019'!$B$15, F174&lt;='club records end 2019'!$C$15))), "CR", " ")</f>
        <v xml:space="preserve"> </v>
      </c>
      <c r="M174" s="13" t="str">
        <f>IF(AND(B174=300, OR(AND(E174='club records end 2019'!$B$16, F174&lt;='club records end 2019'!$C$16), AND(E174='club records end 2019'!$B$17, F174&lt;='club records end 2019'!$C$17))), "CR", " ")</f>
        <v xml:space="preserve"> </v>
      </c>
      <c r="N174" s="13" t="str">
        <f>IF(AND(B174=400, OR(AND(E174='club records end 2019'!$B$18, F174&lt;='club records end 2019'!$C$18), AND(E174='club records end 2019'!$B$19, F174&lt;='club records end 2019'!$C$19), AND(E174='club records end 2019'!$B$20, F174&lt;='club records end 2019'!$C$20), AND(E174='club records end 2019'!$B$21, F174&lt;='club records end 2019'!$C$21))), "CR", " ")</f>
        <v xml:space="preserve"> </v>
      </c>
      <c r="O174" s="13" t="str">
        <f>IF(AND(B174=800, OR(AND(E174='club records end 2019'!$B$22, F174&lt;='club records end 2019'!$C$22), AND(E174='club records end 2019'!$B$23, F174&lt;='club records end 2019'!$C$23), AND(E174='club records end 2019'!$B$24, F174&lt;='club records end 2019'!$C$24), AND(E174='club records end 2019'!$B$25, F174&lt;='club records end 2019'!$C$25), AND(E174='club records end 2019'!$B$26, F174&lt;='club records end 2019'!$C$26))), "CR", " ")</f>
        <v xml:space="preserve"> </v>
      </c>
      <c r="P174" s="13" t="str">
        <f>IF(AND(B174=1000, OR(AND(E174='club records end 2019'!$B$27, F174&lt;='club records end 2019'!$C$27), AND(E174='club records end 2019'!$B$28, F174&lt;='club records end 2019'!$C$28))), "CR", " ")</f>
        <v xml:space="preserve"> </v>
      </c>
      <c r="Q174" s="13" t="str">
        <f>IF(AND(B174=1500, OR(AND(E174='club records end 2019'!$B$29, F174&lt;='club records end 2019'!$C$29), AND(E174='club records end 2019'!$B$30, F174&lt;='club records end 2019'!$C$30), AND(E174='club records end 2019'!$B$31, F174&lt;='club records end 2019'!$C$31), AND(E174='club records end 2019'!$B$32, F174&lt;='club records end 2019'!$C$32), AND(E174='club records end 2019'!$B$33, F174&lt;='club records end 2019'!$C$33))), "CR", " ")</f>
        <v xml:space="preserve"> </v>
      </c>
      <c r="R174" s="13" t="str">
        <f>IF(AND(B174="1600 (Mile)",OR(AND(E174='club records end 2019'!$B$34,F174&lt;='club records end 2019'!$C$34),AND(E174='club records end 2019'!$B$35,F174&lt;='club records end 2019'!$C$35),AND(E174='club records end 2019'!$B$36,F174&lt;='club records end 2019'!$C$36),AND(E174='club records end 2019'!$B$37,F174&lt;='club records end 2019'!$C$37))),"CR"," ")</f>
        <v xml:space="preserve"> </v>
      </c>
      <c r="S174" s="13" t="str">
        <f>IF(AND(B174=3000, OR(AND(E174='club records end 2019'!$B$38, F174&lt;='club records end 2019'!$C$38), AND(E174='club records end 2019'!$B$39, F174&lt;='club records end 2019'!$C$39), AND(E174='club records end 2019'!$B$40, F174&lt;='club records end 2019'!$C$40), AND(E174='club records end 2019'!$B$41, F174&lt;='club records end 2019'!$C$41))), "CR", " ")</f>
        <v xml:space="preserve"> </v>
      </c>
      <c r="T174" s="13" t="str">
        <f>IF(AND(B174=5000, OR(AND(E174='club records end 2019'!$B$42, F174&lt;='club records end 2019'!$C$42), AND(E174='club records end 2019'!$B$43, F174&lt;='club records end 2019'!$C$43))), "CR", " ")</f>
        <v xml:space="preserve"> </v>
      </c>
      <c r="U174" s="12" t="str">
        <f>IF(AND(B174=10000, OR(AND(E174='club records end 2019'!$B$44, F174&lt;='club records end 2019'!$C$44), AND(E174='club records end 2019'!$B$45, F174&lt;='club records end 2019'!$C$45))), "CR", " ")</f>
        <v xml:space="preserve"> </v>
      </c>
      <c r="V174" s="12" t="str">
        <f>IF(AND(B174="high jump", OR(AND(E174='club records end 2019'!$F$1, F174&gt;='club records end 2019'!$G$1), AND(E174='club records end 2019'!$F$2, F174&gt;='club records end 2019'!$G$2), AND(E174='club records end 2019'!$F$3, F174&gt;='club records end 2019'!$G$3), AND(E174='club records end 2019'!$F$4, F174&gt;='club records end 2019'!$G$4), AND(E174='club records end 2019'!$F$5, F174&gt;='club records end 2019'!$G$5))), "CR", " ")</f>
        <v xml:space="preserve"> </v>
      </c>
      <c r="W174" s="12" t="str">
        <f>IF(AND(B174="long jump", OR(AND(E174='club records end 2019'!$F$6, F174&gt;='club records end 2019'!$G$6), AND(E174='club records end 2019'!$F$7, F174&gt;='club records end 2019'!$G$7), AND(E174='club records end 2019'!$F$8, F174&gt;='club records end 2019'!$G$8), AND(E174='club records end 2019'!$F$9, F174&gt;='club records end 2019'!$G$9), AND(E174='club records end 2019'!$F$10, F174&gt;='club records end 2019'!$G$10))), "CR", " ")</f>
        <v xml:space="preserve"> </v>
      </c>
      <c r="X174" s="12" t="str">
        <f>IF(AND(B174="triple jump", OR(AND(E174='club records end 2019'!$F$11, F174&gt;='club records end 2019'!$G$11), AND(E174='club records end 2019'!$F$12, F174&gt;='club records end 2019'!$G$12), AND(E174='club records end 2019'!$F$13, F174&gt;='club records end 2019'!$G$13), AND(E174='club records end 2019'!$F$14, F174&gt;='club records end 2019'!$H$14), AND(E174='club records end 2019'!$F$15, F174&gt;='club records end 2019'!$G$15))), "CR", " ")</f>
        <v xml:space="preserve"> </v>
      </c>
      <c r="Y174" s="12" t="str">
        <f>IF(AND(B174="pole vault", OR(AND(E174='club records end 2019'!$F$16, F174&gt;='club records end 2019'!$G$16), AND(E174='club records end 2019'!$F$17, F174&gt;='club records end 2019'!$G$17), AND(E174='club records end 2019'!$F$18, F174&gt;='club records end 2019'!$G$18), AND(E174='club records end 2019'!$F$19, F174&gt;='club records end 2019'!$G$19), AND(E174='club records end 2019'!$F$20, F174&gt;='club records end 2019'!$G$20))), "CR", " ")</f>
        <v xml:space="preserve"> </v>
      </c>
      <c r="Z174" s="12" t="str">
        <f>IF(AND(B174="discus 1", E174='club records end 2019'!$F$21, F174&gt;='club records end 2019'!$G$21), "CR", " ")</f>
        <v xml:space="preserve"> </v>
      </c>
      <c r="AA174" s="12" t="str">
        <f>IF(AND(B174="discus 1.25", E174='club records end 2019'!$F$22, F174&gt;='club records end 2019'!$G$22), "CR", " ")</f>
        <v xml:space="preserve"> </v>
      </c>
      <c r="AB174" s="12" t="str">
        <f>IF(AND(B174="discus 1.5", E174='club records end 2019'!$F$23, F174&gt;='club records end 2019'!$G$23), "CR", " ")</f>
        <v xml:space="preserve"> </v>
      </c>
      <c r="AC174" s="12" t="str">
        <f>IF(AND(B174="discus 1.75", E174='club records end 2019'!$F$24, F174&gt;='club records end 2019'!$G$24), "CR", " ")</f>
        <v xml:space="preserve"> </v>
      </c>
      <c r="AD174" s="12" t="str">
        <f>IF(AND(B174="discus 2", E174='club records end 2019'!$F$25, F174&gt;='club records end 2019'!$G$25), "CR", " ")</f>
        <v xml:space="preserve"> </v>
      </c>
      <c r="AE174" s="12" t="str">
        <f>IF(AND(B174="hammer 4", E174='club records end 2019'!$F$27, F174&gt;='club records end 2019'!$G$27), "CR", " ")</f>
        <v xml:space="preserve"> </v>
      </c>
      <c r="AF174" s="12" t="str">
        <f>IF(AND(B174="hammer 5", E174='club records end 2019'!$F$28, F174&gt;='club records end 2019'!$G$28), "CR", " ")</f>
        <v xml:space="preserve"> </v>
      </c>
      <c r="AG174" s="12" t="str">
        <f>IF(AND(B174="hammer 6", E174='club records end 2019'!$F$29, F174&gt;='club records end 2019'!$G$29), "CR", " ")</f>
        <v xml:space="preserve"> </v>
      </c>
      <c r="AH174" s="12" t="str">
        <f>IF(AND(B174="hammer 7.26", E174='club records end 2019'!$F$30, F174&gt;='club records end 2019'!$G$30), "CR", " ")</f>
        <v xml:space="preserve"> </v>
      </c>
      <c r="AI174" s="12" t="str">
        <f>IF(AND(B174="javelin 400", E174='club records end 2019'!$F$31, F174&gt;='club records end 2019'!$G$31), "CR", " ")</f>
        <v xml:space="preserve"> </v>
      </c>
      <c r="AJ174" s="12" t="str">
        <f>IF(AND(B174="javelin 600", E174='club records end 2019'!$F$32, F174&gt;='club records end 2019'!$G$32), "CR", " ")</f>
        <v xml:space="preserve"> </v>
      </c>
      <c r="AK174" s="12" t="str">
        <f>IF(AND(B174="javelin 700", E174='club records end 2019'!$F$33, F174&gt;='club records end 2019'!$G$33), "CR", " ")</f>
        <v xml:space="preserve"> </v>
      </c>
      <c r="AL174" s="12" t="str">
        <f>IF(AND(B174="javelin 800", OR(AND(E174='club records end 2019'!$F$34, F174&gt;='club records end 2019'!$G$34), AND(E174='club records end 2019'!$F$35, F174&gt;='club records end 2019'!$G$35))), "CR", " ")</f>
        <v xml:space="preserve"> </v>
      </c>
      <c r="AM174" s="12" t="str">
        <f>IF(AND(B174="shot 3", E174='club records end 2019'!$F$36, F174&gt;='club records end 2019'!$G$36), "CR", " ")</f>
        <v xml:space="preserve"> </v>
      </c>
      <c r="AN174" s="12" t="str">
        <f>IF(AND(B174="shot 4", E174='club records end 2019'!$F$37, F174&gt;='club records end 2019'!$G$37), "CR", " ")</f>
        <v xml:space="preserve"> </v>
      </c>
      <c r="AO174" s="12" t="str">
        <f>IF(AND(B174="shot 5", E174='club records end 2019'!$F$38, F174&gt;='club records end 2019'!$G$38), "CR", " ")</f>
        <v xml:space="preserve"> </v>
      </c>
      <c r="AP174" s="12" t="str">
        <f>IF(AND(B174="shot 6", E174='club records end 2019'!$F$39, F174&gt;='club records end 2019'!$G$39), "CR", " ")</f>
        <v xml:space="preserve"> </v>
      </c>
      <c r="AQ174" s="12" t="str">
        <f>IF(AND(B174="shot 7.26", E174='club records end 2019'!$F$40, F174&gt;='club records end 2019'!$G$40), "CR", " ")</f>
        <v xml:space="preserve"> </v>
      </c>
      <c r="AR174" s="12" t="str">
        <f>IF(AND(B174="60H",OR(AND(E174='club records end 2019'!$J$1,F174&lt;='club records end 2019'!$K$1),AND(E174='club records end 2019'!$J$2,F174&lt;='club records end 2019'!$K$2),AND(E174='club records end 2019'!$J$3,F174&lt;='club records end 2019'!$K$3),AND(E174='club records end 2019'!$J$4,F174&lt;='club records end 2019'!$K$4),AND(E174='club records end 2019'!$J$5,F174&lt;='club records end 2019'!$K$5))),"CR"," ")</f>
        <v xml:space="preserve"> </v>
      </c>
      <c r="AS174" s="12" t="str">
        <f>IF(AND(B174="75H", AND(E174='club records end 2019'!$J$6, F174&lt;='club records end 2019'!$K$6)), "CR", " ")</f>
        <v xml:space="preserve"> </v>
      </c>
      <c r="AT174" s="12" t="str">
        <f>IF(AND(B174="80H", AND(E174='club records end 2019'!$J$7, F174&lt;='club records end 2019'!$K$7)), "CR", " ")</f>
        <v xml:space="preserve"> </v>
      </c>
      <c r="AU174" s="12" t="str">
        <f>IF(AND(B174="100H", AND(E174='club records end 2019'!$J$8, F174&lt;='club records end 2019'!$K$8)), "CR", " ")</f>
        <v xml:space="preserve"> </v>
      </c>
      <c r="AV174" s="12" t="str">
        <f>IF(AND(B174="110H", OR(AND(E174='club records end 2019'!$J$9, F174&lt;='club records end 2019'!$K$9), AND(E174='club records end 2019'!$J$10, F174&lt;='club records end 2019'!$K$10))), "CR", " ")</f>
        <v xml:space="preserve"> </v>
      </c>
      <c r="AW174" s="12" t="str">
        <f>IF(AND(B174="400H", OR(AND(E174='club records end 2019'!$J$11, F174&lt;='club records end 2019'!$K$11), AND(E174='club records end 2019'!$J$12, F174&lt;='club records end 2019'!$K$12), AND(E174='club records end 2019'!$J$13, F174&lt;='club records end 2019'!$K$13), AND(E174='club records end 2019'!$J$14, F174&lt;='club records end 2019'!$K$14))), "CR", " ")</f>
        <v xml:space="preserve"> </v>
      </c>
      <c r="AX174" s="12" t="str">
        <f>IF(AND(B174="1500SC", AND(E174='club records end 2019'!$J$15, F174&lt;='club records end 2019'!$K$15)), "CR", " ")</f>
        <v xml:space="preserve"> </v>
      </c>
      <c r="AY174" s="12" t="str">
        <f>IF(AND(B174="2000SC", OR(AND(E174='club records end 2019'!$J$17, F174&lt;='club records end 2019'!$K$17), AND(E174='club records end 2019'!$J$18, F174&lt;='club records end 2019'!$K$18))), "CR", " ")</f>
        <v xml:space="preserve"> </v>
      </c>
      <c r="AZ174" s="12" t="str">
        <f>IF(AND(B174="3000SC", OR(AND(E174='club records end 2019'!$J$20, F174&lt;='club records end 2019'!$K$20), AND(E174='club records end 2019'!$J$21, F174&lt;='club records end 2019'!$K$21))), "CR", " ")</f>
        <v xml:space="preserve"> </v>
      </c>
      <c r="BA174" s="13" t="str">
        <f>IF(AND(B174="4x100", OR(AND(E174='club records end 2019'!$N$1, F174&lt;='club records end 2019'!$O$1), AND(E174='club records end 2019'!$N$2, F174&lt;='club records end 2019'!$O$2), AND(E174='club records end 2019'!$N$3, F174&lt;='club records end 2019'!$O$3), AND(E174='club records end 2019'!$N$4, F174&lt;='club records end 2019'!$O$4), AND(E174='club records end 2019'!$N$5, F174&lt;='club records end 2019'!$O$5))), "CR", " ")</f>
        <v xml:space="preserve"> </v>
      </c>
      <c r="BB174" s="13" t="str">
        <f>IF(AND(B174="4x200", OR(AND(E174='club records end 2019'!$N$6, F174&lt;='club records end 2019'!$O$6), AND(E174='club records end 2019'!$N$7, F174&lt;='club records end 2019'!$O$7), AND(E174='club records end 2019'!$N$8, F174&lt;='club records end 2019'!$O$8), AND(E174='club records end 2019'!$N$9, F174&lt;='club records end 2019'!$O$9), AND(E174='club records end 2019'!$N$10, F174&lt;='club records end 2019'!$O$10))), "CR", " ")</f>
        <v xml:space="preserve"> </v>
      </c>
      <c r="BC174" s="13" t="str">
        <f>IF(AND(B174="4x300", AND(E174='club records end 2019'!$N$11, F174&lt;='club records end 2019'!$O$11)), "CR", " ")</f>
        <v xml:space="preserve"> </v>
      </c>
      <c r="BD174" s="13" t="str">
        <f>IF(AND(B174="4x400", OR(AND(E174='club records end 2019'!$N$12, F174&lt;='club records end 2019'!$O$12), AND(E174='club records end 2019'!$N$13, F174&lt;='club records end 2019'!$O$13), AND(E174='club records end 2019'!$N$14, F174&lt;='club records end 2019'!$O$14), AND(E174='club records end 2019'!$N$15, F174&lt;='club records end 2019'!$O$15))), "CR", " ")</f>
        <v xml:space="preserve"> </v>
      </c>
      <c r="BE174" s="13" t="str">
        <f>IF(AND(B174="3x800", OR(AND(E174='club records end 2019'!$N$16, F174&lt;='club records end 2019'!$O$16), AND(E174='club records end 2019'!$N$17, F174&lt;='club records end 2019'!$O$17), AND(E174='club records end 2019'!$N$18, F174&lt;='club records end 2019'!$O$18))), "CR", " ")</f>
        <v xml:space="preserve"> </v>
      </c>
      <c r="BF174" s="13" t="str">
        <f>IF(AND(B174="pentathlon", OR(AND(E174='club records end 2019'!$N$21, F174&gt;='club records end 2019'!$O$21), AND(E174='club records end 2019'!$N$22, F174&gt;='club records end 2019'!$O$22),AND(E174='club records end 2019'!$N$23, F174&gt;='club records end 2019'!$O$23),AND(E174='club records end 2019'!$N$24, F174&gt;='club records end 2019'!$O$24))), "CR", " ")</f>
        <v xml:space="preserve"> </v>
      </c>
      <c r="BG174" s="13" t="str">
        <f>IF(AND(B174="heptathlon", OR(AND(E174='club records end 2019'!$N$26, F174&gt;='club records end 2019'!$O$26), AND(E174='club records end 2019'!$N$27, F174&gt;='club records end 2019'!$O$27))), "CR", " ")</f>
        <v xml:space="preserve"> </v>
      </c>
      <c r="BH174" s="13" t="str">
        <f>IF(AND(B174="decathlon", OR(AND(E174='club records end 2019'!$N$29, F174&gt;='club records end 2019'!$O$29), AND(E174='club records end 2019'!$N$30, F174&gt;='club records end 2019'!$O$30),AND(E174='club records end 2019'!$N$31, F174&gt;='club records end 2019'!$O$31))), "CR", " ")</f>
        <v xml:space="preserve"> </v>
      </c>
    </row>
    <row r="175" spans="1:60" ht="14.5" hidden="1" x14ac:dyDescent="0.35">
      <c r="A175" s="29" t="str">
        <f t="shared" si="18"/>
        <v>U11</v>
      </c>
      <c r="B175" s="2" t="s">
        <v>7</v>
      </c>
      <c r="C175" s="1" t="s">
        <v>94</v>
      </c>
      <c r="D175" s="1" t="s">
        <v>176</v>
      </c>
      <c r="E175" s="29" t="s">
        <v>19</v>
      </c>
      <c r="J175" s="13" t="str">
        <f t="shared" si="19"/>
        <v/>
      </c>
      <c r="K175" s="13" t="str">
        <f>IF(AND(B175=100, OR(AND(E175='club records end 2019'!$B$6, F175&lt;='club records end 2019'!$C$6), AND(E175='club records end 2019'!$B$7, F175&lt;='club records end 2019'!$C$7), AND(E175='club records end 2019'!$B$8, F175&lt;='club records end 2019'!$C$8), AND(E175='club records end 2019'!$B$9, F175&lt;='club records end 2019'!$C$9), AND(E175='club records end 2019'!$B$10, F175&lt;='club records end 2019'!$C$10))), "CR", " ")</f>
        <v xml:space="preserve"> </v>
      </c>
      <c r="L175" s="13" t="str">
        <f>IF(AND(B175=200, OR(AND(E175='club records end 2019'!$B$11, F175&lt;='club records end 2019'!$C$11), AND(E175='club records end 2019'!$B$12, F175&lt;='club records end 2019'!$C$12), AND(E175='club records end 2019'!$B$13, F175&lt;='club records end 2019'!$C$13), AND(E175='club records end 2019'!$B$14, F175&lt;='club records end 2019'!$C$14), AND(E175='club records end 2019'!$B$15, F175&lt;='club records end 2019'!$C$15))), "CR", " ")</f>
        <v xml:space="preserve"> </v>
      </c>
      <c r="M175" s="13" t="str">
        <f>IF(AND(B175=300, OR(AND(E175='club records end 2019'!$B$16, F175&lt;='club records end 2019'!$C$16), AND(E175='club records end 2019'!$B$17, F175&lt;='club records end 2019'!$C$17))), "CR", " ")</f>
        <v xml:space="preserve"> </v>
      </c>
      <c r="N175" s="13" t="str">
        <f>IF(AND(B175=400, OR(AND(E175='club records end 2019'!$B$18, F175&lt;='club records end 2019'!$C$18), AND(E175='club records end 2019'!$B$19, F175&lt;='club records end 2019'!$C$19), AND(E175='club records end 2019'!$B$20, F175&lt;='club records end 2019'!$C$20), AND(E175='club records end 2019'!$B$21, F175&lt;='club records end 2019'!$C$21))), "CR", " ")</f>
        <v xml:space="preserve"> </v>
      </c>
      <c r="O175" s="13" t="str">
        <f>IF(AND(B175=800, OR(AND(E175='club records end 2019'!$B$22, F175&lt;='club records end 2019'!$C$22), AND(E175='club records end 2019'!$B$23, F175&lt;='club records end 2019'!$C$23), AND(E175='club records end 2019'!$B$24, F175&lt;='club records end 2019'!$C$24), AND(E175='club records end 2019'!$B$25, F175&lt;='club records end 2019'!$C$25), AND(E175='club records end 2019'!$B$26, F175&lt;='club records end 2019'!$C$26))), "CR", " ")</f>
        <v xml:space="preserve"> </v>
      </c>
      <c r="P175" s="13" t="str">
        <f>IF(AND(B175=1000, OR(AND(E175='club records end 2019'!$B$27, F175&lt;='club records end 2019'!$C$27), AND(E175='club records end 2019'!$B$28, F175&lt;='club records end 2019'!$C$28))), "CR", " ")</f>
        <v xml:space="preserve"> </v>
      </c>
      <c r="Q175" s="13" t="str">
        <f>IF(AND(B175=1500, OR(AND(E175='club records end 2019'!$B$29, F175&lt;='club records end 2019'!$C$29), AND(E175='club records end 2019'!$B$30, F175&lt;='club records end 2019'!$C$30), AND(E175='club records end 2019'!$B$31, F175&lt;='club records end 2019'!$C$31), AND(E175='club records end 2019'!$B$32, F175&lt;='club records end 2019'!$C$32), AND(E175='club records end 2019'!$B$33, F175&lt;='club records end 2019'!$C$33))), "CR", " ")</f>
        <v xml:space="preserve"> </v>
      </c>
      <c r="R175" s="13" t="str">
        <f>IF(AND(B175="1600 (Mile)",OR(AND(E175='club records end 2019'!$B$34,F175&lt;='club records end 2019'!$C$34),AND(E175='club records end 2019'!$B$35,F175&lt;='club records end 2019'!$C$35),AND(E175='club records end 2019'!$B$36,F175&lt;='club records end 2019'!$C$36),AND(E175='club records end 2019'!$B$37,F175&lt;='club records end 2019'!$C$37))),"CR"," ")</f>
        <v xml:space="preserve"> </v>
      </c>
      <c r="S175" s="13" t="str">
        <f>IF(AND(B175=3000, OR(AND(E175='club records end 2019'!$B$38, F175&lt;='club records end 2019'!$C$38), AND(E175='club records end 2019'!$B$39, F175&lt;='club records end 2019'!$C$39), AND(E175='club records end 2019'!$B$40, F175&lt;='club records end 2019'!$C$40), AND(E175='club records end 2019'!$B$41, F175&lt;='club records end 2019'!$C$41))), "CR", " ")</f>
        <v xml:space="preserve"> </v>
      </c>
      <c r="T175" s="13" t="str">
        <f>IF(AND(B175=5000, OR(AND(E175='club records end 2019'!$B$42, F175&lt;='club records end 2019'!$C$42), AND(E175='club records end 2019'!$B$43, F175&lt;='club records end 2019'!$C$43))), "CR", " ")</f>
        <v xml:space="preserve"> </v>
      </c>
      <c r="U175" s="12" t="str">
        <f>IF(AND(B175=10000, OR(AND(E175='club records end 2019'!$B$44, F175&lt;='club records end 2019'!$C$44), AND(E175='club records end 2019'!$B$45, F175&lt;='club records end 2019'!$C$45))), "CR", " ")</f>
        <v xml:space="preserve"> </v>
      </c>
      <c r="V175" s="12" t="str">
        <f>IF(AND(B175="high jump", OR(AND(E175='club records end 2019'!$F$1, F175&gt;='club records end 2019'!$G$1), AND(E175='club records end 2019'!$F$2, F175&gt;='club records end 2019'!$G$2), AND(E175='club records end 2019'!$F$3, F175&gt;='club records end 2019'!$G$3), AND(E175='club records end 2019'!$F$4, F175&gt;='club records end 2019'!$G$4), AND(E175='club records end 2019'!$F$5, F175&gt;='club records end 2019'!$G$5))), "CR", " ")</f>
        <v xml:space="preserve"> </v>
      </c>
      <c r="W175" s="12" t="str">
        <f>IF(AND(B175="long jump", OR(AND(E175='club records end 2019'!$F$6, F175&gt;='club records end 2019'!$G$6), AND(E175='club records end 2019'!$F$7, F175&gt;='club records end 2019'!$G$7), AND(E175='club records end 2019'!$F$8, F175&gt;='club records end 2019'!$G$8), AND(E175='club records end 2019'!$F$9, F175&gt;='club records end 2019'!$G$9), AND(E175='club records end 2019'!$F$10, F175&gt;='club records end 2019'!$G$10))), "CR", " ")</f>
        <v xml:space="preserve"> </v>
      </c>
      <c r="X175" s="12" t="str">
        <f>IF(AND(B175="triple jump", OR(AND(E175='club records end 2019'!$F$11, F175&gt;='club records end 2019'!$G$11), AND(E175='club records end 2019'!$F$12, F175&gt;='club records end 2019'!$G$12), AND(E175='club records end 2019'!$F$13, F175&gt;='club records end 2019'!$G$13), AND(E175='club records end 2019'!$F$14, F175&gt;='club records end 2019'!$H$14), AND(E175='club records end 2019'!$F$15, F175&gt;='club records end 2019'!$G$15))), "CR", " ")</f>
        <v xml:space="preserve"> </v>
      </c>
      <c r="Y175" s="12" t="str">
        <f>IF(AND(B175="pole vault", OR(AND(E175='club records end 2019'!$F$16, F175&gt;='club records end 2019'!$G$16), AND(E175='club records end 2019'!$F$17, F175&gt;='club records end 2019'!$G$17), AND(E175='club records end 2019'!$F$18, F175&gt;='club records end 2019'!$G$18), AND(E175='club records end 2019'!$F$19, F175&gt;='club records end 2019'!$G$19), AND(E175='club records end 2019'!$F$20, F175&gt;='club records end 2019'!$G$20))), "CR", " ")</f>
        <v xml:space="preserve"> </v>
      </c>
      <c r="Z175" s="12" t="str">
        <f>IF(AND(B175="discus 1", E175='club records end 2019'!$F$21, F175&gt;='club records end 2019'!$G$21), "CR", " ")</f>
        <v xml:space="preserve"> </v>
      </c>
      <c r="AA175" s="12" t="str">
        <f>IF(AND(B175="discus 1.25", E175='club records end 2019'!$F$22, F175&gt;='club records end 2019'!$G$22), "CR", " ")</f>
        <v xml:space="preserve"> </v>
      </c>
      <c r="AB175" s="12" t="str">
        <f>IF(AND(B175="discus 1.5", E175='club records end 2019'!$F$23, F175&gt;='club records end 2019'!$G$23), "CR", " ")</f>
        <v xml:space="preserve"> </v>
      </c>
      <c r="AC175" s="12" t="str">
        <f>IF(AND(B175="discus 1.75", E175='club records end 2019'!$F$24, F175&gt;='club records end 2019'!$G$24), "CR", " ")</f>
        <v xml:space="preserve"> </v>
      </c>
      <c r="AD175" s="12" t="str">
        <f>IF(AND(B175="discus 2", E175='club records end 2019'!$F$25, F175&gt;='club records end 2019'!$G$25), "CR", " ")</f>
        <v xml:space="preserve"> </v>
      </c>
      <c r="AE175" s="12" t="str">
        <f>IF(AND(B175="hammer 4", E175='club records end 2019'!$F$27, F175&gt;='club records end 2019'!$G$27), "CR", " ")</f>
        <v xml:space="preserve"> </v>
      </c>
      <c r="AF175" s="12" t="str">
        <f>IF(AND(B175="hammer 5", E175='club records end 2019'!$F$28, F175&gt;='club records end 2019'!$G$28), "CR", " ")</f>
        <v xml:space="preserve"> </v>
      </c>
      <c r="AG175" s="12" t="str">
        <f>IF(AND(B175="hammer 6", E175='club records end 2019'!$F$29, F175&gt;='club records end 2019'!$G$29), "CR", " ")</f>
        <v xml:space="preserve"> </v>
      </c>
      <c r="AH175" s="12" t="str">
        <f>IF(AND(B175="hammer 7.26", E175='club records end 2019'!$F$30, F175&gt;='club records end 2019'!$G$30), "CR", " ")</f>
        <v xml:space="preserve"> </v>
      </c>
      <c r="AI175" s="12" t="str">
        <f>IF(AND(B175="javelin 400", E175='club records end 2019'!$F$31, F175&gt;='club records end 2019'!$G$31), "CR", " ")</f>
        <v xml:space="preserve"> </v>
      </c>
      <c r="AJ175" s="12" t="str">
        <f>IF(AND(B175="javelin 600", E175='club records end 2019'!$F$32, F175&gt;='club records end 2019'!$G$32), "CR", " ")</f>
        <v xml:space="preserve"> </v>
      </c>
      <c r="AK175" s="12" t="str">
        <f>IF(AND(B175="javelin 700", E175='club records end 2019'!$F$33, F175&gt;='club records end 2019'!$G$33), "CR", " ")</f>
        <v xml:space="preserve"> </v>
      </c>
      <c r="AL175" s="12" t="str">
        <f>IF(AND(B175="javelin 800", OR(AND(E175='club records end 2019'!$F$34, F175&gt;='club records end 2019'!$G$34), AND(E175='club records end 2019'!$F$35, F175&gt;='club records end 2019'!$G$35))), "CR", " ")</f>
        <v xml:space="preserve"> </v>
      </c>
      <c r="AM175" s="12" t="str">
        <f>IF(AND(B175="shot 3", E175='club records end 2019'!$F$36, F175&gt;='club records end 2019'!$G$36), "CR", " ")</f>
        <v xml:space="preserve"> </v>
      </c>
      <c r="AN175" s="12" t="str">
        <f>IF(AND(B175="shot 4", E175='club records end 2019'!$F$37, F175&gt;='club records end 2019'!$G$37), "CR", " ")</f>
        <v xml:space="preserve"> </v>
      </c>
      <c r="AO175" s="12" t="str">
        <f>IF(AND(B175="shot 5", E175='club records end 2019'!$F$38, F175&gt;='club records end 2019'!$G$38), "CR", " ")</f>
        <v xml:space="preserve"> </v>
      </c>
      <c r="AP175" s="12" t="str">
        <f>IF(AND(B175="shot 6", E175='club records end 2019'!$F$39, F175&gt;='club records end 2019'!$G$39), "CR", " ")</f>
        <v xml:space="preserve"> </v>
      </c>
      <c r="AQ175" s="12" t="str">
        <f>IF(AND(B175="shot 7.26", E175='club records end 2019'!$F$40, F175&gt;='club records end 2019'!$G$40), "CR", " ")</f>
        <v xml:space="preserve"> </v>
      </c>
      <c r="AR175" s="12" t="str">
        <f>IF(AND(B175="60H",OR(AND(E175='club records end 2019'!$J$1,F175&lt;='club records end 2019'!$K$1),AND(E175='club records end 2019'!$J$2,F175&lt;='club records end 2019'!$K$2),AND(E175='club records end 2019'!$J$3,F175&lt;='club records end 2019'!$K$3),AND(E175='club records end 2019'!$J$4,F175&lt;='club records end 2019'!$K$4),AND(E175='club records end 2019'!$J$5,F175&lt;='club records end 2019'!$K$5))),"CR"," ")</f>
        <v xml:space="preserve"> </v>
      </c>
      <c r="AS175" s="12" t="str">
        <f>IF(AND(B175="75H", AND(E175='club records end 2019'!$J$6, F175&lt;='club records end 2019'!$K$6)), "CR", " ")</f>
        <v xml:space="preserve"> </v>
      </c>
      <c r="AT175" s="12" t="str">
        <f>IF(AND(B175="80H", AND(E175='club records end 2019'!$J$7, F175&lt;='club records end 2019'!$K$7)), "CR", " ")</f>
        <v xml:space="preserve"> </v>
      </c>
      <c r="AU175" s="12" t="str">
        <f>IF(AND(B175="100H", AND(E175='club records end 2019'!$J$8, F175&lt;='club records end 2019'!$K$8)), "CR", " ")</f>
        <v xml:space="preserve"> </v>
      </c>
      <c r="AV175" s="12" t="str">
        <f>IF(AND(B175="110H", OR(AND(E175='club records end 2019'!$J$9, F175&lt;='club records end 2019'!$K$9), AND(E175='club records end 2019'!$J$10, F175&lt;='club records end 2019'!$K$10))), "CR", " ")</f>
        <v xml:space="preserve"> </v>
      </c>
      <c r="AW175" s="12" t="str">
        <f>IF(AND(B175="400H", OR(AND(E175='club records end 2019'!$J$11, F175&lt;='club records end 2019'!$K$11), AND(E175='club records end 2019'!$J$12, F175&lt;='club records end 2019'!$K$12), AND(E175='club records end 2019'!$J$13, F175&lt;='club records end 2019'!$K$13), AND(E175='club records end 2019'!$J$14, F175&lt;='club records end 2019'!$K$14))), "CR", " ")</f>
        <v xml:space="preserve"> </v>
      </c>
      <c r="AX175" s="12" t="str">
        <f>IF(AND(B175="1500SC", AND(E175='club records end 2019'!$J$15, F175&lt;='club records end 2019'!$K$15)), "CR", " ")</f>
        <v xml:space="preserve"> </v>
      </c>
      <c r="AY175" s="12" t="str">
        <f>IF(AND(B175="2000SC", OR(AND(E175='club records end 2019'!$J$17, F175&lt;='club records end 2019'!$K$17), AND(E175='club records end 2019'!$J$18, F175&lt;='club records end 2019'!$K$18))), "CR", " ")</f>
        <v xml:space="preserve"> </v>
      </c>
      <c r="AZ175" s="12" t="str">
        <f>IF(AND(B175="3000SC", OR(AND(E175='club records end 2019'!$J$20, F175&lt;='club records end 2019'!$K$20), AND(E175='club records end 2019'!$J$21, F175&lt;='club records end 2019'!$K$21))), "CR", " ")</f>
        <v xml:space="preserve"> </v>
      </c>
      <c r="BA175" s="13" t="str">
        <f>IF(AND(B175="4x100", OR(AND(E175='club records end 2019'!$N$1, F175&lt;='club records end 2019'!$O$1), AND(E175='club records end 2019'!$N$2, F175&lt;='club records end 2019'!$O$2), AND(E175='club records end 2019'!$N$3, F175&lt;='club records end 2019'!$O$3), AND(E175='club records end 2019'!$N$4, F175&lt;='club records end 2019'!$O$4), AND(E175='club records end 2019'!$N$5, F175&lt;='club records end 2019'!$O$5))), "CR", " ")</f>
        <v xml:space="preserve"> </v>
      </c>
      <c r="BB175" s="13" t="str">
        <f>IF(AND(B175="4x200", OR(AND(E175='club records end 2019'!$N$6, F175&lt;='club records end 2019'!$O$6), AND(E175='club records end 2019'!$N$7, F175&lt;='club records end 2019'!$O$7), AND(E175='club records end 2019'!$N$8, F175&lt;='club records end 2019'!$O$8), AND(E175='club records end 2019'!$N$9, F175&lt;='club records end 2019'!$O$9), AND(E175='club records end 2019'!$N$10, F175&lt;='club records end 2019'!$O$10))), "CR", " ")</f>
        <v xml:space="preserve"> </v>
      </c>
      <c r="BC175" s="13" t="str">
        <f>IF(AND(B175="4x300", AND(E175='club records end 2019'!$N$11, F175&lt;='club records end 2019'!$O$11)), "CR", " ")</f>
        <v xml:space="preserve"> </v>
      </c>
      <c r="BD175" s="13" t="str">
        <f>IF(AND(B175="4x400", OR(AND(E175='club records end 2019'!$N$12, F175&lt;='club records end 2019'!$O$12), AND(E175='club records end 2019'!$N$13, F175&lt;='club records end 2019'!$O$13), AND(E175='club records end 2019'!$N$14, F175&lt;='club records end 2019'!$O$14), AND(E175='club records end 2019'!$N$15, F175&lt;='club records end 2019'!$O$15))), "CR", " ")</f>
        <v xml:space="preserve"> </v>
      </c>
      <c r="BE175" s="13" t="str">
        <f>IF(AND(B175="3x800", OR(AND(E175='club records end 2019'!$N$16, F175&lt;='club records end 2019'!$O$16), AND(E175='club records end 2019'!$N$17, F175&lt;='club records end 2019'!$O$17), AND(E175='club records end 2019'!$N$18, F175&lt;='club records end 2019'!$O$18))), "CR", " ")</f>
        <v xml:space="preserve"> </v>
      </c>
      <c r="BF175" s="13" t="str">
        <f>IF(AND(B175="pentathlon", OR(AND(E175='club records end 2019'!$N$21, F175&gt;='club records end 2019'!$O$21), AND(E175='club records end 2019'!$N$22, F175&gt;='club records end 2019'!$O$22),AND(E175='club records end 2019'!$N$23, F175&gt;='club records end 2019'!$O$23),AND(E175='club records end 2019'!$N$24, F175&gt;='club records end 2019'!$O$24))), "CR", " ")</f>
        <v xml:space="preserve"> </v>
      </c>
      <c r="BG175" s="13" t="str">
        <f>IF(AND(B175="heptathlon", OR(AND(E175='club records end 2019'!$N$26, F175&gt;='club records end 2019'!$O$26), AND(E175='club records end 2019'!$N$27, F175&gt;='club records end 2019'!$O$27))), "CR", " ")</f>
        <v xml:space="preserve"> </v>
      </c>
      <c r="BH175" s="13" t="str">
        <f>IF(AND(B175="decathlon", OR(AND(E175='club records end 2019'!$N$29, F175&gt;='club records end 2019'!$O$29), AND(E175='club records end 2019'!$N$30, F175&gt;='club records end 2019'!$O$30),AND(E175='club records end 2019'!$N$31, F175&gt;='club records end 2019'!$O$31))), "CR", " ")</f>
        <v xml:space="preserve"> </v>
      </c>
    </row>
    <row r="176" spans="1:60" ht="14.5" x14ac:dyDescent="0.35">
      <c r="A176" s="1" t="s">
        <v>333</v>
      </c>
      <c r="B176" s="2" t="s">
        <v>9</v>
      </c>
      <c r="C176" s="1" t="s">
        <v>51</v>
      </c>
      <c r="D176" s="1" t="s">
        <v>52</v>
      </c>
      <c r="E176" s="17" t="s">
        <v>10</v>
      </c>
      <c r="F176" s="19">
        <v>4</v>
      </c>
      <c r="G176" s="24">
        <v>44066</v>
      </c>
      <c r="H176" s="1" t="s">
        <v>369</v>
      </c>
      <c r="J176" s="4" t="str">
        <f t="shared" si="19"/>
        <v/>
      </c>
      <c r="K176" s="13" t="str">
        <f>IF(AND(B176=100, OR(AND(E176='club records end 2019'!$B$6, F176&lt;='club records end 2019'!$C$6), AND(E176='club records end 2019'!$B$7, F176&lt;='club records end 2019'!$C$7), AND(E176='club records end 2019'!$B$8, F176&lt;='club records end 2019'!$C$8), AND(E176='club records end 2019'!$B$9, F176&lt;='club records end 2019'!$C$9), AND(E176='club records end 2019'!$B$10, F176&lt;='club records end 2019'!$C$10))), "CR", " ")</f>
        <v xml:space="preserve"> </v>
      </c>
      <c r="L176" s="13" t="str">
        <f>IF(AND(B176=200, OR(AND(E176='club records end 2019'!$B$11, F176&lt;='club records end 2019'!$C$11), AND(E176='club records end 2019'!$B$12, F176&lt;='club records end 2019'!$C$12), AND(E176='club records end 2019'!$B$13, F176&lt;='club records end 2019'!$C$13), AND(E176='club records end 2019'!$B$14, F176&lt;='club records end 2019'!$C$14), AND(E176='club records end 2019'!$B$15, F176&lt;='club records end 2019'!$C$15))), "CR", " ")</f>
        <v xml:space="preserve"> </v>
      </c>
      <c r="M176" s="13" t="str">
        <f>IF(AND(B176=300, OR(AND(E176='club records end 2019'!$B$16, F176&lt;='club records end 2019'!$C$16), AND(E176='club records end 2019'!$B$17, F176&lt;='club records end 2019'!$C$17))), "CR", " ")</f>
        <v xml:space="preserve"> </v>
      </c>
      <c r="N176" s="13" t="str">
        <f>IF(AND(B176=400, OR(AND(E176='club records end 2019'!$B$18, F176&lt;='club records end 2019'!$C$18), AND(E176='club records end 2019'!$B$19, F176&lt;='club records end 2019'!$C$19), AND(E176='club records end 2019'!$B$20, F176&lt;='club records end 2019'!$C$20), AND(E176='club records end 2019'!$B$21, F176&lt;='club records end 2019'!$C$21))), "CR", " ")</f>
        <v xml:space="preserve"> </v>
      </c>
      <c r="O176" s="13" t="str">
        <f>IF(AND(B176=800, OR(AND(E176='club records end 2019'!$B$22, F176&lt;='club records end 2019'!$C$22), AND(E176='club records end 2019'!$B$23, F176&lt;='club records end 2019'!$C$23), AND(E176='club records end 2019'!$B$24, F176&lt;='club records end 2019'!$C$24), AND(E176='club records end 2019'!$B$25, F176&lt;='club records end 2019'!$C$25), AND(E176='club records end 2019'!$B$26, F176&lt;='club records end 2019'!$C$26))), "CR", " ")</f>
        <v xml:space="preserve"> </v>
      </c>
      <c r="P176" s="13" t="str">
        <f>IF(AND(B176=1000, OR(AND(E176='club records end 2019'!$B$27, F176&lt;='club records end 2019'!$C$27), AND(E176='club records end 2019'!$B$28, F176&lt;='club records end 2019'!$C$28))), "CR", " ")</f>
        <v xml:space="preserve"> </v>
      </c>
      <c r="Q176" s="13" t="str">
        <f>IF(AND(B176=1500, OR(AND(E176='club records end 2019'!$B$29, F176&lt;='club records end 2019'!$C$29), AND(E176='club records end 2019'!$B$30, F176&lt;='club records end 2019'!$C$30), AND(E176='club records end 2019'!$B$31, F176&lt;='club records end 2019'!$C$31), AND(E176='club records end 2019'!$B$32, F176&lt;='club records end 2019'!$C$32), AND(E176='club records end 2019'!$B$33, F176&lt;='club records end 2019'!$C$33))), "CR", " ")</f>
        <v xml:space="preserve"> </v>
      </c>
      <c r="R176" s="13" t="str">
        <f>IF(AND(B176="1600 (Mile)",OR(AND(E176='club records end 2019'!$B$34,F176&lt;='club records end 2019'!$C$34),AND(E176='club records end 2019'!$B$35,F176&lt;='club records end 2019'!$C$35),AND(E176='club records end 2019'!$B$36,F176&lt;='club records end 2019'!$C$36),AND(E176='club records end 2019'!$B$37,F176&lt;='club records end 2019'!$C$37))),"CR"," ")</f>
        <v xml:space="preserve"> </v>
      </c>
      <c r="S176" s="13" t="str">
        <f>IF(AND(B176=3000, OR(AND(E176='club records end 2019'!$B$38, F176&lt;='club records end 2019'!$C$38), AND(E176='club records end 2019'!$B$39, F176&lt;='club records end 2019'!$C$39), AND(E176='club records end 2019'!$B$40, F176&lt;='club records end 2019'!$C$40), AND(E176='club records end 2019'!$B$41, F176&lt;='club records end 2019'!$C$41))), "CR", " ")</f>
        <v xml:space="preserve"> </v>
      </c>
      <c r="T176" s="13" t="str">
        <f>IF(AND(B176=5000, OR(AND(E176='club records end 2019'!$B$42, F176&lt;='club records end 2019'!$C$42), AND(E176='club records end 2019'!$B$43, F176&lt;='club records end 2019'!$C$43))), "CR", " ")</f>
        <v xml:space="preserve"> </v>
      </c>
      <c r="U176" s="12" t="str">
        <f>IF(AND(B176=10000, OR(AND(E176='club records end 2019'!$B$44, F176&lt;='club records end 2019'!$C$44), AND(E176='club records end 2019'!$B$45, F176&lt;='club records end 2019'!$C$45))), "CR", " ")</f>
        <v xml:space="preserve"> </v>
      </c>
      <c r="V176" s="12" t="str">
        <f>IF(AND(B176="high jump", OR(AND(E176='club records end 2019'!$F$1, F176&gt;='club records end 2019'!$G$1), AND(E176='club records end 2019'!$F$2, F176&gt;='club records end 2019'!$G$2), AND(E176='club records end 2019'!$F$3, F176&gt;='club records end 2019'!$G$3), AND(E176='club records end 2019'!$F$4, F176&gt;='club records end 2019'!$G$4), AND(E176='club records end 2019'!$F$5, F176&gt;='club records end 2019'!$G$5))), "CR", " ")</f>
        <v xml:space="preserve"> </v>
      </c>
      <c r="W176" s="12" t="str">
        <f>IF(AND(B176="long jump", OR(AND(E176='club records end 2019'!$F$6, F176&gt;='club records end 2019'!$G$6), AND(E176='club records end 2019'!$F$7, F176&gt;='club records end 2019'!$G$7), AND(E176='club records end 2019'!$F$8, F176&gt;='club records end 2019'!$G$8), AND(E176='club records end 2019'!$F$9, F176&gt;='club records end 2019'!$G$9), AND(E176='club records end 2019'!$F$10, F176&gt;='club records end 2019'!$G$10))), "CR", " ")</f>
        <v xml:space="preserve"> </v>
      </c>
      <c r="X176" s="12" t="str">
        <f>IF(AND(B176="triple jump", OR(AND(E176='club records end 2019'!$F$11, F176&gt;='club records end 2019'!$G$11), AND(E176='club records end 2019'!$F$12, F176&gt;='club records end 2019'!$G$12), AND(E176='club records end 2019'!$F$13, F176&gt;='club records end 2019'!$G$13), AND(E176='club records end 2019'!$F$14, F176&gt;='club records end 2019'!$G$14), AND(E176='club records end 2019'!$F$15, F176&gt;='club records end 2019'!$G$15))), "CR", " ")</f>
        <v xml:space="preserve"> </v>
      </c>
      <c r="Y176" s="12" t="str">
        <f>IF(AND(B176="pole vault", OR(AND(E176='club records end 2019'!$F$16, F176&gt;='club records end 2019'!$G$16), AND(E176='club records end 2019'!$F$17, F176&gt;='club records end 2019'!$G$17), AND(E176='club records end 2019'!$F$18, F176&gt;='club records end 2019'!$G$18), AND(E176='club records end 2019'!$F$19, F176&gt;='club records end 2019'!$G$19), AND(E176='club records end 2019'!$F$20, F176&gt;='club records end 2019'!$G$20))), "CR", " ")</f>
        <v xml:space="preserve"> </v>
      </c>
      <c r="Z176" s="12" t="str">
        <f>IF(AND(B176="discus 1", E176='club records end 2019'!$F$21, F176&gt;='club records end 2019'!$G$21), "CR", " ")</f>
        <v xml:space="preserve"> </v>
      </c>
      <c r="AA176" s="12" t="str">
        <f>IF(AND(B176="discus 1.25", E176='club records end 2019'!$F$22, F176&gt;='club records end 2019'!$G$22), "CR", " ")</f>
        <v xml:space="preserve"> </v>
      </c>
      <c r="AB176" s="12" t="str">
        <f>IF(AND(B176="discus 1.5", E176='club records end 2019'!$F$23, F176&gt;='club records end 2019'!$G$23), "CR", " ")</f>
        <v xml:space="preserve"> </v>
      </c>
      <c r="AC176" s="12" t="str">
        <f>IF(AND(B176="discus 1.75", E176='club records end 2019'!$F$24, F176&gt;='club records end 2019'!$G$24), "CR", " ")</f>
        <v xml:space="preserve"> </v>
      </c>
      <c r="AD176" s="12" t="str">
        <f>IF(AND(B176="discus 2", E176='club records end 2019'!$F$25, F176&gt;='club records end 2019'!$G$25), "CR", " ")</f>
        <v xml:space="preserve"> </v>
      </c>
      <c r="AE176" s="12" t="str">
        <f>IF(AND(B176="hammer 4", E176='club records end 2019'!$F$27, F176&gt;='club records end 2019'!$G$27), "CR", " ")</f>
        <v xml:space="preserve"> </v>
      </c>
      <c r="AF176" s="12" t="str">
        <f>IF(AND(B176="hammer 5", E176='club records end 2019'!$F$28, F176&gt;='club records end 2019'!$G$28), "CR", " ")</f>
        <v xml:space="preserve"> </v>
      </c>
      <c r="AG176" s="12" t="str">
        <f>IF(AND(B176="hammer 6", E176='club records end 2019'!$F$29, F176&gt;='club records end 2019'!$G$29), "CR", " ")</f>
        <v xml:space="preserve"> </v>
      </c>
      <c r="AH176" s="12" t="str">
        <f>IF(AND(B176="hammer 7.26", E176='club records end 2019'!$F$30, F176&gt;='club records end 2019'!$G$30), "CR", " ")</f>
        <v xml:space="preserve"> </v>
      </c>
      <c r="AI176" s="12" t="str">
        <f>IF(AND(B176="javelin 400", E176='club records end 2019'!$F$31, F176&gt;='club records end 2019'!$G$31), "CR", " ")</f>
        <v xml:space="preserve"> </v>
      </c>
      <c r="AJ176" s="12" t="str">
        <f>IF(AND(B176="javelin 600", E176='club records end 2019'!$F$32, F176&gt;='club records end 2019'!$G$32), "CR", " ")</f>
        <v xml:space="preserve"> </v>
      </c>
      <c r="AK176" s="12" t="str">
        <f>IF(AND(B176="javelin 700", E176='club records end 2019'!$F$33, F176&gt;='club records end 2019'!$G$33), "CR", " ")</f>
        <v xml:space="preserve"> </v>
      </c>
      <c r="AL176" s="12" t="str">
        <f>IF(AND(B176="javelin 800", OR(AND(E176='club records end 2019'!$F$34, F176&gt;='club records end 2019'!$G$34), AND(E176='club records end 2019'!$F$35, F176&gt;='club records end 2019'!$G$35))), "CR", " ")</f>
        <v xml:space="preserve"> </v>
      </c>
      <c r="AM176" s="12" t="str">
        <f>IF(AND(B176="shot 3", E176='club records end 2019'!$F$36, F176&gt;='club records end 2019'!$G$36), "CR", " ")</f>
        <v xml:space="preserve"> </v>
      </c>
      <c r="AN176" s="12" t="str">
        <f>IF(AND(B176="shot 4", E176='club records end 2019'!$F$37, F176&gt;='club records end 2019'!$G$37), "CR", " ")</f>
        <v xml:space="preserve"> </v>
      </c>
      <c r="AO176" s="12" t="str">
        <f>IF(AND(B176="shot 5", E176='club records end 2019'!$F$38, F176&gt;='club records end 2019'!$G$38), "CR", " ")</f>
        <v xml:space="preserve"> </v>
      </c>
      <c r="AP176" s="12" t="str">
        <f>IF(AND(B176="shot 6", E176='club records end 2019'!$F$39, F176&gt;='club records end 2019'!$G$39), "CR", " ")</f>
        <v xml:space="preserve"> </v>
      </c>
      <c r="AQ176" s="12" t="str">
        <f>IF(AND(B176="shot 7.26", E176='club records end 2019'!$F$40, F176&gt;='club records end 2019'!$G$40), "CR", " ")</f>
        <v xml:space="preserve"> </v>
      </c>
      <c r="AR176" s="12" t="str">
        <f>IF(AND(B176="60H",OR(AND(E176='club records end 2019'!$J$1,F176&lt;='club records end 2019'!$K$1),AND(E176='club records end 2019'!$J$2,F176&lt;='club records end 2019'!$K$2),AND(E176='club records end 2019'!$J$3,F176&lt;='club records end 2019'!$K$3),AND(E176='club records end 2019'!$J$4,F176&lt;='club records end 2019'!$K$4),AND(E176='club records end 2019'!$J$5,F176&lt;='club records end 2019'!$K$5))),"CR"," ")</f>
        <v xml:space="preserve"> </v>
      </c>
      <c r="AS176" s="12" t="str">
        <f>IF(AND(B176="75H", AND(E176='club records end 2019'!$J$6, F176&lt;='club records end 2019'!$K$6)), "CR", " ")</f>
        <v xml:space="preserve"> </v>
      </c>
      <c r="AT176" s="12" t="str">
        <f>IF(AND(B176="80H", AND(E176='club records end 2019'!$J$7, F176&lt;='club records end 2019'!$K$7)), "CR", " ")</f>
        <v xml:space="preserve"> </v>
      </c>
      <c r="AU176" s="12" t="str">
        <f>IF(AND(B176="100H", AND(E176='club records end 2019'!$J$8, F176&lt;='club records end 2019'!$K$8)), "CR", " ")</f>
        <v xml:space="preserve"> </v>
      </c>
      <c r="AV176" s="12" t="str">
        <f>IF(AND(B176="110H", OR(AND(E176='club records end 2019'!$J$9, F176&lt;='club records end 2019'!$K$9), AND(E176='club records end 2019'!$J$10, F176&lt;='club records end 2019'!$K$10))), "CR", " ")</f>
        <v xml:space="preserve"> </v>
      </c>
      <c r="AW176" s="12" t="str">
        <f>IF(AND(B176="400H", OR(AND(E176='club records end 2019'!$J$11, F176&lt;='club records end 2019'!$K$11), AND(E176='club records end 2019'!$J$12, F176&lt;='club records end 2019'!$K$12), AND(E176='club records end 2019'!$J$13, F176&lt;='club records end 2019'!$K$13), AND(E176='club records end 2019'!$J$14, F176&lt;='club records end 2019'!$K$14))), "CR", " ")</f>
        <v xml:space="preserve"> </v>
      </c>
      <c r="AX176" s="12" t="str">
        <f>IF(AND(B176="1500SC", AND(E176='club records end 2019'!$J$15, F176&lt;='club records end 2019'!$K$15)), "CR", " ")</f>
        <v xml:space="preserve"> </v>
      </c>
      <c r="AY176" s="12" t="str">
        <f>IF(AND(B176="2000SC", OR(AND(E176='club records end 2019'!$J$17, F176&lt;='club records end 2019'!$K$17), AND(E176='club records end 2019'!$J$18, F176&lt;='club records end 2019'!$K$18))), "CR", " ")</f>
        <v xml:space="preserve"> </v>
      </c>
      <c r="AZ176" s="12" t="str">
        <f>IF(AND(B176="3000SC", OR(AND(E176='club records end 2019'!$J$20, F176&lt;='club records end 2019'!$K$20), AND(E176='club records end 2019'!$J$21, F176&lt;='club records end 2019'!$K$21))), "CR", " ")</f>
        <v xml:space="preserve"> </v>
      </c>
      <c r="BA176" s="13" t="str">
        <f>IF(AND(B176="4x100", OR(AND(E176='club records end 2019'!$N$1, F176&lt;='club records end 2019'!$O$1), AND(E176='club records end 2019'!$N$2, F176&lt;='club records end 2019'!$O$2), AND(E176='club records end 2019'!$N$3, F176&lt;='club records end 2019'!$O$3), AND(E176='club records end 2019'!$N$4, F176&lt;='club records end 2019'!$O$4), AND(E176='club records end 2019'!$N$5, F176&lt;='club records end 2019'!$O$5))), "CR", " ")</f>
        <v xml:space="preserve"> </v>
      </c>
      <c r="BB176" s="13" t="str">
        <f>IF(AND(B176="4x200", OR(AND(E176='club records end 2019'!$N$6, F176&lt;='club records end 2019'!$O$6), AND(E176='club records end 2019'!$N$7, F176&lt;='club records end 2019'!$O$7), AND(E176='club records end 2019'!$N$8, F176&lt;='club records end 2019'!$O$8), AND(E176='club records end 2019'!$N$9, F176&lt;='club records end 2019'!$O$9), AND(E176='club records end 2019'!$N$10, F176&lt;='club records end 2019'!$O$10))), "CR", " ")</f>
        <v xml:space="preserve"> </v>
      </c>
      <c r="BC176" s="13" t="str">
        <f>IF(AND(B176="4x300", AND(E176='club records end 2019'!$N$11, F176&lt;='club records end 2019'!$O$11)), "CR", " ")</f>
        <v xml:space="preserve"> </v>
      </c>
      <c r="BD176" s="13" t="str">
        <f>IF(AND(B176="4x400", OR(AND(E176='club records end 2019'!$N$12, F176&lt;='club records end 2019'!$O$12), AND(E176='club records end 2019'!$N$13, F176&lt;='club records end 2019'!$O$13), AND(E176='club records end 2019'!$N$14, F176&lt;='club records end 2019'!$O$14), AND(E176='club records end 2019'!$N$15, F176&lt;='club records end 2019'!$O$15))), "CR", " ")</f>
        <v xml:space="preserve"> </v>
      </c>
      <c r="BE176" s="13" t="str">
        <f>IF(AND(B176="3x800", OR(AND(E176='club records end 2019'!$N$16, F176&lt;='club records end 2019'!$O$16), AND(E176='club records end 2019'!$N$17, F176&lt;='club records end 2019'!$O$17), AND(E176='club records end 2019'!$N$18, F176&lt;='club records end 2019'!$O$18))), "CR", " ")</f>
        <v xml:space="preserve"> </v>
      </c>
      <c r="BF176" s="13" t="str">
        <f>IF(AND(B176="pentathlon", OR(AND(E176='club records end 2019'!$N$21, F176&gt;='club records end 2019'!$O$21), AND(E176='club records end 2019'!$N$22, F176&gt;='club records end 2019'!$O$22),AND(E176='club records end 2019'!$N$23, F176&gt;='club records end 2019'!$O$23),AND(E176='club records end 2019'!$N$24, F176&gt;='club records end 2019'!$O$24))), "CR", " ")</f>
        <v xml:space="preserve"> </v>
      </c>
      <c r="BG176" s="13" t="str">
        <f>IF(AND(B176="heptathlon", OR(AND(E176='club records end 2019'!$N$26, F176&gt;='club records end 2019'!$O$26), AND(E176='club records end 2019'!$N$27, F176&gt;='club records end 2019'!$O$27))), "CR", " ")</f>
        <v xml:space="preserve"> </v>
      </c>
      <c r="BH176" s="13" t="str">
        <f>IF(AND(B176="decathlon", OR(AND(E176='club records end 2019'!$N$29, F176&gt;='club records end 2019'!$O$29), AND(E176='club records end 2019'!$N$30, F176&gt;='club records end 2019'!$O$30),AND(E176='club records end 2019'!$N$31, F176&gt;='club records end 2019'!$O$31))), "CR", " ")</f>
        <v xml:space="preserve"> </v>
      </c>
    </row>
    <row r="177" spans="1:60" ht="14.5" hidden="1" x14ac:dyDescent="0.35">
      <c r="A177" s="29" t="str">
        <f>IF(OR(E177="Sen", E177="V35", E177="V40", E177="V45", E177="V50", E177="V55", E177="V60", E177="V65", E177="V70", E177="V75"), "V", E177)</f>
        <v>U15</v>
      </c>
      <c r="B177" s="2" t="s">
        <v>233</v>
      </c>
      <c r="C177" s="1" t="s">
        <v>90</v>
      </c>
      <c r="D177" s="1" t="s">
        <v>91</v>
      </c>
      <c r="E177" s="29" t="s">
        <v>11</v>
      </c>
      <c r="G177" s="24"/>
      <c r="J177" s="13" t="str">
        <f t="shared" ref="J177:J184" si="20">IF(OR(K177="CR", L177="CR", M177="CR", N177="CR", O177="CR", P177="CR", Q177="CR", R177="CR", S177="CR", T177="CR",U177="CR", V177="CR", W177="CR", X177="CR", Y177="CR", Z177="CR", AA177="CR", AB177="CR", AC177="CR", AD177="CR", AE177="CR", AF177="CR", AG177="CR", AH177="CR", AI177="CR", AJ177="CR", AK177="CR", AL177="CR", AM177="CR", AN177="CR", AO177="CR", AP177="CR", AQ177="CR", AR177="CR", AS177="CR", AT177="CR", AU177="CR", AV177="CR", AW177="CR", AX177="CR", AY177="CR", AZ177="CR", BA177="CR", BB177="CR", BC177="CR", BD177="CR", BE177="CR", BF177="CR", BG177="CR", BH177="CR"), "***CLUB RECORD***", "")</f>
        <v>***CLUB RECORD***</v>
      </c>
      <c r="K177" s="13" t="str">
        <f>IF(AND(B177=100, OR(AND(E177='club records end 2019'!$B$6, F177&lt;='club records end 2019'!$C$6), AND(E177='club records end 2019'!$B$7, F177&lt;='club records end 2019'!$C$7), AND(E177='club records end 2019'!$B$8, F177&lt;='club records end 2019'!$C$8), AND(E177='club records end 2019'!$B$9, F177&lt;='club records end 2019'!$C$9), AND(E177='club records end 2019'!$B$10, F177&lt;='club records end 2019'!$C$10))), "CR", " ")</f>
        <v xml:space="preserve"> </v>
      </c>
      <c r="L177" s="13" t="str">
        <f>IF(AND(B177=200, OR(AND(E177='club records end 2019'!$B$11, F177&lt;='club records end 2019'!$C$11), AND(E177='club records end 2019'!$B$12, F177&lt;='club records end 2019'!$C$12), AND(E177='club records end 2019'!$B$13, F177&lt;='club records end 2019'!$C$13), AND(E177='club records end 2019'!$B$14, F177&lt;='club records end 2019'!$C$14), AND(E177='club records end 2019'!$B$15, F177&lt;='club records end 2019'!$C$15))), "CR", " ")</f>
        <v xml:space="preserve"> </v>
      </c>
      <c r="M177" s="13" t="str">
        <f>IF(AND(B177=300, OR(AND(E177='club records end 2019'!$B$16, F177&lt;='club records end 2019'!$C$16), AND(E177='club records end 2019'!$B$17, F177&lt;='club records end 2019'!$C$17))), "CR", " ")</f>
        <v xml:space="preserve"> </v>
      </c>
      <c r="N177" s="13" t="str">
        <f>IF(AND(B177=400, OR(AND(E177='club records end 2019'!$B$18, F177&lt;='club records end 2019'!$C$18), AND(E177='club records end 2019'!$B$19, F177&lt;='club records end 2019'!$C$19), AND(E177='club records end 2019'!$B$20, F177&lt;='club records end 2019'!$C$20), AND(E177='club records end 2019'!$B$21, F177&lt;='club records end 2019'!$C$21))), "CR", " ")</f>
        <v xml:space="preserve"> </v>
      </c>
      <c r="O177" s="13" t="str">
        <f>IF(AND(B177=800, OR(AND(E177='club records end 2019'!$B$22, F177&lt;='club records end 2019'!$C$22), AND(E177='club records end 2019'!$B$23, F177&lt;='club records end 2019'!$C$23), AND(E177='club records end 2019'!$B$24, F177&lt;='club records end 2019'!$C$24), AND(E177='club records end 2019'!$B$25, F177&lt;='club records end 2019'!$C$25), AND(E177='club records end 2019'!$B$26, F177&lt;='club records end 2019'!$C$26))), "CR", " ")</f>
        <v xml:space="preserve"> </v>
      </c>
      <c r="P177" s="13" t="str">
        <f>IF(AND(B177=1000, OR(AND(E177='club records end 2019'!$B$27, F177&lt;='club records end 2019'!$C$27), AND(E177='club records end 2019'!$B$28, F177&lt;='club records end 2019'!$C$28))), "CR", " ")</f>
        <v xml:space="preserve"> </v>
      </c>
      <c r="Q177" s="13" t="str">
        <f>IF(AND(B177=1500, OR(AND(E177='club records end 2019'!$B$29, F177&lt;='club records end 2019'!$C$29), AND(E177='club records end 2019'!$B$30, F177&lt;='club records end 2019'!$C$30), AND(E177='club records end 2019'!$B$31, F177&lt;='club records end 2019'!$C$31), AND(E177='club records end 2019'!$B$32, F177&lt;='club records end 2019'!$C$32), AND(E177='club records end 2019'!$B$33, F177&lt;='club records end 2019'!$C$33))), "CR", " ")</f>
        <v xml:space="preserve"> </v>
      </c>
      <c r="R177" s="13" t="str">
        <f>IF(AND(B177="1600 (Mile)",OR(AND(E177='club records end 2019'!$B$34,F177&lt;='club records end 2019'!$C$34),AND(E177='club records end 2019'!$B$35,F177&lt;='club records end 2019'!$C$35),AND(E177='club records end 2019'!$B$36,F177&lt;='club records end 2019'!$C$36),AND(E177='club records end 2019'!$B$37,F177&lt;='club records end 2019'!$C$37))),"CR"," ")</f>
        <v xml:space="preserve"> </v>
      </c>
      <c r="S177" s="13" t="str">
        <f>IF(AND(B177=3000, OR(AND(E177='club records end 2019'!$B$38, F177&lt;='club records end 2019'!$C$38), AND(E177='club records end 2019'!$B$39, F177&lt;='club records end 2019'!$C$39), AND(E177='club records end 2019'!$B$40, F177&lt;='club records end 2019'!$C$40), AND(E177='club records end 2019'!$B$41, F177&lt;='club records end 2019'!$C$41))), "CR", " ")</f>
        <v xml:space="preserve"> </v>
      </c>
      <c r="T177" s="13" t="str">
        <f>IF(AND(B177=5000, OR(AND(E177='club records end 2019'!$B$42, F177&lt;='club records end 2019'!$C$42), AND(E177='club records end 2019'!$B$43, F177&lt;='club records end 2019'!$C$43))), "CR", " ")</f>
        <v xml:space="preserve"> </v>
      </c>
      <c r="U177" s="12" t="str">
        <f>IF(AND(B177=10000, OR(AND(E177='club records end 2019'!$B$44, F177&lt;='club records end 2019'!$C$44), AND(E177='club records end 2019'!$B$45, F177&lt;='club records end 2019'!$C$45))), "CR", " ")</f>
        <v xml:space="preserve"> </v>
      </c>
      <c r="V177" s="12" t="str">
        <f>IF(AND(B177="high jump", OR(AND(E177='club records end 2019'!$F$1, F177&gt;='club records end 2019'!$G$1), AND(E177='club records end 2019'!$F$2, F177&gt;='club records end 2019'!$G$2), AND(E177='club records end 2019'!$F$3, F177&gt;='club records end 2019'!$G$3), AND(E177='club records end 2019'!$F$4, F177&gt;='club records end 2019'!$G$4), AND(E177='club records end 2019'!$F$5, F177&gt;='club records end 2019'!$G$5))), "CR", " ")</f>
        <v xml:space="preserve"> </v>
      </c>
      <c r="W177" s="12" t="str">
        <f>IF(AND(B177="long jump", OR(AND(E177='club records end 2019'!$F$6, F177&gt;='club records end 2019'!$G$6), AND(E177='club records end 2019'!$F$7, F177&gt;='club records end 2019'!$G$7), AND(E177='club records end 2019'!$F$8, F177&gt;='club records end 2019'!$G$8), AND(E177='club records end 2019'!$F$9, F177&gt;='club records end 2019'!$G$9), AND(E177='club records end 2019'!$F$10, F177&gt;='club records end 2019'!$G$10))), "CR", " ")</f>
        <v xml:space="preserve"> </v>
      </c>
      <c r="X177" s="12" t="str">
        <f>IF(AND(B177="triple jump", OR(AND(E177='club records end 2019'!$F$11, F177&gt;='club records end 2019'!$G$11), AND(E177='club records end 2019'!$F$12, F177&gt;='club records end 2019'!$G$12), AND(E177='club records end 2019'!$F$13, F177&gt;='club records end 2019'!$G$13), AND(E177='club records end 2019'!$F$14, F177&gt;='club records end 2019'!$H$14), AND(E177='club records end 2019'!$F$15, F177&gt;='club records end 2019'!$G$15))), "CR", " ")</f>
        <v xml:space="preserve"> </v>
      </c>
      <c r="Y177" s="12" t="str">
        <f>IF(AND(B177="pole vault", OR(AND(E177='club records end 2019'!$F$16, F177&gt;='club records end 2019'!$G$16), AND(E177='club records end 2019'!$F$17, F177&gt;='club records end 2019'!$G$17), AND(E177='club records end 2019'!$F$18, F177&gt;='club records end 2019'!$G$18), AND(E177='club records end 2019'!$F$19, F177&gt;='club records end 2019'!$G$19), AND(E177='club records end 2019'!$F$20, F177&gt;='club records end 2019'!$G$20))), "CR", " ")</f>
        <v xml:space="preserve"> </v>
      </c>
      <c r="Z177" s="12" t="str">
        <f>IF(AND(B177="discus 1", E177='club records end 2019'!$F$21, F177&gt;='club records end 2019'!$G$21), "CR", " ")</f>
        <v xml:space="preserve"> </v>
      </c>
      <c r="AA177" s="12" t="str">
        <f>IF(AND(B177="discus 1.25", E177='club records end 2019'!$F$22, F177&gt;='club records end 2019'!$G$22), "CR", " ")</f>
        <v xml:space="preserve"> </v>
      </c>
      <c r="AB177" s="12" t="str">
        <f>IF(AND(B177="discus 1.5", E177='club records end 2019'!$F$23, F177&gt;='club records end 2019'!$G$23), "CR", " ")</f>
        <v xml:space="preserve"> </v>
      </c>
      <c r="AC177" s="12" t="str">
        <f>IF(AND(B177="discus 1.75", E177='club records end 2019'!$F$24, F177&gt;='club records end 2019'!$G$24), "CR", " ")</f>
        <v xml:space="preserve"> </v>
      </c>
      <c r="AD177" s="12" t="str">
        <f>IF(AND(B177="discus 2", E177='club records end 2019'!$F$25, F177&gt;='club records end 2019'!$G$25), "CR", " ")</f>
        <v xml:space="preserve"> </v>
      </c>
      <c r="AE177" s="12" t="str">
        <f>IF(AND(B177="hammer 4", E177='club records end 2019'!$F$27, F177&gt;='club records end 2019'!$G$27), "CR", " ")</f>
        <v xml:space="preserve"> </v>
      </c>
      <c r="AF177" s="12" t="str">
        <f>IF(AND(B177="hammer 5", E177='club records end 2019'!$F$28, F177&gt;='club records end 2019'!$G$28), "CR", " ")</f>
        <v xml:space="preserve"> </v>
      </c>
      <c r="AG177" s="12" t="str">
        <f>IF(AND(B177="hammer 6", E177='club records end 2019'!$F$29, F177&gt;='club records end 2019'!$G$29), "CR", " ")</f>
        <v xml:space="preserve"> </v>
      </c>
      <c r="AH177" s="12" t="str">
        <f>IF(AND(B177="hammer 7.26", E177='club records end 2019'!$F$30, F177&gt;='club records end 2019'!$G$30), "CR", " ")</f>
        <v xml:space="preserve"> </v>
      </c>
      <c r="AI177" s="12" t="str">
        <f>IF(AND(B177="javelin 400", E177='club records end 2019'!$F$31, F177&gt;='club records end 2019'!$G$31), "CR", " ")</f>
        <v xml:space="preserve"> </v>
      </c>
      <c r="AJ177" s="12" t="str">
        <f>IF(AND(B177="javelin 600", E177='club records end 2019'!$F$32, F177&gt;='club records end 2019'!$G$32), "CR", " ")</f>
        <v xml:space="preserve"> </v>
      </c>
      <c r="AK177" s="12" t="str">
        <f>IF(AND(B177="javelin 700", E177='club records end 2019'!$F$33, F177&gt;='club records end 2019'!$G$33), "CR", " ")</f>
        <v xml:space="preserve"> </v>
      </c>
      <c r="AL177" s="12" t="str">
        <f>IF(AND(B177="javelin 800", OR(AND(E177='club records end 2019'!$F$34, F177&gt;='club records end 2019'!$G$34), AND(E177='club records end 2019'!$F$35, F177&gt;='club records end 2019'!$G$35))), "CR", " ")</f>
        <v xml:space="preserve"> </v>
      </c>
      <c r="AM177" s="12" t="str">
        <f>IF(AND(B177="shot 3", E177='club records end 2019'!$F$36, F177&gt;='club records end 2019'!$G$36), "CR", " ")</f>
        <v xml:space="preserve"> </v>
      </c>
      <c r="AN177" s="12" t="str">
        <f>IF(AND(B177="shot 4", E177='club records end 2019'!$F$37, F177&gt;='club records end 2019'!$G$37), "CR", " ")</f>
        <v xml:space="preserve"> </v>
      </c>
      <c r="AO177" s="12" t="str">
        <f>IF(AND(B177="shot 5", E177='club records end 2019'!$F$38, F177&gt;='club records end 2019'!$G$38), "CR", " ")</f>
        <v xml:space="preserve"> </v>
      </c>
      <c r="AP177" s="12" t="str">
        <f>IF(AND(B177="shot 6", E177='club records end 2019'!$F$39, F177&gt;='club records end 2019'!$G$39), "CR", " ")</f>
        <v xml:space="preserve"> </v>
      </c>
      <c r="AQ177" s="12" t="str">
        <f>IF(AND(B177="shot 7.26", E177='club records end 2019'!$F$40, F177&gt;='club records end 2019'!$G$40), "CR", " ")</f>
        <v xml:space="preserve"> </v>
      </c>
      <c r="AR177" s="12" t="str">
        <f>IF(AND(B177="60H",OR(AND(E177='club records end 2019'!$J$1,F177&lt;='club records end 2019'!$K$1),AND(E177='club records end 2019'!$J$2,F177&lt;='club records end 2019'!$K$2),AND(E177='club records end 2019'!$J$3,F177&lt;='club records end 2019'!$K$3),AND(E177='club records end 2019'!$J$4,F177&lt;='club records end 2019'!$K$4),AND(E177='club records end 2019'!$J$5,F177&lt;='club records end 2019'!$K$5))),"CR"," ")</f>
        <v xml:space="preserve"> </v>
      </c>
      <c r="AS177" s="12" t="str">
        <f>IF(AND(B177="75H", AND(E177='club records end 2019'!$J$6, F177&lt;='club records end 2019'!$K$6)), "CR", " ")</f>
        <v xml:space="preserve"> </v>
      </c>
      <c r="AT177" s="12" t="str">
        <f>IF(AND(B177="80H", AND(E177='club records end 2019'!$J$7, F177&lt;='club records end 2019'!$K$7)), "CR", " ")</f>
        <v>CR</v>
      </c>
      <c r="AU177" s="12" t="str">
        <f>IF(AND(B177="100H", AND(E177='club records end 2019'!$J$8, F177&lt;='club records end 2019'!$K$8)), "CR", " ")</f>
        <v xml:space="preserve"> </v>
      </c>
      <c r="AV177" s="12" t="str">
        <f>IF(AND(B177="110H", OR(AND(E177='club records end 2019'!$J$9, F177&lt;='club records end 2019'!$K$9), AND(E177='club records end 2019'!$J$10, F177&lt;='club records end 2019'!$K$10))), "CR", " ")</f>
        <v xml:space="preserve"> </v>
      </c>
      <c r="AW177" s="12" t="str">
        <f>IF(AND(B177="400H", OR(AND(E177='club records end 2019'!$J$11, F177&lt;='club records end 2019'!$K$11), AND(E177='club records end 2019'!$J$12, F177&lt;='club records end 2019'!$K$12), AND(E177='club records end 2019'!$J$13, F177&lt;='club records end 2019'!$K$13), AND(E177='club records end 2019'!$J$14, F177&lt;='club records end 2019'!$K$14))), "CR", " ")</f>
        <v xml:space="preserve"> </v>
      </c>
      <c r="AX177" s="12" t="str">
        <f>IF(AND(B177="1500SC", AND(E177='club records end 2019'!$J$15, F177&lt;='club records end 2019'!$K$15)), "CR", " ")</f>
        <v xml:space="preserve"> </v>
      </c>
      <c r="AY177" s="12" t="str">
        <f>IF(AND(B177="2000SC", OR(AND(E177='club records end 2019'!$J$17, F177&lt;='club records end 2019'!$K$17), AND(E177='club records end 2019'!$J$18, F177&lt;='club records end 2019'!$K$18))), "CR", " ")</f>
        <v xml:space="preserve"> </v>
      </c>
      <c r="AZ177" s="12" t="str">
        <f>IF(AND(B177="3000SC", OR(AND(E177='club records end 2019'!$J$20, F177&lt;='club records end 2019'!$K$20), AND(E177='club records end 2019'!$J$21, F177&lt;='club records end 2019'!$K$21))), "CR", " ")</f>
        <v xml:space="preserve"> </v>
      </c>
      <c r="BA177" s="13" t="str">
        <f>IF(AND(B177="4x100", OR(AND(E177='club records end 2019'!$N$1, F177&lt;='club records end 2019'!$O$1), AND(E177='club records end 2019'!$N$2, F177&lt;='club records end 2019'!$O$2), AND(E177='club records end 2019'!$N$3, F177&lt;='club records end 2019'!$O$3), AND(E177='club records end 2019'!$N$4, F177&lt;='club records end 2019'!$O$4), AND(E177='club records end 2019'!$N$5, F177&lt;='club records end 2019'!$O$5))), "CR", " ")</f>
        <v xml:space="preserve"> </v>
      </c>
      <c r="BB177" s="13" t="str">
        <f>IF(AND(B177="4x200", OR(AND(E177='club records end 2019'!$N$6, F177&lt;='club records end 2019'!$O$6), AND(E177='club records end 2019'!$N$7, F177&lt;='club records end 2019'!$O$7), AND(E177='club records end 2019'!$N$8, F177&lt;='club records end 2019'!$O$8), AND(E177='club records end 2019'!$N$9, F177&lt;='club records end 2019'!$O$9), AND(E177='club records end 2019'!$N$10, F177&lt;='club records end 2019'!$O$10))), "CR", " ")</f>
        <v xml:space="preserve"> </v>
      </c>
      <c r="BC177" s="13" t="str">
        <f>IF(AND(B177="4x300", AND(E177='club records end 2019'!$N$11, F177&lt;='club records end 2019'!$O$11)), "CR", " ")</f>
        <v xml:space="preserve"> </v>
      </c>
      <c r="BD177" s="13" t="str">
        <f>IF(AND(B177="4x400", OR(AND(E177='club records end 2019'!$N$12, F177&lt;='club records end 2019'!$O$12), AND(E177='club records end 2019'!$N$13, F177&lt;='club records end 2019'!$O$13), AND(E177='club records end 2019'!$N$14, F177&lt;='club records end 2019'!$O$14), AND(E177='club records end 2019'!$N$15, F177&lt;='club records end 2019'!$O$15))), "CR", " ")</f>
        <v xml:space="preserve"> </v>
      </c>
      <c r="BE177" s="13" t="str">
        <f>IF(AND(B177="3x800", OR(AND(E177='club records end 2019'!$N$16, F177&lt;='club records end 2019'!$O$16), AND(E177='club records end 2019'!$N$17, F177&lt;='club records end 2019'!$O$17), AND(E177='club records end 2019'!$N$18, F177&lt;='club records end 2019'!$O$18))), "CR", " ")</f>
        <v xml:space="preserve"> </v>
      </c>
      <c r="BF177" s="13" t="str">
        <f>IF(AND(B177="pentathlon", OR(AND(E177='club records end 2019'!$N$21, F177&gt;='club records end 2019'!$O$21), AND(E177='club records end 2019'!$N$22, F177&gt;='club records end 2019'!$O$22),AND(E177='club records end 2019'!$N$23, F177&gt;='club records end 2019'!$O$23),AND(E177='club records end 2019'!$N$24, F177&gt;='club records end 2019'!$O$24))), "CR", " ")</f>
        <v xml:space="preserve"> </v>
      </c>
      <c r="BG177" s="13" t="str">
        <f>IF(AND(B177="heptathlon", OR(AND(E177='club records end 2019'!$N$26, F177&gt;='club records end 2019'!$O$26), AND(E177='club records end 2019'!$N$27, F177&gt;='club records end 2019'!$O$27))), "CR", " ")</f>
        <v xml:space="preserve"> </v>
      </c>
      <c r="BH177" s="13" t="str">
        <f>IF(AND(B177="decathlon", OR(AND(E177='club records end 2019'!$N$29, F177&gt;='club records end 2019'!$O$29), AND(E177='club records end 2019'!$N$30, F177&gt;='club records end 2019'!$O$30),AND(E177='club records end 2019'!$N$31, F177&gt;='club records end 2019'!$O$31))), "CR", " ")</f>
        <v xml:space="preserve"> </v>
      </c>
    </row>
    <row r="178" spans="1:60" ht="14.5" hidden="1" x14ac:dyDescent="0.35">
      <c r="A178" s="1" t="s">
        <v>333</v>
      </c>
      <c r="B178" s="2">
        <v>800</v>
      </c>
      <c r="C178" s="1" t="s">
        <v>84</v>
      </c>
      <c r="D178" s="1" t="s">
        <v>85</v>
      </c>
      <c r="E178" s="17" t="s">
        <v>10</v>
      </c>
      <c r="J178" s="13" t="str">
        <f t="shared" si="20"/>
        <v>***CLUB RECORD***</v>
      </c>
      <c r="K178" s="13" t="str">
        <f>IF(AND(B178=100, OR(AND(E178='club records end 2019'!$B$6, F178&lt;='club records end 2019'!$C$6), AND(E178='club records end 2019'!$B$7, F178&lt;='club records end 2019'!$C$7), AND(E178='club records end 2019'!$B$8, F178&lt;='club records end 2019'!$C$8), AND(E178='club records end 2019'!$B$9, F178&lt;='club records end 2019'!$C$9), AND(E178='club records end 2019'!$B$10, F178&lt;='club records end 2019'!$C$10))), "CR", " ")</f>
        <v xml:space="preserve"> </v>
      </c>
      <c r="L178" s="13" t="str">
        <f>IF(AND(B178=200, OR(AND(E178='club records end 2019'!$B$11, F178&lt;='club records end 2019'!$C$11), AND(E178='club records end 2019'!$B$12, F178&lt;='club records end 2019'!$C$12), AND(E178='club records end 2019'!$B$13, F178&lt;='club records end 2019'!$C$13), AND(E178='club records end 2019'!$B$14, F178&lt;='club records end 2019'!$C$14), AND(E178='club records end 2019'!$B$15, F178&lt;='club records end 2019'!$C$15))), "CR", " ")</f>
        <v xml:space="preserve"> </v>
      </c>
      <c r="M178" s="13" t="str">
        <f>IF(AND(B178=300, OR(AND(E178='club records end 2019'!$B$16, F178&lt;='club records end 2019'!$C$16), AND(E178='club records end 2019'!$B$17, F178&lt;='club records end 2019'!$C$17))), "CR", " ")</f>
        <v xml:space="preserve"> </v>
      </c>
      <c r="N178" s="13" t="str">
        <f>IF(AND(B178=400, OR(AND(E178='club records end 2019'!$B$18, F178&lt;='club records end 2019'!$C$18), AND(E178='club records end 2019'!$B$19, F178&lt;='club records end 2019'!$C$19), AND(E178='club records end 2019'!$B$20, F178&lt;='club records end 2019'!$C$20), AND(E178='club records end 2019'!$B$21, F178&lt;='club records end 2019'!$C$21))), "CR", " ")</f>
        <v xml:space="preserve"> </v>
      </c>
      <c r="O178" s="13" t="str">
        <f>IF(AND(B178=800, OR(AND(E178='club records end 2019'!$B$22, F178&lt;='club records end 2019'!$C$22), AND(E178='club records end 2019'!$B$23, F178&lt;='club records end 2019'!$C$23), AND(E178='club records end 2019'!$B$24, F178&lt;='club records end 2019'!$C$24), AND(E178='club records end 2019'!$B$25, F178&lt;='club records end 2019'!$C$25), AND(E178='club records end 2019'!$B$26, F178&lt;='club records end 2019'!$C$26))), "CR", " ")</f>
        <v>CR</v>
      </c>
      <c r="P178" s="13" t="str">
        <f>IF(AND(B178=1000, OR(AND(E178='club records end 2019'!$B$27, F178&lt;='club records end 2019'!$C$27), AND(E178='club records end 2019'!$B$28, F178&lt;='club records end 2019'!$C$28))), "CR", " ")</f>
        <v xml:space="preserve"> </v>
      </c>
      <c r="Q178" s="13" t="str">
        <f>IF(AND(B178=1500, OR(AND(E178='club records end 2019'!$B$29, F178&lt;='club records end 2019'!$C$29), AND(E178='club records end 2019'!$B$30, F178&lt;='club records end 2019'!$C$30), AND(E178='club records end 2019'!$B$31, F178&lt;='club records end 2019'!$C$31), AND(E178='club records end 2019'!$B$32, F178&lt;='club records end 2019'!$C$32), AND(E178='club records end 2019'!$B$33, F178&lt;='club records end 2019'!$C$33))), "CR", " ")</f>
        <v xml:space="preserve"> </v>
      </c>
      <c r="R178" s="13" t="str">
        <f>IF(AND(B178="1600 (Mile)",OR(AND(E178='club records end 2019'!$B$34,F178&lt;='club records end 2019'!$C$34),AND(E178='club records end 2019'!$B$35,F178&lt;='club records end 2019'!$C$35),AND(E178='club records end 2019'!$B$36,F178&lt;='club records end 2019'!$C$36),AND(E178='club records end 2019'!$B$37,F178&lt;='club records end 2019'!$C$37))),"CR"," ")</f>
        <v xml:space="preserve"> </v>
      </c>
      <c r="S178" s="13" t="str">
        <f>IF(AND(B178=3000, OR(AND(E178='club records end 2019'!$B$38, F178&lt;='club records end 2019'!$C$38), AND(E178='club records end 2019'!$B$39, F178&lt;='club records end 2019'!$C$39), AND(E178='club records end 2019'!$B$40, F178&lt;='club records end 2019'!$C$40), AND(E178='club records end 2019'!$B$41, F178&lt;='club records end 2019'!$C$41))), "CR", " ")</f>
        <v xml:space="preserve"> </v>
      </c>
      <c r="T178" s="13" t="str">
        <f>IF(AND(B178=5000, OR(AND(E178='club records end 2019'!$B$42, F178&lt;='club records end 2019'!$C$42), AND(E178='club records end 2019'!$B$43, F178&lt;='club records end 2019'!$C$43))), "CR", " ")</f>
        <v xml:space="preserve"> </v>
      </c>
      <c r="U178" s="12" t="str">
        <f>IF(AND(B178=10000, OR(AND(E178='club records end 2019'!$B$44, F178&lt;='club records end 2019'!$C$44), AND(E178='club records end 2019'!$B$45, F178&lt;='club records end 2019'!$C$45))), "CR", " ")</f>
        <v xml:space="preserve"> </v>
      </c>
      <c r="V178" s="12" t="str">
        <f>IF(AND(B178="high jump", OR(AND(E178='club records end 2019'!$F$1, F178&gt;='club records end 2019'!$G$1), AND(E178='club records end 2019'!$F$2, F178&gt;='club records end 2019'!$G$2), AND(E178='club records end 2019'!$F$3, F178&gt;='club records end 2019'!$G$3), AND(E178='club records end 2019'!$F$4, F178&gt;='club records end 2019'!$G$4), AND(E178='club records end 2019'!$F$5, F178&gt;='club records end 2019'!$G$5))), "CR", " ")</f>
        <v xml:space="preserve"> </v>
      </c>
      <c r="W178" s="12" t="str">
        <f>IF(AND(B178="long jump", OR(AND(E178='club records end 2019'!$F$6, F178&gt;='club records end 2019'!$G$6), AND(E178='club records end 2019'!$F$7, F178&gt;='club records end 2019'!$G$7), AND(E178='club records end 2019'!$F$8, F178&gt;='club records end 2019'!$G$8), AND(E178='club records end 2019'!$F$9, F178&gt;='club records end 2019'!$G$9), AND(E178='club records end 2019'!$F$10, F178&gt;='club records end 2019'!$G$10))), "CR", " ")</f>
        <v xml:space="preserve"> </v>
      </c>
      <c r="X178" s="12" t="str">
        <f>IF(AND(B178="triple jump", OR(AND(E178='club records end 2019'!$F$11, F178&gt;='club records end 2019'!$G$11), AND(E178='club records end 2019'!$F$12, F178&gt;='club records end 2019'!$G$12), AND(E178='club records end 2019'!$F$13, F178&gt;='club records end 2019'!$G$13), AND(E178='club records end 2019'!$F$14, F178&gt;='club records end 2019'!$H$14), AND(E178='club records end 2019'!$F$15, F178&gt;='club records end 2019'!$G$15))), "CR", " ")</f>
        <v xml:space="preserve"> </v>
      </c>
      <c r="Y178" s="12" t="str">
        <f>IF(AND(B178="pole vault", OR(AND(E178='club records end 2019'!$F$16, F178&gt;='club records end 2019'!$G$16), AND(E178='club records end 2019'!$F$17, F178&gt;='club records end 2019'!$G$17), AND(E178='club records end 2019'!$F$18, F178&gt;='club records end 2019'!$G$18), AND(E178='club records end 2019'!$F$19, F178&gt;='club records end 2019'!$G$19), AND(E178='club records end 2019'!$F$20, F178&gt;='club records end 2019'!$G$20))), "CR", " ")</f>
        <v xml:space="preserve"> </v>
      </c>
      <c r="Z178" s="12" t="str">
        <f>IF(AND(B178="discus 1", E178='club records end 2019'!$F$21, F178&gt;='club records end 2019'!$G$21), "CR", " ")</f>
        <v xml:space="preserve"> </v>
      </c>
      <c r="AA178" s="12" t="str">
        <f>IF(AND(B178="discus 1.25", E178='club records end 2019'!$F$22, F178&gt;='club records end 2019'!$G$22), "CR", " ")</f>
        <v xml:space="preserve"> </v>
      </c>
      <c r="AB178" s="12" t="str">
        <f>IF(AND(B178="discus 1.5", E178='club records end 2019'!$F$23, F178&gt;='club records end 2019'!$G$23), "CR", " ")</f>
        <v xml:space="preserve"> </v>
      </c>
      <c r="AC178" s="12" t="str">
        <f>IF(AND(B178="discus 1.75", E178='club records end 2019'!$F$24, F178&gt;='club records end 2019'!$G$24), "CR", " ")</f>
        <v xml:space="preserve"> </v>
      </c>
      <c r="AD178" s="12" t="str">
        <f>IF(AND(B178="discus 2", E178='club records end 2019'!$F$25, F178&gt;='club records end 2019'!$G$25), "CR", " ")</f>
        <v xml:space="preserve"> </v>
      </c>
      <c r="AE178" s="12" t="str">
        <f>IF(AND(B178="hammer 4", E178='club records end 2019'!$F$27, F178&gt;='club records end 2019'!$G$27), "CR", " ")</f>
        <v xml:space="preserve"> </v>
      </c>
      <c r="AF178" s="12" t="str">
        <f>IF(AND(B178="hammer 5", E178='club records end 2019'!$F$28, F178&gt;='club records end 2019'!$G$28), "CR", " ")</f>
        <v xml:space="preserve"> </v>
      </c>
      <c r="AG178" s="12" t="str">
        <f>IF(AND(B178="hammer 6", E178='club records end 2019'!$F$29, F178&gt;='club records end 2019'!$G$29), "CR", " ")</f>
        <v xml:space="preserve"> </v>
      </c>
      <c r="AH178" s="12" t="str">
        <f>IF(AND(B178="hammer 7.26", E178='club records end 2019'!$F$30, F178&gt;='club records end 2019'!$G$30), "CR", " ")</f>
        <v xml:space="preserve"> </v>
      </c>
      <c r="AI178" s="12" t="str">
        <f>IF(AND(B178="javelin 400", E178='club records end 2019'!$F$31, F178&gt;='club records end 2019'!$G$31), "CR", " ")</f>
        <v xml:space="preserve"> </v>
      </c>
      <c r="AJ178" s="12" t="str">
        <f>IF(AND(B178="javelin 600", E178='club records end 2019'!$F$32, F178&gt;='club records end 2019'!$G$32), "CR", " ")</f>
        <v xml:space="preserve"> </v>
      </c>
      <c r="AK178" s="12" t="str">
        <f>IF(AND(B178="javelin 700", E178='club records end 2019'!$F$33, F178&gt;='club records end 2019'!$G$33), "CR", " ")</f>
        <v xml:space="preserve"> </v>
      </c>
      <c r="AL178" s="12" t="str">
        <f>IF(AND(B178="javelin 800", OR(AND(E178='club records end 2019'!$F$34, F178&gt;='club records end 2019'!$G$34), AND(E178='club records end 2019'!$F$35, F178&gt;='club records end 2019'!$G$35))), "CR", " ")</f>
        <v xml:space="preserve"> </v>
      </c>
      <c r="AM178" s="12" t="str">
        <f>IF(AND(B178="shot 3", E178='club records end 2019'!$F$36, F178&gt;='club records end 2019'!$G$36), "CR", " ")</f>
        <v xml:space="preserve"> </v>
      </c>
      <c r="AN178" s="12" t="str">
        <f>IF(AND(B178="shot 4", E178='club records end 2019'!$F$37, F178&gt;='club records end 2019'!$G$37), "CR", " ")</f>
        <v xml:space="preserve"> </v>
      </c>
      <c r="AO178" s="12" t="str">
        <f>IF(AND(B178="shot 5", E178='club records end 2019'!$F$38, F178&gt;='club records end 2019'!$G$38), "CR", " ")</f>
        <v xml:space="preserve"> </v>
      </c>
      <c r="AP178" s="12" t="str">
        <f>IF(AND(B178="shot 6", E178='club records end 2019'!$F$39, F178&gt;='club records end 2019'!$G$39), "CR", " ")</f>
        <v xml:space="preserve"> </v>
      </c>
      <c r="AQ178" s="12" t="str">
        <f>IF(AND(B178="shot 7.26", E178='club records end 2019'!$F$40, F178&gt;='club records end 2019'!$G$40), "CR", " ")</f>
        <v xml:space="preserve"> </v>
      </c>
      <c r="AR178" s="12" t="str">
        <f>IF(AND(B178="60H",OR(AND(E178='club records end 2019'!$J$1,F178&lt;='club records end 2019'!$K$1),AND(E178='club records end 2019'!$J$2,F178&lt;='club records end 2019'!$K$2),AND(E178='club records end 2019'!$J$3,F178&lt;='club records end 2019'!$K$3),AND(E178='club records end 2019'!$J$4,F178&lt;='club records end 2019'!$K$4),AND(E178='club records end 2019'!$J$5,F178&lt;='club records end 2019'!$K$5))),"CR"," ")</f>
        <v xml:space="preserve"> </v>
      </c>
      <c r="AS178" s="12" t="str">
        <f>IF(AND(B178="75H", AND(E178='club records end 2019'!$J$6, F178&lt;='club records end 2019'!$K$6)), "CR", " ")</f>
        <v xml:space="preserve"> </v>
      </c>
      <c r="AT178" s="12" t="str">
        <f>IF(AND(B178="80H", AND(E178='club records end 2019'!$J$7, F178&lt;='club records end 2019'!$K$7)), "CR", " ")</f>
        <v xml:space="preserve"> </v>
      </c>
      <c r="AU178" s="12" t="str">
        <f>IF(AND(B178="100H", AND(E178='club records end 2019'!$J$8, F178&lt;='club records end 2019'!$K$8)), "CR", " ")</f>
        <v xml:space="preserve"> </v>
      </c>
      <c r="AV178" s="12" t="str">
        <f>IF(AND(B178="110H", OR(AND(E178='club records end 2019'!$J$9, F178&lt;='club records end 2019'!$K$9), AND(E178='club records end 2019'!$J$10, F178&lt;='club records end 2019'!$K$10))), "CR", " ")</f>
        <v xml:space="preserve"> </v>
      </c>
      <c r="AW178" s="12" t="str">
        <f>IF(AND(B178="400H", OR(AND(E178='club records end 2019'!$J$11, F178&lt;='club records end 2019'!$K$11), AND(E178='club records end 2019'!$J$12, F178&lt;='club records end 2019'!$K$12), AND(E178='club records end 2019'!$J$13, F178&lt;='club records end 2019'!$K$13), AND(E178='club records end 2019'!$J$14, F178&lt;='club records end 2019'!$K$14))), "CR", " ")</f>
        <v xml:space="preserve"> </v>
      </c>
      <c r="AX178" s="12" t="str">
        <f>IF(AND(B178="1500SC", AND(E178='club records end 2019'!$J$15, F178&lt;='club records end 2019'!$K$15)), "CR", " ")</f>
        <v xml:space="preserve"> </v>
      </c>
      <c r="AY178" s="12" t="str">
        <f>IF(AND(B178="2000SC", OR(AND(E178='club records end 2019'!$J$17, F178&lt;='club records end 2019'!$K$17), AND(E178='club records end 2019'!$J$18, F178&lt;='club records end 2019'!$K$18))), "CR", " ")</f>
        <v xml:space="preserve"> </v>
      </c>
      <c r="AZ178" s="12" t="str">
        <f>IF(AND(B178="3000SC", OR(AND(E178='club records end 2019'!$J$20, F178&lt;='club records end 2019'!$K$20), AND(E178='club records end 2019'!$J$21, F178&lt;='club records end 2019'!$K$21))), "CR", " ")</f>
        <v xml:space="preserve"> </v>
      </c>
      <c r="BA178" s="13" t="str">
        <f>IF(AND(B178="4x100", OR(AND(E178='club records end 2019'!$N$1, F178&lt;='club records end 2019'!$O$1), AND(E178='club records end 2019'!$N$2, F178&lt;='club records end 2019'!$O$2), AND(E178='club records end 2019'!$N$3, F178&lt;='club records end 2019'!$O$3), AND(E178='club records end 2019'!$N$4, F178&lt;='club records end 2019'!$O$4), AND(E178='club records end 2019'!$N$5, F178&lt;='club records end 2019'!$O$5))), "CR", " ")</f>
        <v xml:space="preserve"> </v>
      </c>
      <c r="BB178" s="13" t="str">
        <f>IF(AND(B178="4x200", OR(AND(E178='club records end 2019'!$N$6, F178&lt;='club records end 2019'!$O$6), AND(E178='club records end 2019'!$N$7, F178&lt;='club records end 2019'!$O$7), AND(E178='club records end 2019'!$N$8, F178&lt;='club records end 2019'!$O$8), AND(E178='club records end 2019'!$N$9, F178&lt;='club records end 2019'!$O$9), AND(E178='club records end 2019'!$N$10, F178&lt;='club records end 2019'!$O$10))), "CR", " ")</f>
        <v xml:space="preserve"> </v>
      </c>
      <c r="BC178" s="13" t="str">
        <f>IF(AND(B178="4x300", AND(E178='club records end 2019'!$N$11, F178&lt;='club records end 2019'!$O$11)), "CR", " ")</f>
        <v xml:space="preserve"> </v>
      </c>
      <c r="BD178" s="13" t="str">
        <f>IF(AND(B178="4x400", OR(AND(E178='club records end 2019'!$N$12, F178&lt;='club records end 2019'!$O$12), AND(E178='club records end 2019'!$N$13, F178&lt;='club records end 2019'!$O$13), AND(E178='club records end 2019'!$N$14, F178&lt;='club records end 2019'!$O$14), AND(E178='club records end 2019'!$N$15, F178&lt;='club records end 2019'!$O$15))), "CR", " ")</f>
        <v xml:space="preserve"> </v>
      </c>
      <c r="BE178" s="13" t="str">
        <f>IF(AND(B178="3x800", OR(AND(E178='club records end 2019'!$N$16, F178&lt;='club records end 2019'!$O$16), AND(E178='club records end 2019'!$N$17, F178&lt;='club records end 2019'!$O$17), AND(E178='club records end 2019'!$N$18, F178&lt;='club records end 2019'!$O$18))), "CR", " ")</f>
        <v xml:space="preserve"> </v>
      </c>
      <c r="BF178" s="13" t="str">
        <f>IF(AND(B178="pentathlon", OR(AND(E178='club records end 2019'!$N$21, F178&gt;='club records end 2019'!$O$21), AND(E178='club records end 2019'!$N$22, F178&gt;='club records end 2019'!$O$22),AND(E178='club records end 2019'!$N$23, F178&gt;='club records end 2019'!$O$23),AND(E178='club records end 2019'!$N$24, F178&gt;='club records end 2019'!$O$24))), "CR", " ")</f>
        <v xml:space="preserve"> </v>
      </c>
      <c r="BG178" s="13" t="str">
        <f>IF(AND(B178="heptathlon", OR(AND(E178='club records end 2019'!$N$26, F178&gt;='club records end 2019'!$O$26), AND(E178='club records end 2019'!$N$27, F178&gt;='club records end 2019'!$O$27))), "CR", " ")</f>
        <v xml:space="preserve"> </v>
      </c>
      <c r="BH178" s="13" t="str">
        <f>IF(AND(B178="decathlon", OR(AND(E178='club records end 2019'!$N$29, F178&gt;='club records end 2019'!$O$29), AND(E178='club records end 2019'!$N$30, F178&gt;='club records end 2019'!$O$30),AND(E178='club records end 2019'!$N$31, F178&gt;='club records end 2019'!$O$31))), "CR", " ")</f>
        <v xml:space="preserve"> </v>
      </c>
    </row>
    <row r="179" spans="1:60" ht="14.5" hidden="1" x14ac:dyDescent="0.35">
      <c r="A179" s="29" t="str">
        <f>IF(OR(E179="Sen", E179="V35", E179="V40", E179="V45", E179="V50", E179="V55", E179="V60", E179="V65", E179="V70", E179="V75"), "V", E179)</f>
        <v>U17</v>
      </c>
      <c r="B179" s="2" t="s">
        <v>30</v>
      </c>
      <c r="C179" s="1" t="s">
        <v>44</v>
      </c>
      <c r="D179" s="1" t="s">
        <v>87</v>
      </c>
      <c r="E179" s="29" t="s">
        <v>14</v>
      </c>
      <c r="G179" s="24"/>
      <c r="J179" s="13" t="str">
        <f t="shared" si="20"/>
        <v/>
      </c>
      <c r="K179" s="13" t="str">
        <f>IF(AND(B179=100, OR(AND(E179='club records end 2019'!$B$6, F179&lt;='club records end 2019'!$C$6), AND(E179='club records end 2019'!$B$7, F179&lt;='club records end 2019'!$C$7), AND(E179='club records end 2019'!$B$8, F179&lt;='club records end 2019'!$C$8), AND(E179='club records end 2019'!$B$9, F179&lt;='club records end 2019'!$C$9), AND(E179='club records end 2019'!$B$10, F179&lt;='club records end 2019'!$C$10))), "CR", " ")</f>
        <v xml:space="preserve"> </v>
      </c>
      <c r="L179" s="13" t="str">
        <f>IF(AND(B179=200, OR(AND(E179='club records end 2019'!$B$11, F179&lt;='club records end 2019'!$C$11), AND(E179='club records end 2019'!$B$12, F179&lt;='club records end 2019'!$C$12), AND(E179='club records end 2019'!$B$13, F179&lt;='club records end 2019'!$C$13), AND(E179='club records end 2019'!$B$14, F179&lt;='club records end 2019'!$C$14), AND(E179='club records end 2019'!$B$15, F179&lt;='club records end 2019'!$C$15))), "CR", " ")</f>
        <v xml:space="preserve"> </v>
      </c>
      <c r="M179" s="13" t="str">
        <f>IF(AND(B179=300, OR(AND(E179='club records end 2019'!$B$16, F179&lt;='club records end 2019'!$C$16), AND(E179='club records end 2019'!$B$17, F179&lt;='club records end 2019'!$C$17))), "CR", " ")</f>
        <v xml:space="preserve"> </v>
      </c>
      <c r="N179" s="13" t="str">
        <f>IF(AND(B179=400, OR(AND(E179='club records end 2019'!$B$18, F179&lt;='club records end 2019'!$C$18), AND(E179='club records end 2019'!$B$19, F179&lt;='club records end 2019'!$C$19), AND(E179='club records end 2019'!$B$20, F179&lt;='club records end 2019'!$C$20), AND(E179='club records end 2019'!$B$21, F179&lt;='club records end 2019'!$C$21))), "CR", " ")</f>
        <v xml:space="preserve"> </v>
      </c>
      <c r="O179" s="13" t="str">
        <f>IF(AND(B179=800, OR(AND(E179='club records end 2019'!$B$22, F179&lt;='club records end 2019'!$C$22), AND(E179='club records end 2019'!$B$23, F179&lt;='club records end 2019'!$C$23), AND(E179='club records end 2019'!$B$24, F179&lt;='club records end 2019'!$C$24), AND(E179='club records end 2019'!$B$25, F179&lt;='club records end 2019'!$C$25), AND(E179='club records end 2019'!$B$26, F179&lt;='club records end 2019'!$C$26))), "CR", " ")</f>
        <v xml:space="preserve"> </v>
      </c>
      <c r="P179" s="13" t="str">
        <f>IF(AND(B179=1000, OR(AND(E179='club records end 2019'!$B$27, F179&lt;='club records end 2019'!$C$27), AND(E179='club records end 2019'!$B$28, F179&lt;='club records end 2019'!$C$28))), "CR", " ")</f>
        <v xml:space="preserve"> </v>
      </c>
      <c r="Q179" s="13" t="str">
        <f>IF(AND(B179=1500, OR(AND(E179='club records end 2019'!$B$29, F179&lt;='club records end 2019'!$C$29), AND(E179='club records end 2019'!$B$30, F179&lt;='club records end 2019'!$C$30), AND(E179='club records end 2019'!$B$31, F179&lt;='club records end 2019'!$C$31), AND(E179='club records end 2019'!$B$32, F179&lt;='club records end 2019'!$C$32), AND(E179='club records end 2019'!$B$33, F179&lt;='club records end 2019'!$C$33))), "CR", " ")</f>
        <v xml:space="preserve"> </v>
      </c>
      <c r="R179" s="13" t="str">
        <f>IF(AND(B179="1600 (Mile)",OR(AND(E179='club records end 2019'!$B$34,F179&lt;='club records end 2019'!$C$34),AND(E179='club records end 2019'!$B$35,F179&lt;='club records end 2019'!$C$35),AND(E179='club records end 2019'!$B$36,F179&lt;='club records end 2019'!$C$36),AND(E179='club records end 2019'!$B$37,F179&lt;='club records end 2019'!$C$37))),"CR"," ")</f>
        <v xml:space="preserve"> </v>
      </c>
      <c r="S179" s="13" t="str">
        <f>IF(AND(B179=3000, OR(AND(E179='club records end 2019'!$B$38, F179&lt;='club records end 2019'!$C$38), AND(E179='club records end 2019'!$B$39, F179&lt;='club records end 2019'!$C$39), AND(E179='club records end 2019'!$B$40, F179&lt;='club records end 2019'!$C$40), AND(E179='club records end 2019'!$B$41, F179&lt;='club records end 2019'!$C$41))), "CR", " ")</f>
        <v xml:space="preserve"> </v>
      </c>
      <c r="T179" s="13" t="str">
        <f>IF(AND(B179=5000, OR(AND(E179='club records end 2019'!$B$42, F179&lt;='club records end 2019'!$C$42), AND(E179='club records end 2019'!$B$43, F179&lt;='club records end 2019'!$C$43))), "CR", " ")</f>
        <v xml:space="preserve"> </v>
      </c>
      <c r="U179" s="12" t="str">
        <f>IF(AND(B179=10000, OR(AND(E179='club records end 2019'!$B$44, F179&lt;='club records end 2019'!$C$44), AND(E179='club records end 2019'!$B$45, F179&lt;='club records end 2019'!$C$45))), "CR", " ")</f>
        <v xml:space="preserve"> </v>
      </c>
      <c r="V179" s="12" t="str">
        <f>IF(AND(B179="high jump", OR(AND(E179='club records end 2019'!$F$1, F179&gt;='club records end 2019'!$G$1), AND(E179='club records end 2019'!$F$2, F179&gt;='club records end 2019'!$G$2), AND(E179='club records end 2019'!$F$3, F179&gt;='club records end 2019'!$G$3), AND(E179='club records end 2019'!$F$4, F179&gt;='club records end 2019'!$G$4), AND(E179='club records end 2019'!$F$5, F179&gt;='club records end 2019'!$G$5))), "CR", " ")</f>
        <v xml:space="preserve"> </v>
      </c>
      <c r="W179" s="12" t="str">
        <f>IF(AND(B179="long jump", OR(AND(E179='club records end 2019'!$F$6, F179&gt;='club records end 2019'!$G$6), AND(E179='club records end 2019'!$F$7, F179&gt;='club records end 2019'!$G$7), AND(E179='club records end 2019'!$F$8, F179&gt;='club records end 2019'!$G$8), AND(E179='club records end 2019'!$F$9, F179&gt;='club records end 2019'!$G$9), AND(E179='club records end 2019'!$F$10, F179&gt;='club records end 2019'!$G$10))), "CR", " ")</f>
        <v xml:space="preserve"> </v>
      </c>
      <c r="X179" s="12" t="str">
        <f>IF(AND(B179="triple jump", OR(AND(E179='club records end 2019'!$F$11, F179&gt;='club records end 2019'!$G$11), AND(E179='club records end 2019'!$F$12, F179&gt;='club records end 2019'!$G$12), AND(E179='club records end 2019'!$F$13, F179&gt;='club records end 2019'!$G$13), AND(E179='club records end 2019'!$F$14, F179&gt;='club records end 2019'!$H$14), AND(E179='club records end 2019'!$F$15, F179&gt;='club records end 2019'!$G$15))), "CR", " ")</f>
        <v xml:space="preserve"> </v>
      </c>
      <c r="Y179" s="12" t="str">
        <f>IF(AND(B179="pole vault", OR(AND(E179='club records end 2019'!$F$16, F179&gt;='club records end 2019'!$G$16), AND(E179='club records end 2019'!$F$17, F179&gt;='club records end 2019'!$G$17), AND(E179='club records end 2019'!$F$18, F179&gt;='club records end 2019'!$G$18), AND(E179='club records end 2019'!$F$19, F179&gt;='club records end 2019'!$G$19), AND(E179='club records end 2019'!$F$20, F179&gt;='club records end 2019'!$G$20))), "CR", " ")</f>
        <v xml:space="preserve"> </v>
      </c>
      <c r="Z179" s="12" t="str">
        <f>IF(AND(B179="discus 1", E179='club records end 2019'!$F$21, F179&gt;='club records end 2019'!$G$21), "CR", " ")</f>
        <v xml:space="preserve"> </v>
      </c>
      <c r="AA179" s="12" t="str">
        <f>IF(AND(B179="discus 1.25", E179='club records end 2019'!$F$22, F179&gt;='club records end 2019'!$G$22), "CR", " ")</f>
        <v xml:space="preserve"> </v>
      </c>
      <c r="AB179" s="12" t="str">
        <f>IF(AND(B179="discus 1.5", E179='club records end 2019'!$F$23, F179&gt;='club records end 2019'!$G$23), "CR", " ")</f>
        <v xml:space="preserve"> </v>
      </c>
      <c r="AC179" s="12" t="str">
        <f>IF(AND(B179="discus 1.75", E179='club records end 2019'!$F$24, F179&gt;='club records end 2019'!$G$24), "CR", " ")</f>
        <v xml:space="preserve"> </v>
      </c>
      <c r="AD179" s="12" t="str">
        <f>IF(AND(B179="discus 2", E179='club records end 2019'!$F$25, F179&gt;='club records end 2019'!$G$25), "CR", " ")</f>
        <v xml:space="preserve"> </v>
      </c>
      <c r="AE179" s="12" t="str">
        <f>IF(AND(B179="hammer 4", E179='club records end 2019'!$F$27, F179&gt;='club records end 2019'!$G$27), "CR", " ")</f>
        <v xml:space="preserve"> </v>
      </c>
      <c r="AF179" s="12" t="str">
        <f>IF(AND(B179="hammer 5", E179='club records end 2019'!$F$28, F179&gt;='club records end 2019'!$G$28), "CR", " ")</f>
        <v xml:space="preserve"> </v>
      </c>
      <c r="AG179" s="12" t="str">
        <f>IF(AND(B179="hammer 6", E179='club records end 2019'!$F$29, F179&gt;='club records end 2019'!$G$29), "CR", " ")</f>
        <v xml:space="preserve"> </v>
      </c>
      <c r="AH179" s="12" t="str">
        <f>IF(AND(B179="hammer 7.26", E179='club records end 2019'!$F$30, F179&gt;='club records end 2019'!$G$30), "CR", " ")</f>
        <v xml:space="preserve"> </v>
      </c>
      <c r="AI179" s="12" t="str">
        <f>IF(AND(B179="javelin 400", E179='club records end 2019'!$F$31, F179&gt;='club records end 2019'!$G$31), "CR", " ")</f>
        <v xml:space="preserve"> </v>
      </c>
      <c r="AJ179" s="12" t="str">
        <f>IF(AND(B179="javelin 600", E179='club records end 2019'!$F$32, F179&gt;='club records end 2019'!$G$32), "CR", " ")</f>
        <v xml:space="preserve"> </v>
      </c>
      <c r="AK179" s="12" t="str">
        <f>IF(AND(B179="javelin 700", E179='club records end 2019'!$F$33, F179&gt;='club records end 2019'!$G$33), "CR", " ")</f>
        <v xml:space="preserve"> </v>
      </c>
      <c r="AL179" s="12" t="str">
        <f>IF(AND(B179="javelin 800", OR(AND(E179='club records end 2019'!$F$34, F179&gt;='club records end 2019'!$G$34), AND(E179='club records end 2019'!$F$35, F179&gt;='club records end 2019'!$G$35))), "CR", " ")</f>
        <v xml:space="preserve"> </v>
      </c>
      <c r="AM179" s="12" t="str">
        <f>IF(AND(B179="shot 3", E179='club records end 2019'!$F$36, F179&gt;='club records end 2019'!$G$36), "CR", " ")</f>
        <v xml:space="preserve"> </v>
      </c>
      <c r="AN179" s="12" t="str">
        <f>IF(AND(B179="shot 4", E179='club records end 2019'!$F$37, F179&gt;='club records end 2019'!$G$37), "CR", " ")</f>
        <v xml:space="preserve"> </v>
      </c>
      <c r="AO179" s="12" t="str">
        <f>IF(AND(B179="shot 5", E179='club records end 2019'!$F$38, F179&gt;='club records end 2019'!$G$38), "CR", " ")</f>
        <v xml:space="preserve"> </v>
      </c>
      <c r="AP179" s="12" t="str">
        <f>IF(AND(B179="shot 6", E179='club records end 2019'!$F$39, F179&gt;='club records end 2019'!$G$39), "CR", " ")</f>
        <v xml:space="preserve"> </v>
      </c>
      <c r="AQ179" s="12" t="str">
        <f>IF(AND(B179="shot 7.26", E179='club records end 2019'!$F$40, F179&gt;='club records end 2019'!$G$40), "CR", " ")</f>
        <v xml:space="preserve"> </v>
      </c>
      <c r="AR179" s="12" t="str">
        <f>IF(AND(B179="60H",OR(AND(E179='club records end 2019'!$J$1,F179&lt;='club records end 2019'!$K$1),AND(E179='club records end 2019'!$J$2,F179&lt;='club records end 2019'!$K$2),AND(E179='club records end 2019'!$J$3,F179&lt;='club records end 2019'!$K$3),AND(E179='club records end 2019'!$J$4,F179&lt;='club records end 2019'!$K$4),AND(E179='club records end 2019'!$J$5,F179&lt;='club records end 2019'!$K$5))),"CR"," ")</f>
        <v xml:space="preserve"> </v>
      </c>
      <c r="AS179" s="12" t="str">
        <f>IF(AND(B179="75H", AND(E179='club records end 2019'!$J$6, F179&lt;='club records end 2019'!$K$6)), "CR", " ")</f>
        <v xml:space="preserve"> </v>
      </c>
      <c r="AT179" s="12" t="str">
        <f>IF(AND(B179="80H", AND(E179='club records end 2019'!$J$7, F179&lt;='club records end 2019'!$K$7)), "CR", " ")</f>
        <v xml:space="preserve"> </v>
      </c>
      <c r="AU179" s="12" t="str">
        <f>IF(AND(B179="100H", AND(E179='club records end 2019'!$J$8, F179&lt;='club records end 2019'!$K$8)), "CR", " ")</f>
        <v xml:space="preserve"> </v>
      </c>
      <c r="AV179" s="12" t="str">
        <f>IF(AND(B179="110H", OR(AND(E179='club records end 2019'!$J$9, F179&lt;='club records end 2019'!$K$9), AND(E179='club records end 2019'!$J$10, F179&lt;='club records end 2019'!$K$10))), "CR", " ")</f>
        <v xml:space="preserve"> </v>
      </c>
      <c r="AW179" s="12" t="str">
        <f>IF(AND(B179="400H", OR(AND(E179='club records end 2019'!$J$11, F179&lt;='club records end 2019'!$K$11), AND(E179='club records end 2019'!$J$12, F179&lt;='club records end 2019'!$K$12), AND(E179='club records end 2019'!$J$13, F179&lt;='club records end 2019'!$K$13), AND(E179='club records end 2019'!$J$14, F179&lt;='club records end 2019'!$K$14))), "CR", " ")</f>
        <v xml:space="preserve"> </v>
      </c>
      <c r="AX179" s="12" t="str">
        <f>IF(AND(B179="1500SC", AND(E179='club records end 2019'!$J$15, F179&lt;='club records end 2019'!$K$15)), "CR", " ")</f>
        <v xml:space="preserve"> </v>
      </c>
      <c r="AY179" s="12" t="str">
        <f>IF(AND(B179="2000SC", OR(AND(E179='club records end 2019'!$J$17, F179&lt;='club records end 2019'!$K$17), AND(E179='club records end 2019'!$J$18, F179&lt;='club records end 2019'!$K$18))), "CR", " ")</f>
        <v xml:space="preserve"> </v>
      </c>
      <c r="AZ179" s="12" t="str">
        <f>IF(AND(B179="3000SC", OR(AND(E179='club records end 2019'!$J$20, F179&lt;='club records end 2019'!$K$20), AND(E179='club records end 2019'!$J$21, F179&lt;='club records end 2019'!$K$21))), "CR", " ")</f>
        <v xml:space="preserve"> </v>
      </c>
      <c r="BA179" s="13" t="str">
        <f>IF(AND(B179="4x100", OR(AND(E179='club records end 2019'!$N$1, F179&lt;='club records end 2019'!$O$1), AND(E179='club records end 2019'!$N$2, F179&lt;='club records end 2019'!$O$2), AND(E179='club records end 2019'!$N$3, F179&lt;='club records end 2019'!$O$3), AND(E179='club records end 2019'!$N$4, F179&lt;='club records end 2019'!$O$4), AND(E179='club records end 2019'!$N$5, F179&lt;='club records end 2019'!$O$5))), "CR", " ")</f>
        <v xml:space="preserve"> </v>
      </c>
      <c r="BB179" s="13" t="str">
        <f>IF(AND(B179="4x200", OR(AND(E179='club records end 2019'!$N$6, F179&lt;='club records end 2019'!$O$6), AND(E179='club records end 2019'!$N$7, F179&lt;='club records end 2019'!$O$7), AND(E179='club records end 2019'!$N$8, F179&lt;='club records end 2019'!$O$8), AND(E179='club records end 2019'!$N$9, F179&lt;='club records end 2019'!$O$9), AND(E179='club records end 2019'!$N$10, F179&lt;='club records end 2019'!$O$10))), "CR", " ")</f>
        <v xml:space="preserve"> </v>
      </c>
      <c r="BC179" s="13" t="str">
        <f>IF(AND(B179="4x300", AND(E179='club records end 2019'!$N$11, F179&lt;='club records end 2019'!$O$11)), "CR", " ")</f>
        <v xml:space="preserve"> </v>
      </c>
      <c r="BD179" s="13" t="str">
        <f>IF(AND(B179="4x400", OR(AND(E179='club records end 2019'!$N$12, F179&lt;='club records end 2019'!$O$12), AND(E179='club records end 2019'!$N$13, F179&lt;='club records end 2019'!$O$13), AND(E179='club records end 2019'!$N$14, F179&lt;='club records end 2019'!$O$14), AND(E179='club records end 2019'!$N$15, F179&lt;='club records end 2019'!$O$15))), "CR", " ")</f>
        <v xml:space="preserve"> </v>
      </c>
      <c r="BE179" s="13" t="str">
        <f>IF(AND(B179="3x800", OR(AND(E179='club records end 2019'!$N$16, F179&lt;='club records end 2019'!$O$16), AND(E179='club records end 2019'!$N$17, F179&lt;='club records end 2019'!$O$17), AND(E179='club records end 2019'!$N$18, F179&lt;='club records end 2019'!$O$18))), "CR", " ")</f>
        <v xml:space="preserve"> </v>
      </c>
      <c r="BF179" s="13" t="str">
        <f>IF(AND(B179="pentathlon", OR(AND(E179='club records end 2019'!$N$21, F179&gt;='club records end 2019'!$O$21), AND(E179='club records end 2019'!$N$22, F179&gt;='club records end 2019'!$O$22),AND(E179='club records end 2019'!$N$23, F179&gt;='club records end 2019'!$O$23),AND(E179='club records end 2019'!$N$24, F179&gt;='club records end 2019'!$O$24))), "CR", " ")</f>
        <v xml:space="preserve"> </v>
      </c>
      <c r="BG179" s="13" t="str">
        <f>IF(AND(B179="heptathlon", OR(AND(E179='club records end 2019'!$N$26, F179&gt;='club records end 2019'!$O$26), AND(E179='club records end 2019'!$N$27, F179&gt;='club records end 2019'!$O$27))), "CR", " ")</f>
        <v xml:space="preserve"> </v>
      </c>
      <c r="BH179" s="13" t="str">
        <f>IF(AND(B179="decathlon", OR(AND(E179='club records end 2019'!$N$29, F179&gt;='club records end 2019'!$O$29), AND(E179='club records end 2019'!$N$30, F179&gt;='club records end 2019'!$O$30),AND(E179='club records end 2019'!$N$31, F179&gt;='club records end 2019'!$O$31))), "CR", " ")</f>
        <v xml:space="preserve"> </v>
      </c>
    </row>
    <row r="180" spans="1:60" ht="14.5" hidden="1" x14ac:dyDescent="0.35">
      <c r="A180" s="29" t="str">
        <f>IF(OR(E180="Sen", E180="V35", E180="V40", E180="V45", E180="V50", E180="V55", E180="V60", E180="V65", E180="V70", E180="V75"), "V", E180)</f>
        <v>U17</v>
      </c>
      <c r="B180" s="2">
        <v>100</v>
      </c>
      <c r="C180" s="1" t="s">
        <v>65</v>
      </c>
      <c r="D180" s="1" t="s">
        <v>66</v>
      </c>
      <c r="E180" s="29" t="s">
        <v>14</v>
      </c>
      <c r="J180" s="13" t="str">
        <f t="shared" si="20"/>
        <v>***CLUB RECORD***</v>
      </c>
      <c r="K180" s="13" t="str">
        <f>IF(AND(B180=100, OR(AND(E180='club records end 2019'!$B$6, F180&lt;='club records end 2019'!$C$6), AND(E180='club records end 2019'!$B$7, F180&lt;='club records end 2019'!$C$7), AND(E180='club records end 2019'!$B$8, F180&lt;='club records end 2019'!$C$8), AND(E180='club records end 2019'!$B$9, F180&lt;='club records end 2019'!$C$9), AND(E180='club records end 2019'!$B$10, F180&lt;='club records end 2019'!$C$10))), "CR", " ")</f>
        <v>CR</v>
      </c>
      <c r="L180" s="13" t="str">
        <f>IF(AND(B180=200, OR(AND(E180='club records end 2019'!$B$11, F180&lt;='club records end 2019'!$C$11), AND(E180='club records end 2019'!$B$12, F180&lt;='club records end 2019'!$C$12), AND(E180='club records end 2019'!$B$13, F180&lt;='club records end 2019'!$C$13), AND(E180='club records end 2019'!$B$14, F180&lt;='club records end 2019'!$C$14), AND(E180='club records end 2019'!$B$15, F180&lt;='club records end 2019'!$C$15))), "CR", " ")</f>
        <v xml:space="preserve"> </v>
      </c>
      <c r="M180" s="13" t="str">
        <f>IF(AND(B180=300, OR(AND(E180='club records end 2019'!$B$16, F180&lt;='club records end 2019'!$C$16), AND(E180='club records end 2019'!$B$17, F180&lt;='club records end 2019'!$C$17))), "CR", " ")</f>
        <v xml:space="preserve"> </v>
      </c>
      <c r="N180" s="13" t="str">
        <f>IF(AND(B180=400, OR(AND(E180='club records end 2019'!$B$18, F180&lt;='club records end 2019'!$C$18), AND(E180='club records end 2019'!$B$19, F180&lt;='club records end 2019'!$C$19), AND(E180='club records end 2019'!$B$20, F180&lt;='club records end 2019'!$C$20), AND(E180='club records end 2019'!$B$21, F180&lt;='club records end 2019'!$C$21))), "CR", " ")</f>
        <v xml:space="preserve"> </v>
      </c>
      <c r="O180" s="13" t="str">
        <f>IF(AND(B180=800, OR(AND(E180='club records end 2019'!$B$22, F180&lt;='club records end 2019'!$C$22), AND(E180='club records end 2019'!$B$23, F180&lt;='club records end 2019'!$C$23), AND(E180='club records end 2019'!$B$24, F180&lt;='club records end 2019'!$C$24), AND(E180='club records end 2019'!$B$25, F180&lt;='club records end 2019'!$C$25), AND(E180='club records end 2019'!$B$26, F180&lt;='club records end 2019'!$C$26))), "CR", " ")</f>
        <v xml:space="preserve"> </v>
      </c>
      <c r="P180" s="13" t="str">
        <f>IF(AND(B180=1000, OR(AND(E180='club records end 2019'!$B$27, F180&lt;='club records end 2019'!$C$27), AND(E180='club records end 2019'!$B$28, F180&lt;='club records end 2019'!$C$28))), "CR", " ")</f>
        <v xml:space="preserve"> </v>
      </c>
      <c r="Q180" s="13" t="str">
        <f>IF(AND(B180=1500, OR(AND(E180='club records end 2019'!$B$29, F180&lt;='club records end 2019'!$C$29), AND(E180='club records end 2019'!$B$30, F180&lt;='club records end 2019'!$C$30), AND(E180='club records end 2019'!$B$31, F180&lt;='club records end 2019'!$C$31), AND(E180='club records end 2019'!$B$32, F180&lt;='club records end 2019'!$C$32), AND(E180='club records end 2019'!$B$33, F180&lt;='club records end 2019'!$C$33))), "CR", " ")</f>
        <v xml:space="preserve"> </v>
      </c>
      <c r="R180" s="13" t="str">
        <f>IF(AND(B180="1600 (Mile)",OR(AND(E180='club records end 2019'!$B$34,F180&lt;='club records end 2019'!$C$34),AND(E180='club records end 2019'!$B$35,F180&lt;='club records end 2019'!$C$35),AND(E180='club records end 2019'!$B$36,F180&lt;='club records end 2019'!$C$36),AND(E180='club records end 2019'!$B$37,F180&lt;='club records end 2019'!$C$37))),"CR"," ")</f>
        <v xml:space="preserve"> </v>
      </c>
      <c r="S180" s="13" t="str">
        <f>IF(AND(B180=3000, OR(AND(E180='club records end 2019'!$B$38, F180&lt;='club records end 2019'!$C$38), AND(E180='club records end 2019'!$B$39, F180&lt;='club records end 2019'!$C$39), AND(E180='club records end 2019'!$B$40, F180&lt;='club records end 2019'!$C$40), AND(E180='club records end 2019'!$B$41, F180&lt;='club records end 2019'!$C$41))), "CR", " ")</f>
        <v xml:space="preserve"> </v>
      </c>
      <c r="T180" s="13" t="str">
        <f>IF(AND(B180=5000, OR(AND(E180='club records end 2019'!$B$42, F180&lt;='club records end 2019'!$C$42), AND(E180='club records end 2019'!$B$43, F180&lt;='club records end 2019'!$C$43))), "CR", " ")</f>
        <v xml:space="preserve"> </v>
      </c>
      <c r="U180" s="12" t="str">
        <f>IF(AND(B180=10000, OR(AND(E180='club records end 2019'!$B$44, F180&lt;='club records end 2019'!$C$44), AND(E180='club records end 2019'!$B$45, F180&lt;='club records end 2019'!$C$45))), "CR", " ")</f>
        <v xml:space="preserve"> </v>
      </c>
      <c r="V180" s="12" t="str">
        <f>IF(AND(B180="high jump", OR(AND(E180='club records end 2019'!$F$1, F180&gt;='club records end 2019'!$G$1), AND(E180='club records end 2019'!$F$2, F180&gt;='club records end 2019'!$G$2), AND(E180='club records end 2019'!$F$3, F180&gt;='club records end 2019'!$G$3), AND(E180='club records end 2019'!$F$4, F180&gt;='club records end 2019'!$G$4), AND(E180='club records end 2019'!$F$5, F180&gt;='club records end 2019'!$G$5))), "CR", " ")</f>
        <v xml:space="preserve"> </v>
      </c>
      <c r="W180" s="12" t="str">
        <f>IF(AND(B180="long jump", OR(AND(E180='club records end 2019'!$F$6, F180&gt;='club records end 2019'!$G$6), AND(E180='club records end 2019'!$F$7, F180&gt;='club records end 2019'!$G$7), AND(E180='club records end 2019'!$F$8, F180&gt;='club records end 2019'!$G$8), AND(E180='club records end 2019'!$F$9, F180&gt;='club records end 2019'!$G$9), AND(E180='club records end 2019'!$F$10, F180&gt;='club records end 2019'!$G$10))), "CR", " ")</f>
        <v xml:space="preserve"> </v>
      </c>
      <c r="X180" s="12" t="str">
        <f>IF(AND(B180="triple jump", OR(AND(E180='club records end 2019'!$F$11, F180&gt;='club records end 2019'!$G$11), AND(E180='club records end 2019'!$F$12, F180&gt;='club records end 2019'!$G$12), AND(E180='club records end 2019'!$F$13, F180&gt;='club records end 2019'!$G$13), AND(E180='club records end 2019'!$F$14, F180&gt;='club records end 2019'!$H$14), AND(E180='club records end 2019'!$F$15, F180&gt;='club records end 2019'!$G$15))), "CR", " ")</f>
        <v xml:space="preserve"> </v>
      </c>
      <c r="Y180" s="12" t="str">
        <f>IF(AND(B180="pole vault", OR(AND(E180='club records end 2019'!$F$16, F180&gt;='club records end 2019'!$G$16), AND(E180='club records end 2019'!$F$17, F180&gt;='club records end 2019'!$G$17), AND(E180='club records end 2019'!$F$18, F180&gt;='club records end 2019'!$G$18), AND(E180='club records end 2019'!$F$19, F180&gt;='club records end 2019'!$G$19), AND(E180='club records end 2019'!$F$20, F180&gt;='club records end 2019'!$G$20))), "CR", " ")</f>
        <v xml:space="preserve"> </v>
      </c>
      <c r="Z180" s="12" t="str">
        <f>IF(AND(B180="discus 1", E180='club records end 2019'!$F$21, F180&gt;='club records end 2019'!$G$21), "CR", " ")</f>
        <v xml:space="preserve"> </v>
      </c>
      <c r="AA180" s="12" t="str">
        <f>IF(AND(B180="discus 1.25", E180='club records end 2019'!$F$22, F180&gt;='club records end 2019'!$G$22), "CR", " ")</f>
        <v xml:space="preserve"> </v>
      </c>
      <c r="AB180" s="12" t="str">
        <f>IF(AND(B180="discus 1.5", E180='club records end 2019'!$F$23, F180&gt;='club records end 2019'!$G$23), "CR", " ")</f>
        <v xml:space="preserve"> </v>
      </c>
      <c r="AC180" s="12" t="str">
        <f>IF(AND(B180="discus 1.75", E180='club records end 2019'!$F$24, F180&gt;='club records end 2019'!$G$24), "CR", " ")</f>
        <v xml:space="preserve"> </v>
      </c>
      <c r="AD180" s="12" t="str">
        <f>IF(AND(B180="discus 2", E180='club records end 2019'!$F$25, F180&gt;='club records end 2019'!$G$25), "CR", " ")</f>
        <v xml:space="preserve"> </v>
      </c>
      <c r="AE180" s="12" t="str">
        <f>IF(AND(B180="hammer 4", E180='club records end 2019'!$F$27, F180&gt;='club records end 2019'!$G$27), "CR", " ")</f>
        <v xml:space="preserve"> </v>
      </c>
      <c r="AF180" s="12" t="str">
        <f>IF(AND(B180="hammer 5", E180='club records end 2019'!$F$28, F180&gt;='club records end 2019'!$G$28), "CR", " ")</f>
        <v xml:space="preserve"> </v>
      </c>
      <c r="AG180" s="12" t="str">
        <f>IF(AND(B180="hammer 6", E180='club records end 2019'!$F$29, F180&gt;='club records end 2019'!$G$29), "CR", " ")</f>
        <v xml:space="preserve"> </v>
      </c>
      <c r="AH180" s="12" t="str">
        <f>IF(AND(B180="hammer 7.26", E180='club records end 2019'!$F$30, F180&gt;='club records end 2019'!$G$30), "CR", " ")</f>
        <v xml:space="preserve"> </v>
      </c>
      <c r="AI180" s="12" t="str">
        <f>IF(AND(B180="javelin 400", E180='club records end 2019'!$F$31, F180&gt;='club records end 2019'!$G$31), "CR", " ")</f>
        <v xml:space="preserve"> </v>
      </c>
      <c r="AJ180" s="12" t="str">
        <f>IF(AND(B180="javelin 600", E180='club records end 2019'!$F$32, F180&gt;='club records end 2019'!$G$32), "CR", " ")</f>
        <v xml:space="preserve"> </v>
      </c>
      <c r="AK180" s="12" t="str">
        <f>IF(AND(B180="javelin 700", E180='club records end 2019'!$F$33, F180&gt;='club records end 2019'!$G$33), "CR", " ")</f>
        <v xml:space="preserve"> </v>
      </c>
      <c r="AL180" s="12" t="str">
        <f>IF(AND(B180="javelin 800", OR(AND(E180='club records end 2019'!$F$34, F180&gt;='club records end 2019'!$G$34), AND(E180='club records end 2019'!$F$35, F180&gt;='club records end 2019'!$G$35))), "CR", " ")</f>
        <v xml:space="preserve"> </v>
      </c>
      <c r="AM180" s="12" t="str">
        <f>IF(AND(B180="shot 3", E180='club records end 2019'!$F$36, F180&gt;='club records end 2019'!$G$36), "CR", " ")</f>
        <v xml:space="preserve"> </v>
      </c>
      <c r="AN180" s="12" t="str">
        <f>IF(AND(B180="shot 4", E180='club records end 2019'!$F$37, F180&gt;='club records end 2019'!$G$37), "CR", " ")</f>
        <v xml:space="preserve"> </v>
      </c>
      <c r="AO180" s="12" t="str">
        <f>IF(AND(B180="shot 5", E180='club records end 2019'!$F$38, F180&gt;='club records end 2019'!$G$38), "CR", " ")</f>
        <v xml:space="preserve"> </v>
      </c>
      <c r="AP180" s="12" t="str">
        <f>IF(AND(B180="shot 6", E180='club records end 2019'!$F$39, F180&gt;='club records end 2019'!$G$39), "CR", " ")</f>
        <v xml:space="preserve"> </v>
      </c>
      <c r="AQ180" s="12" t="str">
        <f>IF(AND(B180="shot 7.26", E180='club records end 2019'!$F$40, F180&gt;='club records end 2019'!$G$40), "CR", " ")</f>
        <v xml:space="preserve"> </v>
      </c>
      <c r="AR180" s="12" t="str">
        <f>IF(AND(B180="60H",OR(AND(E180='club records end 2019'!$J$1,F180&lt;='club records end 2019'!$K$1),AND(E180='club records end 2019'!$J$2,F180&lt;='club records end 2019'!$K$2),AND(E180='club records end 2019'!$J$3,F180&lt;='club records end 2019'!$K$3),AND(E180='club records end 2019'!$J$4,F180&lt;='club records end 2019'!$K$4),AND(E180='club records end 2019'!$J$5,F180&lt;='club records end 2019'!$K$5))),"CR"," ")</f>
        <v xml:space="preserve"> </v>
      </c>
      <c r="AS180" s="12" t="str">
        <f>IF(AND(B180="75H", AND(E180='club records end 2019'!$J$6, F180&lt;='club records end 2019'!$K$6)), "CR", " ")</f>
        <v xml:space="preserve"> </v>
      </c>
      <c r="AT180" s="12" t="str">
        <f>IF(AND(B180="80H", AND(E180='club records end 2019'!$J$7, F180&lt;='club records end 2019'!$K$7)), "CR", " ")</f>
        <v xml:space="preserve"> </v>
      </c>
      <c r="AU180" s="12" t="str">
        <f>IF(AND(B180="100H", AND(E180='club records end 2019'!$J$8, F180&lt;='club records end 2019'!$K$8)), "CR", " ")</f>
        <v xml:space="preserve"> </v>
      </c>
      <c r="AV180" s="12" t="str">
        <f>IF(AND(B180="110H", OR(AND(E180='club records end 2019'!$J$9, F180&lt;='club records end 2019'!$K$9), AND(E180='club records end 2019'!$J$10, F180&lt;='club records end 2019'!$K$10))), "CR", " ")</f>
        <v xml:space="preserve"> </v>
      </c>
      <c r="AW180" s="12" t="str">
        <f>IF(AND(B180="400H", OR(AND(E180='club records end 2019'!$J$11, F180&lt;='club records end 2019'!$K$11), AND(E180='club records end 2019'!$J$12, F180&lt;='club records end 2019'!$K$12), AND(E180='club records end 2019'!$J$13, F180&lt;='club records end 2019'!$K$13), AND(E180='club records end 2019'!$J$14, F180&lt;='club records end 2019'!$K$14))), "CR", " ")</f>
        <v xml:space="preserve"> </v>
      </c>
      <c r="AX180" s="12" t="str">
        <f>IF(AND(B180="1500SC", AND(E180='club records end 2019'!$J$15, F180&lt;='club records end 2019'!$K$15)), "CR", " ")</f>
        <v xml:space="preserve"> </v>
      </c>
      <c r="AY180" s="12" t="str">
        <f>IF(AND(B180="2000SC", OR(AND(E180='club records end 2019'!$J$17, F180&lt;='club records end 2019'!$K$17), AND(E180='club records end 2019'!$J$18, F180&lt;='club records end 2019'!$K$18))), "CR", " ")</f>
        <v xml:space="preserve"> </v>
      </c>
      <c r="AZ180" s="12" t="str">
        <f>IF(AND(B180="3000SC", OR(AND(E180='club records end 2019'!$J$20, F180&lt;='club records end 2019'!$K$20), AND(E180='club records end 2019'!$J$21, F180&lt;='club records end 2019'!$K$21))), "CR", " ")</f>
        <v xml:space="preserve"> </v>
      </c>
      <c r="BA180" s="13" t="str">
        <f>IF(AND(B180="4x100", OR(AND(E180='club records end 2019'!$N$1, F180&lt;='club records end 2019'!$O$1), AND(E180='club records end 2019'!$N$2, F180&lt;='club records end 2019'!$O$2), AND(E180='club records end 2019'!$N$3, F180&lt;='club records end 2019'!$O$3), AND(E180='club records end 2019'!$N$4, F180&lt;='club records end 2019'!$O$4), AND(E180='club records end 2019'!$N$5, F180&lt;='club records end 2019'!$O$5))), "CR", " ")</f>
        <v xml:space="preserve"> </v>
      </c>
      <c r="BB180" s="13" t="str">
        <f>IF(AND(B180="4x200", OR(AND(E180='club records end 2019'!$N$6, F180&lt;='club records end 2019'!$O$6), AND(E180='club records end 2019'!$N$7, F180&lt;='club records end 2019'!$O$7), AND(E180='club records end 2019'!$N$8, F180&lt;='club records end 2019'!$O$8), AND(E180='club records end 2019'!$N$9, F180&lt;='club records end 2019'!$O$9), AND(E180='club records end 2019'!$N$10, F180&lt;='club records end 2019'!$O$10))), "CR", " ")</f>
        <v xml:space="preserve"> </v>
      </c>
      <c r="BC180" s="13" t="str">
        <f>IF(AND(B180="4x300", AND(E180='club records end 2019'!$N$11, F180&lt;='club records end 2019'!$O$11)), "CR", " ")</f>
        <v xml:space="preserve"> </v>
      </c>
      <c r="BD180" s="13" t="str">
        <f>IF(AND(B180="4x400", OR(AND(E180='club records end 2019'!$N$12, F180&lt;='club records end 2019'!$O$12), AND(E180='club records end 2019'!$N$13, F180&lt;='club records end 2019'!$O$13), AND(E180='club records end 2019'!$N$14, F180&lt;='club records end 2019'!$O$14), AND(E180='club records end 2019'!$N$15, F180&lt;='club records end 2019'!$O$15))), "CR", " ")</f>
        <v xml:space="preserve"> </v>
      </c>
      <c r="BE180" s="13" t="str">
        <f>IF(AND(B180="3x800", OR(AND(E180='club records end 2019'!$N$16, F180&lt;='club records end 2019'!$O$16), AND(E180='club records end 2019'!$N$17, F180&lt;='club records end 2019'!$O$17), AND(E180='club records end 2019'!$N$18, F180&lt;='club records end 2019'!$O$18))), "CR", " ")</f>
        <v xml:space="preserve"> </v>
      </c>
      <c r="BF180" s="13" t="str">
        <f>IF(AND(B180="pentathlon", OR(AND(E180='club records end 2019'!$N$21, F180&gt;='club records end 2019'!$O$21), AND(E180='club records end 2019'!$N$22, F180&gt;='club records end 2019'!$O$22),AND(E180='club records end 2019'!$N$23, F180&gt;='club records end 2019'!$O$23),AND(E180='club records end 2019'!$N$24, F180&gt;='club records end 2019'!$O$24))), "CR", " ")</f>
        <v xml:space="preserve"> </v>
      </c>
      <c r="BG180" s="13" t="str">
        <f>IF(AND(B180="heptathlon", OR(AND(E180='club records end 2019'!$N$26, F180&gt;='club records end 2019'!$O$26), AND(E180='club records end 2019'!$N$27, F180&gt;='club records end 2019'!$O$27))), "CR", " ")</f>
        <v xml:space="preserve"> </v>
      </c>
      <c r="BH180" s="13" t="str">
        <f>IF(AND(B180="decathlon", OR(AND(E180='club records end 2019'!$N$29, F180&gt;='club records end 2019'!$O$29), AND(E180='club records end 2019'!$N$30, F180&gt;='club records end 2019'!$O$30),AND(E180='club records end 2019'!$N$31, F180&gt;='club records end 2019'!$O$31))), "CR", " ")</f>
        <v xml:space="preserve"> </v>
      </c>
    </row>
    <row r="181" spans="1:60" ht="14.5" hidden="1" x14ac:dyDescent="0.35">
      <c r="A181" s="1" t="s">
        <v>333</v>
      </c>
      <c r="B181" s="2">
        <v>10000</v>
      </c>
      <c r="C181" s="1" t="s">
        <v>313</v>
      </c>
      <c r="D181" s="1" t="s">
        <v>314</v>
      </c>
      <c r="E181" s="17" t="s">
        <v>323</v>
      </c>
      <c r="G181" s="24"/>
      <c r="J181" s="13" t="str">
        <f t="shared" si="20"/>
        <v/>
      </c>
      <c r="K181" s="13"/>
      <c r="L181" s="13"/>
      <c r="M181" s="13"/>
      <c r="N181" s="13"/>
      <c r="O181" s="13"/>
      <c r="P181" s="13"/>
      <c r="Q181" s="13"/>
      <c r="R181" s="13" t="str">
        <f>IF(AND(B181="1600 (Mile)",OR(AND(E181='club records end 2019'!$B$34,F181&lt;='club records end 2019'!$C$34),AND(E181='club records end 2019'!$B$35,F181&lt;='club records end 2019'!$C$35),AND(E181='club records end 2019'!$B$36,F181&lt;='club records end 2019'!$C$36),AND(E181='club records end 2019'!$B$37,F181&lt;='club records end 2019'!$C$37))),"CR"," ")</f>
        <v xml:space="preserve"> </v>
      </c>
      <c r="S181" s="13"/>
      <c r="T181" s="13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3"/>
      <c r="BB181" s="13"/>
      <c r="BC181" s="13"/>
      <c r="BD181" s="13"/>
      <c r="BE181" s="13"/>
      <c r="BF181" s="13"/>
      <c r="BG181" s="13"/>
      <c r="BH181" s="13"/>
    </row>
    <row r="182" spans="1:60" ht="14.5" hidden="1" x14ac:dyDescent="0.35">
      <c r="A182" s="1" t="s">
        <v>333</v>
      </c>
      <c r="B182" s="2">
        <v>100</v>
      </c>
      <c r="C182" s="1" t="s">
        <v>95</v>
      </c>
      <c r="D182" s="1" t="s">
        <v>96</v>
      </c>
      <c r="E182" s="17" t="s">
        <v>299</v>
      </c>
      <c r="F182" s="19"/>
      <c r="G182" s="24"/>
      <c r="J182" s="13" t="str">
        <f t="shared" si="20"/>
        <v/>
      </c>
      <c r="K182" s="13" t="str">
        <f>IF(AND(B182=100, OR(AND(E182='club records end 2019'!$B$6, F182&lt;='club records end 2019'!$C$6), AND(E182='club records end 2019'!$B$7, F182&lt;='club records end 2019'!$C$7), AND(E182='club records end 2019'!$B$8, F182&lt;='club records end 2019'!$C$8), AND(E182='club records end 2019'!$B$9, F182&lt;='club records end 2019'!$C$9), AND(E182='club records end 2019'!$B$10, F182&lt;='club records end 2019'!$C$10))), "CR", " ")</f>
        <v xml:space="preserve"> </v>
      </c>
      <c r="L182" s="13" t="str">
        <f>IF(AND(B182=200, OR(AND(E182='club records end 2019'!$B$11, F182&lt;='club records end 2019'!$C$11), AND(E182='club records end 2019'!$B$12, F182&lt;='club records end 2019'!$C$12), AND(E182='club records end 2019'!$B$13, F182&lt;='club records end 2019'!$C$13), AND(E182='club records end 2019'!$B$14, F182&lt;='club records end 2019'!$C$14), AND(E182='club records end 2019'!$B$15, F182&lt;='club records end 2019'!$C$15))), "CR", " ")</f>
        <v xml:space="preserve"> </v>
      </c>
      <c r="M182" s="13" t="str">
        <f>IF(AND(B182=300, OR(AND(E182='club records end 2019'!$B$16, F182&lt;='club records end 2019'!$C$16), AND(E182='club records end 2019'!$B$17, F182&lt;='club records end 2019'!$C$17))), "CR", " ")</f>
        <v xml:space="preserve"> </v>
      </c>
      <c r="N182" s="13" t="str">
        <f>IF(AND(B182=400, OR(AND(E182='club records end 2019'!$B$18, F182&lt;='club records end 2019'!$C$18), AND(E182='club records end 2019'!$B$19, F182&lt;='club records end 2019'!$C$19), AND(E182='club records end 2019'!$B$20, F182&lt;='club records end 2019'!$C$20), AND(E182='club records end 2019'!$B$21, F182&lt;='club records end 2019'!$C$21))), "CR", " ")</f>
        <v xml:space="preserve"> </v>
      </c>
      <c r="O182" s="13" t="str">
        <f>IF(AND(B182=800, OR(AND(E182='club records end 2019'!$B$22, F182&lt;='club records end 2019'!$C$22), AND(E182='club records end 2019'!$B$23, F182&lt;='club records end 2019'!$C$23), AND(E182='club records end 2019'!$B$24, F182&lt;='club records end 2019'!$C$24), AND(E182='club records end 2019'!$B$25, F182&lt;='club records end 2019'!$C$25), AND(E182='club records end 2019'!$B$26, F182&lt;='club records end 2019'!$C$26))), "CR", " ")</f>
        <v xml:space="preserve"> </v>
      </c>
      <c r="P182" s="13" t="str">
        <f>IF(AND(B182=1000, OR(AND(E182='club records end 2019'!$B$27, F182&lt;='club records end 2019'!$C$27), AND(E182='club records end 2019'!$B$28, F182&lt;='club records end 2019'!$C$28))), "CR", " ")</f>
        <v xml:space="preserve"> </v>
      </c>
      <c r="Q182" s="13" t="str">
        <f>IF(AND(B182=1500, OR(AND(E182='club records end 2019'!$B$29, F182&lt;='club records end 2019'!$C$29), AND(E182='club records end 2019'!$B$30, F182&lt;='club records end 2019'!$C$30), AND(E182='club records end 2019'!$B$31, F182&lt;='club records end 2019'!$C$31), AND(E182='club records end 2019'!$B$32, F182&lt;='club records end 2019'!$C$32), AND(E182='club records end 2019'!$B$33, F182&lt;='club records end 2019'!$C$33))), "CR", " ")</f>
        <v xml:space="preserve"> </v>
      </c>
      <c r="R182" s="13" t="str">
        <f>IF(AND(B182="1600 (Mile)",OR(AND(E182='club records end 2019'!$B$34,F182&lt;='club records end 2019'!$C$34),AND(E182='club records end 2019'!$B$35,F182&lt;='club records end 2019'!$C$35),AND(E182='club records end 2019'!$B$36,F182&lt;='club records end 2019'!$C$36),AND(E182='club records end 2019'!$B$37,F182&lt;='club records end 2019'!$C$37))),"CR"," ")</f>
        <v xml:space="preserve"> </v>
      </c>
      <c r="S182" s="13" t="str">
        <f>IF(AND(B182=3000, OR(AND(E182='club records end 2019'!$B$38, F182&lt;='club records end 2019'!$C$38), AND(E182='club records end 2019'!$B$39, F182&lt;='club records end 2019'!$C$39), AND(E182='club records end 2019'!$B$40, F182&lt;='club records end 2019'!$C$40), AND(E182='club records end 2019'!$B$41, F182&lt;='club records end 2019'!$C$41))), "CR", " ")</f>
        <v xml:space="preserve"> </v>
      </c>
      <c r="T182" s="13" t="str">
        <f>IF(AND(B182=5000, OR(AND(E182='club records end 2019'!$B$42, F182&lt;='club records end 2019'!$C$42), AND(E182='club records end 2019'!$B$43, F182&lt;='club records end 2019'!$C$43))), "CR", " ")</f>
        <v xml:space="preserve"> </v>
      </c>
      <c r="U182" s="12" t="str">
        <f>IF(AND(B182=10000, OR(AND(E182='club records end 2019'!$B$44, F182&lt;='club records end 2019'!$C$44), AND(E182='club records end 2019'!$B$45, F182&lt;='club records end 2019'!$C$45))), "CR", " ")</f>
        <v xml:space="preserve"> </v>
      </c>
      <c r="V182" s="12" t="str">
        <f>IF(AND(B182="high jump", OR(AND(E182='club records end 2019'!$F$1, F182&gt;='club records end 2019'!$G$1), AND(E182='club records end 2019'!$F$2, F182&gt;='club records end 2019'!$G$2), AND(E182='club records end 2019'!$F$3, F182&gt;='club records end 2019'!$G$3), AND(E182='club records end 2019'!$F$4, F182&gt;='club records end 2019'!$G$4), AND(E182='club records end 2019'!$F$5, F182&gt;='club records end 2019'!$G$5))), "CR", " ")</f>
        <v xml:space="preserve"> </v>
      </c>
      <c r="W182" s="12" t="str">
        <f>IF(AND(B182="long jump", OR(AND(E182='club records end 2019'!$F$6, F182&gt;='club records end 2019'!$G$6), AND(E182='club records end 2019'!$F$7, F182&gt;='club records end 2019'!$G$7), AND(E182='club records end 2019'!$F$8, F182&gt;='club records end 2019'!$G$8), AND(E182='club records end 2019'!$F$9, F182&gt;='club records end 2019'!$G$9), AND(E182='club records end 2019'!$F$10, F182&gt;='club records end 2019'!$G$10))), "CR", " ")</f>
        <v xml:space="preserve"> </v>
      </c>
      <c r="X182" s="12" t="str">
        <f>IF(AND(B182="triple jump", OR(AND(E182='club records end 2019'!$F$11, F182&gt;='club records end 2019'!$G$11), AND(E182='club records end 2019'!$F$12, F182&gt;='club records end 2019'!$G$12), AND(E182='club records end 2019'!$F$13, F182&gt;='club records end 2019'!$G$13), AND(E182='club records end 2019'!$F$14, F182&gt;='club records end 2019'!$H$14), AND(E182='club records end 2019'!$F$15, F182&gt;='club records end 2019'!$G$15))), "CR", " ")</f>
        <v xml:space="preserve"> </v>
      </c>
      <c r="Y182" s="12" t="str">
        <f>IF(AND(B182="pole vault", OR(AND(E182='club records end 2019'!$F$16, F182&gt;='club records end 2019'!$G$16), AND(E182='club records end 2019'!$F$17, F182&gt;='club records end 2019'!$G$17), AND(E182='club records end 2019'!$F$18, F182&gt;='club records end 2019'!$G$18), AND(E182='club records end 2019'!$F$19, F182&gt;='club records end 2019'!$G$19), AND(E182='club records end 2019'!$F$20, F182&gt;='club records end 2019'!$G$20))), "CR", " ")</f>
        <v xml:space="preserve"> </v>
      </c>
      <c r="Z182" s="12" t="str">
        <f>IF(AND(B182="discus 1", E182='club records end 2019'!$F$21, F182&gt;='club records end 2019'!$G$21), "CR", " ")</f>
        <v xml:space="preserve"> </v>
      </c>
      <c r="AA182" s="12" t="str">
        <f>IF(AND(B182="discus 1.25", E182='club records end 2019'!$F$22, F182&gt;='club records end 2019'!$G$22), "CR", " ")</f>
        <v xml:space="preserve"> </v>
      </c>
      <c r="AB182" s="12" t="str">
        <f>IF(AND(B182="discus 1.5", E182='club records end 2019'!$F$23, F182&gt;='club records end 2019'!$G$23), "CR", " ")</f>
        <v xml:space="preserve"> </v>
      </c>
      <c r="AC182" s="12" t="str">
        <f>IF(AND(B182="discus 1.75", E182='club records end 2019'!$F$24, F182&gt;='club records end 2019'!$G$24), "CR", " ")</f>
        <v xml:space="preserve"> </v>
      </c>
      <c r="AD182" s="12" t="str">
        <f>IF(AND(B182="discus 2", E182='club records end 2019'!$F$25, F182&gt;='club records end 2019'!$G$25), "CR", " ")</f>
        <v xml:space="preserve"> </v>
      </c>
      <c r="AE182" s="12" t="str">
        <f>IF(AND(B182="hammer 4", E182='club records end 2019'!$F$27, F182&gt;='club records end 2019'!$G$27), "CR", " ")</f>
        <v xml:space="preserve"> </v>
      </c>
      <c r="AF182" s="12" t="str">
        <f>IF(AND(B182="hammer 5", E182='club records end 2019'!$F$28, F182&gt;='club records end 2019'!$G$28), "CR", " ")</f>
        <v xml:space="preserve"> </v>
      </c>
      <c r="AG182" s="12" t="str">
        <f>IF(AND(B182="hammer 6", E182='club records end 2019'!$F$29, F182&gt;='club records end 2019'!$G$29), "CR", " ")</f>
        <v xml:space="preserve"> </v>
      </c>
      <c r="AH182" s="12" t="str">
        <f>IF(AND(B182="hammer 7.26", E182='club records end 2019'!$F$30, F182&gt;='club records end 2019'!$G$30), "CR", " ")</f>
        <v xml:space="preserve"> </v>
      </c>
      <c r="AI182" s="12" t="str">
        <f>IF(AND(B182="javelin 400", E182='club records end 2019'!$F$31, F182&gt;='club records end 2019'!$G$31), "CR", " ")</f>
        <v xml:space="preserve"> </v>
      </c>
      <c r="AJ182" s="12" t="str">
        <f>IF(AND(B182="javelin 600", E182='club records end 2019'!$F$32, F182&gt;='club records end 2019'!$G$32), "CR", " ")</f>
        <v xml:space="preserve"> </v>
      </c>
      <c r="AK182" s="12" t="str">
        <f>IF(AND(B182="javelin 700", E182='club records end 2019'!$F$33, F182&gt;='club records end 2019'!$G$33), "CR", " ")</f>
        <v xml:space="preserve"> </v>
      </c>
      <c r="AL182" s="12" t="str">
        <f>IF(AND(B182="javelin 800", OR(AND(E182='club records end 2019'!$F$34, F182&gt;='club records end 2019'!$G$34), AND(E182='club records end 2019'!$F$35, F182&gt;='club records end 2019'!$G$35))), "CR", " ")</f>
        <v xml:space="preserve"> </v>
      </c>
      <c r="AM182" s="12" t="str">
        <f>IF(AND(B182="shot 3", E182='club records end 2019'!$F$36, F182&gt;='club records end 2019'!$G$36), "CR", " ")</f>
        <v xml:space="preserve"> </v>
      </c>
      <c r="AN182" s="12" t="str">
        <f>IF(AND(B182="shot 4", E182='club records end 2019'!$F$37, F182&gt;='club records end 2019'!$G$37), "CR", " ")</f>
        <v xml:space="preserve"> </v>
      </c>
      <c r="AO182" s="12" t="str">
        <f>IF(AND(B182="shot 5", E182='club records end 2019'!$F$38, F182&gt;='club records end 2019'!$G$38), "CR", " ")</f>
        <v xml:space="preserve"> </v>
      </c>
      <c r="AP182" s="12" t="str">
        <f>IF(AND(B182="shot 6", E182='club records end 2019'!$F$39, F182&gt;='club records end 2019'!$G$39), "CR", " ")</f>
        <v xml:space="preserve"> </v>
      </c>
      <c r="AQ182" s="12" t="str">
        <f>IF(AND(B182="shot 7.26", E182='club records end 2019'!$F$40, F182&gt;='club records end 2019'!$G$40), "CR", " ")</f>
        <v xml:space="preserve"> </v>
      </c>
      <c r="AR182" s="12" t="str">
        <f>IF(AND(B182="60H",OR(AND(E182='club records end 2019'!$J$1,F182&lt;='club records end 2019'!$K$1),AND(E182='club records end 2019'!$J$2,F182&lt;='club records end 2019'!$K$2),AND(E182='club records end 2019'!$J$3,F182&lt;='club records end 2019'!$K$3),AND(E182='club records end 2019'!$J$4,F182&lt;='club records end 2019'!$K$4),AND(E182='club records end 2019'!$J$5,F182&lt;='club records end 2019'!$K$5))),"CR"," ")</f>
        <v xml:space="preserve"> </v>
      </c>
      <c r="AS182" s="12" t="str">
        <f>IF(AND(B182="75H", AND(E182='club records end 2019'!$J$6, F182&lt;='club records end 2019'!$K$6)), "CR", " ")</f>
        <v xml:space="preserve"> </v>
      </c>
      <c r="AT182" s="12" t="str">
        <f>IF(AND(B182="80H", AND(E182='club records end 2019'!$J$7, F182&lt;='club records end 2019'!$K$7)), "CR", " ")</f>
        <v xml:space="preserve"> </v>
      </c>
      <c r="AU182" s="12" t="str">
        <f>IF(AND(B182="100H", AND(E182='club records end 2019'!$J$8, F182&lt;='club records end 2019'!$K$8)), "CR", " ")</f>
        <v xml:space="preserve"> </v>
      </c>
      <c r="AV182" s="12" t="str">
        <f>IF(AND(B182="110H", OR(AND(E182='club records end 2019'!$J$9, F182&lt;='club records end 2019'!$K$9), AND(E182='club records end 2019'!$J$10, F182&lt;='club records end 2019'!$K$10))), "CR", " ")</f>
        <v xml:space="preserve"> </v>
      </c>
      <c r="AW182" s="12" t="str">
        <f>IF(AND(B182="400H", OR(AND(E182='club records end 2019'!$J$11, F182&lt;='club records end 2019'!$K$11), AND(E182='club records end 2019'!$J$12, F182&lt;='club records end 2019'!$K$12), AND(E182='club records end 2019'!$J$13, F182&lt;='club records end 2019'!$K$13), AND(E182='club records end 2019'!$J$14, F182&lt;='club records end 2019'!$K$14))), "CR", " ")</f>
        <v xml:space="preserve"> </v>
      </c>
      <c r="AX182" s="12" t="str">
        <f>IF(AND(B182="1500SC", AND(E182='club records end 2019'!$J$15, F182&lt;='club records end 2019'!$K$15)), "CR", " ")</f>
        <v xml:space="preserve"> </v>
      </c>
      <c r="AY182" s="12" t="str">
        <f>IF(AND(B182="2000SC", OR(AND(E182='club records end 2019'!$J$17, F182&lt;='club records end 2019'!$K$17), AND(E182='club records end 2019'!$J$18, F182&lt;='club records end 2019'!$K$18))), "CR", " ")</f>
        <v xml:space="preserve"> </v>
      </c>
      <c r="AZ182" s="12" t="str">
        <f>IF(AND(B182="3000SC", OR(AND(E182='club records end 2019'!$J$20, F182&lt;='club records end 2019'!$K$20), AND(E182='club records end 2019'!$J$21, F182&lt;='club records end 2019'!$K$21))), "CR", " ")</f>
        <v xml:space="preserve"> </v>
      </c>
      <c r="BA182" s="13" t="str">
        <f>IF(AND(B182="4x100", OR(AND(E182='club records end 2019'!$N$1, F182&lt;='club records end 2019'!$O$1), AND(E182='club records end 2019'!$N$2, F182&lt;='club records end 2019'!$O$2), AND(E182='club records end 2019'!$N$3, F182&lt;='club records end 2019'!$O$3), AND(E182='club records end 2019'!$N$4, F182&lt;='club records end 2019'!$O$4), AND(E182='club records end 2019'!$N$5, F182&lt;='club records end 2019'!$O$5))), "CR", " ")</f>
        <v xml:space="preserve"> </v>
      </c>
      <c r="BB182" s="13" t="str">
        <f>IF(AND(B182="4x200", OR(AND(E182='club records end 2019'!$N$6, F182&lt;='club records end 2019'!$O$6), AND(E182='club records end 2019'!$N$7, F182&lt;='club records end 2019'!$O$7), AND(E182='club records end 2019'!$N$8, F182&lt;='club records end 2019'!$O$8), AND(E182='club records end 2019'!$N$9, F182&lt;='club records end 2019'!$O$9), AND(E182='club records end 2019'!$N$10, F182&lt;='club records end 2019'!$O$10))), "CR", " ")</f>
        <v xml:space="preserve"> </v>
      </c>
      <c r="BC182" s="13" t="str">
        <f>IF(AND(B182="4x300", AND(E182='club records end 2019'!$N$11, F182&lt;='club records end 2019'!$O$11)), "CR", " ")</f>
        <v xml:space="preserve"> </v>
      </c>
      <c r="BD182" s="13" t="str">
        <f>IF(AND(B182="4x400", OR(AND(E182='club records end 2019'!$N$12, F182&lt;='club records end 2019'!$O$12), AND(E182='club records end 2019'!$N$13, F182&lt;='club records end 2019'!$O$13), AND(E182='club records end 2019'!$N$14, F182&lt;='club records end 2019'!$O$14), AND(E182='club records end 2019'!$N$15, F182&lt;='club records end 2019'!$O$15))), "CR", " ")</f>
        <v xml:space="preserve"> </v>
      </c>
      <c r="BE182" s="13" t="str">
        <f>IF(AND(B182="3x800", OR(AND(E182='club records end 2019'!$N$16, F182&lt;='club records end 2019'!$O$16), AND(E182='club records end 2019'!$N$17, F182&lt;='club records end 2019'!$O$17), AND(E182='club records end 2019'!$N$18, F182&lt;='club records end 2019'!$O$18))), "CR", " ")</f>
        <v xml:space="preserve"> </v>
      </c>
      <c r="BF182" s="13" t="str">
        <f>IF(AND(B182="pentathlon", OR(AND(E182='club records end 2019'!$N$21, F182&gt;='club records end 2019'!$O$21), AND(E182='club records end 2019'!$N$22, F182&gt;='club records end 2019'!$O$22),AND(E182='club records end 2019'!$N$23, F182&gt;='club records end 2019'!$O$23),AND(E182='club records end 2019'!$N$24, F182&gt;='club records end 2019'!$O$24))), "CR", " ")</f>
        <v xml:space="preserve"> </v>
      </c>
      <c r="BG182" s="13" t="str">
        <f>IF(AND(B182="heptathlon", OR(AND(E182='club records end 2019'!$N$26, F182&gt;='club records end 2019'!$O$26), AND(E182='club records end 2019'!$N$27, F182&gt;='club records end 2019'!$O$27))), "CR", " ")</f>
        <v xml:space="preserve"> </v>
      </c>
      <c r="BH182" s="13" t="str">
        <f>IF(AND(B182="decathlon", OR(AND(E182='club records end 2019'!$N$29, F182&gt;='club records end 2019'!$O$29), AND(E182='club records end 2019'!$N$30, F182&gt;='club records end 2019'!$O$30),AND(E182='club records end 2019'!$N$31, F182&gt;='club records end 2019'!$O$31))), "CR", " ")</f>
        <v xml:space="preserve"> </v>
      </c>
    </row>
    <row r="183" spans="1:60" ht="14.5" hidden="1" x14ac:dyDescent="0.35">
      <c r="A183" s="29" t="str">
        <f t="shared" ref="A183:A191" si="21">IF(OR(E183="Sen", E183="V35", E183="V40", E183="V45", E183="V50", E183="V55", E183="V60", E183="V65", E183="V70", E183="V75"), "V", E183)</f>
        <v>U13</v>
      </c>
      <c r="B183" s="2" t="s">
        <v>29</v>
      </c>
      <c r="C183" s="1" t="s">
        <v>98</v>
      </c>
      <c r="D183" s="1" t="s">
        <v>3</v>
      </c>
      <c r="E183" s="29" t="s">
        <v>13</v>
      </c>
      <c r="J183" s="13" t="str">
        <f t="shared" si="20"/>
        <v/>
      </c>
      <c r="K183" s="13" t="str">
        <f>IF(AND(B183=100, OR(AND(E183='club records end 2019'!$B$6, F183&lt;='club records end 2019'!$C$6), AND(E183='club records end 2019'!$B$7, F183&lt;='club records end 2019'!$C$7), AND(E183='club records end 2019'!$B$8, F183&lt;='club records end 2019'!$C$8), AND(E183='club records end 2019'!$B$9, F183&lt;='club records end 2019'!$C$9), AND(E183='club records end 2019'!$B$10, F183&lt;='club records end 2019'!$C$10))), "CR", " ")</f>
        <v xml:space="preserve"> </v>
      </c>
      <c r="L183" s="13" t="str">
        <f>IF(AND(B183=200, OR(AND(E183='club records end 2019'!$B$11, F183&lt;='club records end 2019'!$C$11), AND(E183='club records end 2019'!$B$12, F183&lt;='club records end 2019'!$C$12), AND(E183='club records end 2019'!$B$13, F183&lt;='club records end 2019'!$C$13), AND(E183='club records end 2019'!$B$14, F183&lt;='club records end 2019'!$C$14), AND(E183='club records end 2019'!$B$15, F183&lt;='club records end 2019'!$C$15))), "CR", " ")</f>
        <v xml:space="preserve"> </v>
      </c>
      <c r="M183" s="13" t="str">
        <f>IF(AND(B183=300, OR(AND(E183='club records end 2019'!$B$16, F183&lt;='club records end 2019'!$C$16), AND(E183='club records end 2019'!$B$17, F183&lt;='club records end 2019'!$C$17))), "CR", " ")</f>
        <v xml:space="preserve"> </v>
      </c>
      <c r="N183" s="13" t="str">
        <f>IF(AND(B183=400, OR(AND(E183='club records end 2019'!$B$18, F183&lt;='club records end 2019'!$C$18), AND(E183='club records end 2019'!$B$19, F183&lt;='club records end 2019'!$C$19), AND(E183='club records end 2019'!$B$20, F183&lt;='club records end 2019'!$C$20), AND(E183='club records end 2019'!$B$21, F183&lt;='club records end 2019'!$C$21))), "CR", " ")</f>
        <v xml:space="preserve"> </v>
      </c>
      <c r="O183" s="13" t="str">
        <f>IF(AND(B183=800, OR(AND(E183='club records end 2019'!$B$22, F183&lt;='club records end 2019'!$C$22), AND(E183='club records end 2019'!$B$23, F183&lt;='club records end 2019'!$C$23), AND(E183='club records end 2019'!$B$24, F183&lt;='club records end 2019'!$C$24), AND(E183='club records end 2019'!$B$25, F183&lt;='club records end 2019'!$C$25), AND(E183='club records end 2019'!$B$26, F183&lt;='club records end 2019'!$C$26))), "CR", " ")</f>
        <v xml:space="preserve"> </v>
      </c>
      <c r="P183" s="13" t="str">
        <f>IF(AND(B183=1000, OR(AND(E183='club records end 2019'!$B$27, F183&lt;='club records end 2019'!$C$27), AND(E183='club records end 2019'!$B$28, F183&lt;='club records end 2019'!$C$28))), "CR", " ")</f>
        <v xml:space="preserve"> </v>
      </c>
      <c r="Q183" s="13" t="str">
        <f>IF(AND(B183=1500, OR(AND(E183='club records end 2019'!$B$29, F183&lt;='club records end 2019'!$C$29), AND(E183='club records end 2019'!$B$30, F183&lt;='club records end 2019'!$C$30), AND(E183='club records end 2019'!$B$31, F183&lt;='club records end 2019'!$C$31), AND(E183='club records end 2019'!$B$32, F183&lt;='club records end 2019'!$C$32), AND(E183='club records end 2019'!$B$33, F183&lt;='club records end 2019'!$C$33))), "CR", " ")</f>
        <v xml:space="preserve"> </v>
      </c>
      <c r="R183" s="13" t="str">
        <f>IF(AND(B183="1600 (Mile)",OR(AND(E183='club records end 2019'!$B$34,F183&lt;='club records end 2019'!$C$34),AND(E183='club records end 2019'!$B$35,F183&lt;='club records end 2019'!$C$35),AND(E183='club records end 2019'!$B$36,F183&lt;='club records end 2019'!$C$36),AND(E183='club records end 2019'!$B$37,F183&lt;='club records end 2019'!$C$37))),"CR"," ")</f>
        <v xml:space="preserve"> </v>
      </c>
      <c r="S183" s="13" t="str">
        <f>IF(AND(B183=3000, OR(AND(E183='club records end 2019'!$B$38, F183&lt;='club records end 2019'!$C$38), AND(E183='club records end 2019'!$B$39, F183&lt;='club records end 2019'!$C$39), AND(E183='club records end 2019'!$B$40, F183&lt;='club records end 2019'!$C$40), AND(E183='club records end 2019'!$B$41, F183&lt;='club records end 2019'!$C$41))), "CR", " ")</f>
        <v xml:space="preserve"> </v>
      </c>
      <c r="T183" s="13" t="str">
        <f>IF(AND(B183=5000, OR(AND(E183='club records end 2019'!$B$42, F183&lt;='club records end 2019'!$C$42), AND(E183='club records end 2019'!$B$43, F183&lt;='club records end 2019'!$C$43))), "CR", " ")</f>
        <v xml:space="preserve"> </v>
      </c>
      <c r="U183" s="12" t="str">
        <f>IF(AND(B183=10000, OR(AND(E183='club records end 2019'!$B$44, F183&lt;='club records end 2019'!$C$44), AND(E183='club records end 2019'!$B$45, F183&lt;='club records end 2019'!$C$45))), "CR", " ")</f>
        <v xml:space="preserve"> </v>
      </c>
      <c r="V183" s="12" t="str">
        <f>IF(AND(B183="high jump", OR(AND(E183='club records end 2019'!$F$1, F183&gt;='club records end 2019'!$G$1), AND(E183='club records end 2019'!$F$2, F183&gt;='club records end 2019'!$G$2), AND(E183='club records end 2019'!$F$3, F183&gt;='club records end 2019'!$G$3), AND(E183='club records end 2019'!$F$4, F183&gt;='club records end 2019'!$G$4), AND(E183='club records end 2019'!$F$5, F183&gt;='club records end 2019'!$G$5))), "CR", " ")</f>
        <v xml:space="preserve"> </v>
      </c>
      <c r="W183" s="12" t="str">
        <f>IF(AND(B183="long jump", OR(AND(E183='club records end 2019'!$F$6, F183&gt;='club records end 2019'!$G$6), AND(E183='club records end 2019'!$F$7, F183&gt;='club records end 2019'!$G$7), AND(E183='club records end 2019'!$F$8, F183&gt;='club records end 2019'!$G$8), AND(E183='club records end 2019'!$F$9, F183&gt;='club records end 2019'!$G$9), AND(E183='club records end 2019'!$F$10, F183&gt;='club records end 2019'!$G$10))), "CR", " ")</f>
        <v xml:space="preserve"> </v>
      </c>
      <c r="X183" s="12" t="str">
        <f>IF(AND(B183="triple jump", OR(AND(E183='club records end 2019'!$F$11, F183&gt;='club records end 2019'!$G$11), AND(E183='club records end 2019'!$F$12, F183&gt;='club records end 2019'!$G$12), AND(E183='club records end 2019'!$F$13, F183&gt;='club records end 2019'!$G$13), AND(E183='club records end 2019'!$F$14, F183&gt;='club records end 2019'!$H$14), AND(E183='club records end 2019'!$F$15, F183&gt;='club records end 2019'!$G$15))), "CR", " ")</f>
        <v xml:space="preserve"> </v>
      </c>
      <c r="Y183" s="12" t="str">
        <f>IF(AND(B183="pole vault", OR(AND(E183='club records end 2019'!$F$16, F183&gt;='club records end 2019'!$G$16), AND(E183='club records end 2019'!$F$17, F183&gt;='club records end 2019'!$G$17), AND(E183='club records end 2019'!$F$18, F183&gt;='club records end 2019'!$G$18), AND(E183='club records end 2019'!$F$19, F183&gt;='club records end 2019'!$G$19), AND(E183='club records end 2019'!$F$20, F183&gt;='club records end 2019'!$G$20))), "CR", " ")</f>
        <v xml:space="preserve"> </v>
      </c>
      <c r="Z183" s="12" t="str">
        <f>IF(AND(B183="discus 1", E183='club records end 2019'!$F$21, F183&gt;='club records end 2019'!$G$21), "CR", " ")</f>
        <v xml:space="preserve"> </v>
      </c>
      <c r="AA183" s="12" t="str">
        <f>IF(AND(B183="discus 1.25", E183='club records end 2019'!$F$22, F183&gt;='club records end 2019'!$G$22), "CR", " ")</f>
        <v xml:space="preserve"> </v>
      </c>
      <c r="AB183" s="12" t="str">
        <f>IF(AND(B183="discus 1.5", E183='club records end 2019'!$F$23, F183&gt;='club records end 2019'!$G$23), "CR", " ")</f>
        <v xml:space="preserve"> </v>
      </c>
      <c r="AC183" s="12" t="str">
        <f>IF(AND(B183="discus 1.75", E183='club records end 2019'!$F$24, F183&gt;='club records end 2019'!$G$24), "CR", " ")</f>
        <v xml:space="preserve"> </v>
      </c>
      <c r="AD183" s="12" t="str">
        <f>IF(AND(B183="discus 2", E183='club records end 2019'!$F$25, F183&gt;='club records end 2019'!$G$25), "CR", " ")</f>
        <v xml:space="preserve"> </v>
      </c>
      <c r="AE183" s="12" t="str">
        <f>IF(AND(B183="hammer 4", E183='club records end 2019'!$F$27, F183&gt;='club records end 2019'!$G$27), "CR", " ")</f>
        <v xml:space="preserve"> </v>
      </c>
      <c r="AF183" s="12" t="str">
        <f>IF(AND(B183="hammer 5", E183='club records end 2019'!$F$28, F183&gt;='club records end 2019'!$G$28), "CR", " ")</f>
        <v xml:space="preserve"> </v>
      </c>
      <c r="AG183" s="12" t="str">
        <f>IF(AND(B183="hammer 6", E183='club records end 2019'!$F$29, F183&gt;='club records end 2019'!$G$29), "CR", " ")</f>
        <v xml:space="preserve"> </v>
      </c>
      <c r="AH183" s="12" t="str">
        <f>IF(AND(B183="hammer 7.26", E183='club records end 2019'!$F$30, F183&gt;='club records end 2019'!$G$30), "CR", " ")</f>
        <v xml:space="preserve"> </v>
      </c>
      <c r="AI183" s="12" t="str">
        <f>IF(AND(B183="javelin 400", E183='club records end 2019'!$F$31, F183&gt;='club records end 2019'!$G$31), "CR", " ")</f>
        <v xml:space="preserve"> </v>
      </c>
      <c r="AJ183" s="12" t="str">
        <f>IF(AND(B183="javelin 600", E183='club records end 2019'!$F$32, F183&gt;='club records end 2019'!$G$32), "CR", " ")</f>
        <v xml:space="preserve"> </v>
      </c>
      <c r="AK183" s="12" t="str">
        <f>IF(AND(B183="javelin 700", E183='club records end 2019'!$F$33, F183&gt;='club records end 2019'!$G$33), "CR", " ")</f>
        <v xml:space="preserve"> </v>
      </c>
      <c r="AL183" s="12" t="str">
        <f>IF(AND(B183="javelin 800", OR(AND(E183='club records end 2019'!$F$34, F183&gt;='club records end 2019'!$G$34), AND(E183='club records end 2019'!$F$35, F183&gt;='club records end 2019'!$G$35))), "CR", " ")</f>
        <v xml:space="preserve"> </v>
      </c>
      <c r="AM183" s="12" t="str">
        <f>IF(AND(B183="shot 3", E183='club records end 2019'!$F$36, F183&gt;='club records end 2019'!$G$36), "CR", " ")</f>
        <v xml:space="preserve"> </v>
      </c>
      <c r="AN183" s="12" t="str">
        <f>IF(AND(B183="shot 4", E183='club records end 2019'!$F$37, F183&gt;='club records end 2019'!$G$37), "CR", " ")</f>
        <v xml:space="preserve"> </v>
      </c>
      <c r="AO183" s="12" t="str">
        <f>IF(AND(B183="shot 5", E183='club records end 2019'!$F$38, F183&gt;='club records end 2019'!$G$38), "CR", " ")</f>
        <v xml:space="preserve"> </v>
      </c>
      <c r="AP183" s="12" t="str">
        <f>IF(AND(B183="shot 6", E183='club records end 2019'!$F$39, F183&gt;='club records end 2019'!$G$39), "CR", " ")</f>
        <v xml:space="preserve"> </v>
      </c>
      <c r="AQ183" s="12" t="str">
        <f>IF(AND(B183="shot 7.26", E183='club records end 2019'!$F$40, F183&gt;='club records end 2019'!$G$40), "CR", " ")</f>
        <v xml:space="preserve"> </v>
      </c>
      <c r="AR183" s="12" t="str">
        <f>IF(AND(B183="60H",OR(AND(E183='club records end 2019'!$J$1,F183&lt;='club records end 2019'!$K$1),AND(E183='club records end 2019'!$J$2,F183&lt;='club records end 2019'!$K$2),AND(E183='club records end 2019'!$J$3,F183&lt;='club records end 2019'!$K$3),AND(E183='club records end 2019'!$J$4,F183&lt;='club records end 2019'!$K$4),AND(E183='club records end 2019'!$J$5,F183&lt;='club records end 2019'!$K$5))),"CR"," ")</f>
        <v xml:space="preserve"> </v>
      </c>
      <c r="AS183" s="12" t="str">
        <f>IF(AND(B183="75H", AND(E183='club records end 2019'!$J$6, F183&lt;='club records end 2019'!$K$6)), "CR", " ")</f>
        <v xml:space="preserve"> </v>
      </c>
      <c r="AT183" s="12" t="str">
        <f>IF(AND(B183="80H", AND(E183='club records end 2019'!$J$7, F183&lt;='club records end 2019'!$K$7)), "CR", " ")</f>
        <v xml:space="preserve"> </v>
      </c>
      <c r="AU183" s="12" t="str">
        <f>IF(AND(B183="100H", AND(E183='club records end 2019'!$J$8, F183&lt;='club records end 2019'!$K$8)), "CR", " ")</f>
        <v xml:space="preserve"> </v>
      </c>
      <c r="AV183" s="12" t="str">
        <f>IF(AND(B183="110H", OR(AND(E183='club records end 2019'!$J$9, F183&lt;='club records end 2019'!$K$9), AND(E183='club records end 2019'!$J$10, F183&lt;='club records end 2019'!$K$10))), "CR", " ")</f>
        <v xml:space="preserve"> </v>
      </c>
      <c r="AW183" s="12" t="str">
        <f>IF(AND(B183="400H", OR(AND(E183='club records end 2019'!$J$11, F183&lt;='club records end 2019'!$K$11), AND(E183='club records end 2019'!$J$12, F183&lt;='club records end 2019'!$K$12), AND(E183='club records end 2019'!$J$13, F183&lt;='club records end 2019'!$K$13), AND(E183='club records end 2019'!$J$14, F183&lt;='club records end 2019'!$K$14))), "CR", " ")</f>
        <v xml:space="preserve"> </v>
      </c>
      <c r="AX183" s="12" t="str">
        <f>IF(AND(B183="1500SC", AND(E183='club records end 2019'!$J$15, F183&lt;='club records end 2019'!$K$15)), "CR", " ")</f>
        <v xml:space="preserve"> </v>
      </c>
      <c r="AY183" s="12" t="str">
        <f>IF(AND(B183="2000SC", OR(AND(E183='club records end 2019'!$J$17, F183&lt;='club records end 2019'!$K$17), AND(E183='club records end 2019'!$J$18, F183&lt;='club records end 2019'!$K$18))), "CR", " ")</f>
        <v xml:space="preserve"> </v>
      </c>
      <c r="AZ183" s="12" t="str">
        <f>IF(AND(B183="3000SC", OR(AND(E183='club records end 2019'!$J$20, F183&lt;='club records end 2019'!$K$20), AND(E183='club records end 2019'!$J$21, F183&lt;='club records end 2019'!$K$21))), "CR", " ")</f>
        <v xml:space="preserve"> </v>
      </c>
      <c r="BA183" s="13" t="str">
        <f>IF(AND(B183="4x100", OR(AND(E183='club records end 2019'!$N$1, F183&lt;='club records end 2019'!$O$1), AND(E183='club records end 2019'!$N$2, F183&lt;='club records end 2019'!$O$2), AND(E183='club records end 2019'!$N$3, F183&lt;='club records end 2019'!$O$3), AND(E183='club records end 2019'!$N$4, F183&lt;='club records end 2019'!$O$4), AND(E183='club records end 2019'!$N$5, F183&lt;='club records end 2019'!$O$5))), "CR", " ")</f>
        <v xml:space="preserve"> </v>
      </c>
      <c r="BB183" s="13" t="str">
        <f>IF(AND(B183="4x200", OR(AND(E183='club records end 2019'!$N$6, F183&lt;='club records end 2019'!$O$6), AND(E183='club records end 2019'!$N$7, F183&lt;='club records end 2019'!$O$7), AND(E183='club records end 2019'!$N$8, F183&lt;='club records end 2019'!$O$8), AND(E183='club records end 2019'!$N$9, F183&lt;='club records end 2019'!$O$9), AND(E183='club records end 2019'!$N$10, F183&lt;='club records end 2019'!$O$10))), "CR", " ")</f>
        <v xml:space="preserve"> </v>
      </c>
      <c r="BC183" s="13" t="str">
        <f>IF(AND(B183="4x300", AND(E183='club records end 2019'!$N$11, F183&lt;='club records end 2019'!$O$11)), "CR", " ")</f>
        <v xml:space="preserve"> </v>
      </c>
      <c r="BD183" s="13" t="str">
        <f>IF(AND(B183="4x400", OR(AND(E183='club records end 2019'!$N$12, F183&lt;='club records end 2019'!$O$12), AND(E183='club records end 2019'!$N$13, F183&lt;='club records end 2019'!$O$13), AND(E183='club records end 2019'!$N$14, F183&lt;='club records end 2019'!$O$14), AND(E183='club records end 2019'!$N$15, F183&lt;='club records end 2019'!$O$15))), "CR", " ")</f>
        <v xml:space="preserve"> </v>
      </c>
      <c r="BE183" s="13" t="str">
        <f>IF(AND(B183="3x800", OR(AND(E183='club records end 2019'!$N$16, F183&lt;='club records end 2019'!$O$16), AND(E183='club records end 2019'!$N$17, F183&lt;='club records end 2019'!$O$17), AND(E183='club records end 2019'!$N$18, F183&lt;='club records end 2019'!$O$18))), "CR", " ")</f>
        <v xml:space="preserve"> </v>
      </c>
      <c r="BF183" s="13" t="str">
        <f>IF(AND(B183="pentathlon", OR(AND(E183='club records end 2019'!$N$21, F183&gt;='club records end 2019'!$O$21), AND(E183='club records end 2019'!$N$22, F183&gt;='club records end 2019'!$O$22),AND(E183='club records end 2019'!$N$23, F183&gt;='club records end 2019'!$O$23),AND(E183='club records end 2019'!$N$24, F183&gt;='club records end 2019'!$O$24))), "CR", " ")</f>
        <v xml:space="preserve"> </v>
      </c>
      <c r="BG183" s="13" t="str">
        <f>IF(AND(B183="heptathlon", OR(AND(E183='club records end 2019'!$N$26, F183&gt;='club records end 2019'!$O$26), AND(E183='club records end 2019'!$N$27, F183&gt;='club records end 2019'!$O$27))), "CR", " ")</f>
        <v xml:space="preserve"> </v>
      </c>
      <c r="BH183" s="13" t="str">
        <f>IF(AND(B183="decathlon", OR(AND(E183='club records end 2019'!$N$29, F183&gt;='club records end 2019'!$O$29), AND(E183='club records end 2019'!$N$30, F183&gt;='club records end 2019'!$O$30),AND(E183='club records end 2019'!$N$31, F183&gt;='club records end 2019'!$O$31))), "CR", " ")</f>
        <v xml:space="preserve"> </v>
      </c>
    </row>
    <row r="184" spans="1:60" ht="14.5" hidden="1" x14ac:dyDescent="0.35">
      <c r="A184" s="29" t="str">
        <f t="shared" si="21"/>
        <v>U13</v>
      </c>
      <c r="B184" s="2">
        <v>100</v>
      </c>
      <c r="C184" s="1" t="s">
        <v>243</v>
      </c>
      <c r="D184" s="1" t="s">
        <v>244</v>
      </c>
      <c r="E184" s="33" t="s">
        <v>13</v>
      </c>
      <c r="J184" s="13" t="str">
        <f t="shared" si="20"/>
        <v>***CLUB RECORD***</v>
      </c>
      <c r="K184" s="13" t="str">
        <f>IF(AND(B184=100, OR(AND(E184='club records end 2019'!$B$6, F184&lt;='club records end 2019'!$C$6), AND(E184='club records end 2019'!$B$7, F184&lt;='club records end 2019'!$C$7), AND(E184='club records end 2019'!$B$8, F184&lt;='club records end 2019'!$C$8), AND(E184='club records end 2019'!$B$9, F184&lt;='club records end 2019'!$C$9), AND(E184='club records end 2019'!$B$10, F184&lt;='club records end 2019'!$C$10))), "CR", " ")</f>
        <v>CR</v>
      </c>
      <c r="L184" s="13" t="str">
        <f>IF(AND(B184=200, OR(AND(E184='club records end 2019'!$B$11, F184&lt;='club records end 2019'!$C$11), AND(E184='club records end 2019'!$B$12, F184&lt;='club records end 2019'!$C$12), AND(E184='club records end 2019'!$B$13, F184&lt;='club records end 2019'!$C$13), AND(E184='club records end 2019'!$B$14, F184&lt;='club records end 2019'!$C$14), AND(E184='club records end 2019'!$B$15, F184&lt;='club records end 2019'!$C$15))), "CR", " ")</f>
        <v xml:space="preserve"> </v>
      </c>
      <c r="M184" s="13" t="str">
        <f>IF(AND(B184=300, OR(AND(E184='club records end 2019'!$B$16, F184&lt;='club records end 2019'!$C$16), AND(E184='club records end 2019'!$B$17, F184&lt;='club records end 2019'!$C$17))), "CR", " ")</f>
        <v xml:space="preserve"> </v>
      </c>
      <c r="N184" s="13" t="str">
        <f>IF(AND(B184=400, OR(AND(E184='club records end 2019'!$B$18, F184&lt;='club records end 2019'!$C$18), AND(E184='club records end 2019'!$B$19, F184&lt;='club records end 2019'!$C$19), AND(E184='club records end 2019'!$B$20, F184&lt;='club records end 2019'!$C$20), AND(E184='club records end 2019'!$B$21, F184&lt;='club records end 2019'!$C$21))), "CR", " ")</f>
        <v xml:space="preserve"> </v>
      </c>
      <c r="O184" s="13" t="str">
        <f>IF(AND(B184=800, OR(AND(E184='club records end 2019'!$B$22, F184&lt;='club records end 2019'!$C$22), AND(E184='club records end 2019'!$B$23, F184&lt;='club records end 2019'!$C$23), AND(E184='club records end 2019'!$B$24, F184&lt;='club records end 2019'!$C$24), AND(E184='club records end 2019'!$B$25, F184&lt;='club records end 2019'!$C$25), AND(E184='club records end 2019'!$B$26, F184&lt;='club records end 2019'!$C$26))), "CR", " ")</f>
        <v xml:space="preserve"> </v>
      </c>
      <c r="P184" s="13" t="str">
        <f>IF(AND(B184=1000, OR(AND(E184='club records end 2019'!$B$27, F184&lt;='club records end 2019'!$C$27), AND(E184='club records end 2019'!$B$28, F184&lt;='club records end 2019'!$C$28))), "CR", " ")</f>
        <v xml:space="preserve"> </v>
      </c>
      <c r="Q184" s="13" t="str">
        <f>IF(AND(B184=1500, OR(AND(E184='club records end 2019'!$B$29, F184&lt;='club records end 2019'!$C$29), AND(E184='club records end 2019'!$B$30, F184&lt;='club records end 2019'!$C$30), AND(E184='club records end 2019'!$B$31, F184&lt;='club records end 2019'!$C$31), AND(E184='club records end 2019'!$B$32, F184&lt;='club records end 2019'!$C$32), AND(E184='club records end 2019'!$B$33, F184&lt;='club records end 2019'!$C$33))), "CR", " ")</f>
        <v xml:space="preserve"> </v>
      </c>
      <c r="R184" s="13" t="str">
        <f>IF(AND(B184="1600 (Mile)",OR(AND(E184='club records end 2019'!$B$34,F184&lt;='club records end 2019'!$C$34),AND(E184='club records end 2019'!$B$35,F184&lt;='club records end 2019'!$C$35),AND(E184='club records end 2019'!$B$36,F184&lt;='club records end 2019'!$C$36),AND(E184='club records end 2019'!$B$37,F184&lt;='club records end 2019'!$C$37))),"CR"," ")</f>
        <v xml:space="preserve"> </v>
      </c>
      <c r="S184" s="13" t="str">
        <f>IF(AND(B184=3000, OR(AND(E184='club records end 2019'!$B$38, F184&lt;='club records end 2019'!$C$38), AND(E184='club records end 2019'!$B$39, F184&lt;='club records end 2019'!$C$39), AND(E184='club records end 2019'!$B$40, F184&lt;='club records end 2019'!$C$40), AND(E184='club records end 2019'!$B$41, F184&lt;='club records end 2019'!$C$41))), "CR", " ")</f>
        <v xml:space="preserve"> </v>
      </c>
      <c r="T184" s="13" t="str">
        <f>IF(AND(B184=5000, OR(AND(E184='club records end 2019'!$B$42, F184&lt;='club records end 2019'!$C$42), AND(E184='club records end 2019'!$B$43, F184&lt;='club records end 2019'!$C$43))), "CR", " ")</f>
        <v xml:space="preserve"> </v>
      </c>
      <c r="U184" s="12" t="str">
        <f>IF(AND(B184=10000, OR(AND(E184='club records end 2019'!$B$44, F184&lt;='club records end 2019'!$C$44), AND(E184='club records end 2019'!$B$45, F184&lt;='club records end 2019'!$C$45))), "CR", " ")</f>
        <v xml:space="preserve"> </v>
      </c>
      <c r="V184" s="12" t="str">
        <f>IF(AND(B184="high jump", OR(AND(E184='club records end 2019'!$F$1, F184&gt;='club records end 2019'!$G$1), AND(E184='club records end 2019'!$F$2, F184&gt;='club records end 2019'!$G$2), AND(E184='club records end 2019'!$F$3, F184&gt;='club records end 2019'!$G$3), AND(E184='club records end 2019'!$F$4, F184&gt;='club records end 2019'!$G$4), AND(E184='club records end 2019'!$F$5, F184&gt;='club records end 2019'!$G$5))), "CR", " ")</f>
        <v xml:space="preserve"> </v>
      </c>
      <c r="W184" s="12" t="str">
        <f>IF(AND(B184="long jump", OR(AND(E184='club records end 2019'!$F$6, F184&gt;='club records end 2019'!$G$6), AND(E184='club records end 2019'!$F$7, F184&gt;='club records end 2019'!$G$7), AND(E184='club records end 2019'!$F$8, F184&gt;='club records end 2019'!$G$8), AND(E184='club records end 2019'!$F$9, F184&gt;='club records end 2019'!$G$9), AND(E184='club records end 2019'!$F$10, F184&gt;='club records end 2019'!$G$10))), "CR", " ")</f>
        <v xml:space="preserve"> </v>
      </c>
      <c r="X184" s="12" t="str">
        <f>IF(AND(B184="triple jump", OR(AND(E184='club records end 2019'!$F$11, F184&gt;='club records end 2019'!$G$11), AND(E184='club records end 2019'!$F$12, F184&gt;='club records end 2019'!$G$12), AND(E184='club records end 2019'!$F$13, F184&gt;='club records end 2019'!$G$13), AND(E184='club records end 2019'!$F$14, F184&gt;='club records end 2019'!$H$14), AND(E184='club records end 2019'!$F$15, F184&gt;='club records end 2019'!$G$15))), "CR", " ")</f>
        <v xml:space="preserve"> </v>
      </c>
      <c r="Y184" s="12" t="str">
        <f>IF(AND(B184="pole vault", OR(AND(E184='club records end 2019'!$F$16, F184&gt;='club records end 2019'!$G$16), AND(E184='club records end 2019'!$F$17, F184&gt;='club records end 2019'!$G$17), AND(E184='club records end 2019'!$F$18, F184&gt;='club records end 2019'!$G$18), AND(E184='club records end 2019'!$F$19, F184&gt;='club records end 2019'!$G$19), AND(E184='club records end 2019'!$F$20, F184&gt;='club records end 2019'!$G$20))), "CR", " ")</f>
        <v xml:space="preserve"> </v>
      </c>
      <c r="Z184" s="12" t="str">
        <f>IF(AND(B184="discus 1", E184='club records end 2019'!$F$21, F184&gt;='club records end 2019'!$G$21), "CR", " ")</f>
        <v xml:space="preserve"> </v>
      </c>
      <c r="AA184" s="12" t="str">
        <f>IF(AND(B184="discus 1.25", E184='club records end 2019'!$F$22, F184&gt;='club records end 2019'!$G$22), "CR", " ")</f>
        <v xml:space="preserve"> </v>
      </c>
      <c r="AB184" s="12" t="str">
        <f>IF(AND(B184="discus 1.5", E184='club records end 2019'!$F$23, F184&gt;='club records end 2019'!$G$23), "CR", " ")</f>
        <v xml:space="preserve"> </v>
      </c>
      <c r="AC184" s="12" t="str">
        <f>IF(AND(B184="discus 1.75", E184='club records end 2019'!$F$24, F184&gt;='club records end 2019'!$G$24), "CR", " ")</f>
        <v xml:space="preserve"> </v>
      </c>
      <c r="AD184" s="12" t="str">
        <f>IF(AND(B184="discus 2", E184='club records end 2019'!$F$25, F184&gt;='club records end 2019'!$G$25), "CR", " ")</f>
        <v xml:space="preserve"> </v>
      </c>
      <c r="AE184" s="12" t="str">
        <f>IF(AND(B184="hammer 4", E184='club records end 2019'!$F$27, F184&gt;='club records end 2019'!$G$27), "CR", " ")</f>
        <v xml:space="preserve"> </v>
      </c>
      <c r="AF184" s="12" t="str">
        <f>IF(AND(B184="hammer 5", E184='club records end 2019'!$F$28, F184&gt;='club records end 2019'!$G$28), "CR", " ")</f>
        <v xml:space="preserve"> </v>
      </c>
      <c r="AG184" s="12" t="str">
        <f>IF(AND(B184="hammer 6", E184='club records end 2019'!$F$29, F184&gt;='club records end 2019'!$G$29), "CR", " ")</f>
        <v xml:space="preserve"> </v>
      </c>
      <c r="AH184" s="12" t="str">
        <f>IF(AND(B184="hammer 7.26", E184='club records end 2019'!$F$30, F184&gt;='club records end 2019'!$G$30), "CR", " ")</f>
        <v xml:space="preserve"> </v>
      </c>
      <c r="AI184" s="12" t="str">
        <f>IF(AND(B184="javelin 400", E184='club records end 2019'!$F$31, F184&gt;='club records end 2019'!$G$31), "CR", " ")</f>
        <v xml:space="preserve"> </v>
      </c>
      <c r="AJ184" s="12" t="str">
        <f>IF(AND(B184="javelin 600", E184='club records end 2019'!$F$32, F184&gt;='club records end 2019'!$G$32), "CR", " ")</f>
        <v xml:space="preserve"> </v>
      </c>
      <c r="AK184" s="12" t="str">
        <f>IF(AND(B184="javelin 700", E184='club records end 2019'!$F$33, F184&gt;='club records end 2019'!$G$33), "CR", " ")</f>
        <v xml:space="preserve"> </v>
      </c>
      <c r="AL184" s="12" t="str">
        <f>IF(AND(B184="javelin 800", OR(AND(E184='club records end 2019'!$F$34, F184&gt;='club records end 2019'!$G$34), AND(E184='club records end 2019'!$F$35, F184&gt;='club records end 2019'!$G$35))), "CR", " ")</f>
        <v xml:space="preserve"> </v>
      </c>
      <c r="AM184" s="12" t="str">
        <f>IF(AND(B184="shot 3", E184='club records end 2019'!$F$36, F184&gt;='club records end 2019'!$G$36), "CR", " ")</f>
        <v xml:space="preserve"> </v>
      </c>
      <c r="AN184" s="12" t="str">
        <f>IF(AND(B184="shot 4", E184='club records end 2019'!$F$37, F184&gt;='club records end 2019'!$G$37), "CR", " ")</f>
        <v xml:space="preserve"> </v>
      </c>
      <c r="AO184" s="12" t="str">
        <f>IF(AND(B184="shot 5", E184='club records end 2019'!$F$38, F184&gt;='club records end 2019'!$G$38), "CR", " ")</f>
        <v xml:space="preserve"> </v>
      </c>
      <c r="AP184" s="12" t="str">
        <f>IF(AND(B184="shot 6", E184='club records end 2019'!$F$39, F184&gt;='club records end 2019'!$G$39), "CR", " ")</f>
        <v xml:space="preserve"> </v>
      </c>
      <c r="AQ184" s="12" t="str">
        <f>IF(AND(B184="shot 7.26", E184='club records end 2019'!$F$40, F184&gt;='club records end 2019'!$G$40), "CR", " ")</f>
        <v xml:space="preserve"> </v>
      </c>
      <c r="AR184" s="12" t="str">
        <f>IF(AND(B184="60H",OR(AND(E184='club records end 2019'!$J$1,F184&lt;='club records end 2019'!$K$1),AND(E184='club records end 2019'!$J$2,F184&lt;='club records end 2019'!$K$2),AND(E184='club records end 2019'!$J$3,F184&lt;='club records end 2019'!$K$3),AND(E184='club records end 2019'!$J$4,F184&lt;='club records end 2019'!$K$4),AND(E184='club records end 2019'!$J$5,F184&lt;='club records end 2019'!$K$5))),"CR"," ")</f>
        <v xml:space="preserve"> </v>
      </c>
      <c r="AS184" s="12" t="str">
        <f>IF(AND(B184="75H", AND(E184='club records end 2019'!$J$6, F184&lt;='club records end 2019'!$K$6)), "CR", " ")</f>
        <v xml:space="preserve"> </v>
      </c>
      <c r="AT184" s="12" t="str">
        <f>IF(AND(B184="80H", AND(E184='club records end 2019'!$J$7, F184&lt;='club records end 2019'!$K$7)), "CR", " ")</f>
        <v xml:space="preserve"> </v>
      </c>
      <c r="AU184" s="12" t="str">
        <f>IF(AND(B184="100H", AND(E184='club records end 2019'!$J$8, F184&lt;='club records end 2019'!$K$8)), "CR", " ")</f>
        <v xml:space="preserve"> </v>
      </c>
      <c r="AV184" s="12" t="str">
        <f>IF(AND(B184="110H", OR(AND(E184='club records end 2019'!$J$9, F184&lt;='club records end 2019'!$K$9), AND(E184='club records end 2019'!$J$10, F184&lt;='club records end 2019'!$K$10))), "CR", " ")</f>
        <v xml:space="preserve"> </v>
      </c>
      <c r="AW184" s="12" t="str">
        <f>IF(AND(B184="400H", OR(AND(E184='club records end 2019'!$J$11, F184&lt;='club records end 2019'!$K$11), AND(E184='club records end 2019'!$J$12, F184&lt;='club records end 2019'!$K$12), AND(E184='club records end 2019'!$J$13, F184&lt;='club records end 2019'!$K$13), AND(E184='club records end 2019'!$J$14, F184&lt;='club records end 2019'!$K$14))), "CR", " ")</f>
        <v xml:space="preserve"> </v>
      </c>
      <c r="AX184" s="12" t="str">
        <f>IF(AND(B184="1500SC", AND(E184='club records end 2019'!$J$15, F184&lt;='club records end 2019'!$K$15)), "CR", " ")</f>
        <v xml:space="preserve"> </v>
      </c>
      <c r="AY184" s="12" t="str">
        <f>IF(AND(B184="2000SC", OR(AND(E184='club records end 2019'!$J$17, F184&lt;='club records end 2019'!$K$17), AND(E184='club records end 2019'!$J$18, F184&lt;='club records end 2019'!$K$18))), "CR", " ")</f>
        <v xml:space="preserve"> </v>
      </c>
      <c r="AZ184" s="12" t="str">
        <f>IF(AND(B184="3000SC", OR(AND(E184='club records end 2019'!$J$20, F184&lt;='club records end 2019'!$K$20), AND(E184='club records end 2019'!$J$21, F184&lt;='club records end 2019'!$K$21))), "CR", " ")</f>
        <v xml:space="preserve"> </v>
      </c>
      <c r="BA184" s="13" t="str">
        <f>IF(AND(B184="4x100", OR(AND(E184='club records end 2019'!$N$1, F184&lt;='club records end 2019'!$O$1), AND(E184='club records end 2019'!$N$2, F184&lt;='club records end 2019'!$O$2), AND(E184='club records end 2019'!$N$3, F184&lt;='club records end 2019'!$O$3), AND(E184='club records end 2019'!$N$4, F184&lt;='club records end 2019'!$O$4), AND(E184='club records end 2019'!$N$5, F184&lt;='club records end 2019'!$O$5))), "CR", " ")</f>
        <v xml:space="preserve"> </v>
      </c>
      <c r="BB184" s="13" t="str">
        <f>IF(AND(B184="4x200", OR(AND(E184='club records end 2019'!$N$6, F184&lt;='club records end 2019'!$O$6), AND(E184='club records end 2019'!$N$7, F184&lt;='club records end 2019'!$O$7), AND(E184='club records end 2019'!$N$8, F184&lt;='club records end 2019'!$O$8), AND(E184='club records end 2019'!$N$9, F184&lt;='club records end 2019'!$O$9), AND(E184='club records end 2019'!$N$10, F184&lt;='club records end 2019'!$O$10))), "CR", " ")</f>
        <v xml:space="preserve"> </v>
      </c>
      <c r="BC184" s="13" t="str">
        <f>IF(AND(B184="4x300", AND(E184='club records end 2019'!$N$11, F184&lt;='club records end 2019'!$O$11)), "CR", " ")</f>
        <v xml:space="preserve"> </v>
      </c>
      <c r="BD184" s="13" t="str">
        <f>IF(AND(B184="4x400", OR(AND(E184='club records end 2019'!$N$12, F184&lt;='club records end 2019'!$O$12), AND(E184='club records end 2019'!$N$13, F184&lt;='club records end 2019'!$O$13), AND(E184='club records end 2019'!$N$14, F184&lt;='club records end 2019'!$O$14), AND(E184='club records end 2019'!$N$15, F184&lt;='club records end 2019'!$O$15))), "CR", " ")</f>
        <v xml:space="preserve"> </v>
      </c>
      <c r="BE184" s="13" t="str">
        <f>IF(AND(B184="3x800", OR(AND(E184='club records end 2019'!$N$16, F184&lt;='club records end 2019'!$O$16), AND(E184='club records end 2019'!$N$17, F184&lt;='club records end 2019'!$O$17), AND(E184='club records end 2019'!$N$18, F184&lt;='club records end 2019'!$O$18))), "CR", " ")</f>
        <v xml:space="preserve"> </v>
      </c>
      <c r="BF184" s="13" t="str">
        <f>IF(AND(B184="pentathlon", OR(AND(E184='club records end 2019'!$N$21, F184&gt;='club records end 2019'!$O$21), AND(E184='club records end 2019'!$N$22, F184&gt;='club records end 2019'!$O$22),AND(E184='club records end 2019'!$N$23, F184&gt;='club records end 2019'!$O$23),AND(E184='club records end 2019'!$N$24, F184&gt;='club records end 2019'!$O$24))), "CR", " ")</f>
        <v xml:space="preserve"> </v>
      </c>
      <c r="BG184" s="13" t="str">
        <f>IF(AND(B184="heptathlon", OR(AND(E184='club records end 2019'!$N$26, F184&gt;='club records end 2019'!$O$26), AND(E184='club records end 2019'!$N$27, F184&gt;='club records end 2019'!$O$27))), "CR", " ")</f>
        <v xml:space="preserve"> </v>
      </c>
      <c r="BH184" s="13" t="str">
        <f>IF(AND(B184="decathlon", OR(AND(E184='club records end 2019'!$N$29, F184&gt;='club records end 2019'!$O$29), AND(E184='club records end 2019'!$N$30, F184&gt;='club records end 2019'!$O$30),AND(E184='club records end 2019'!$N$31, F184&gt;='club records end 2019'!$O$31))), "CR", " ")</f>
        <v xml:space="preserve"> </v>
      </c>
    </row>
    <row r="185" spans="1:60" ht="14.5" hidden="1" x14ac:dyDescent="0.35">
      <c r="A185" s="29" t="str">
        <f t="shared" si="21"/>
        <v>U13</v>
      </c>
      <c r="B185" s="2" t="s">
        <v>6</v>
      </c>
      <c r="C185" s="1" t="s">
        <v>159</v>
      </c>
      <c r="D185" s="1" t="s">
        <v>254</v>
      </c>
      <c r="E185" s="29" t="s">
        <v>13</v>
      </c>
      <c r="J185" s="13" t="s">
        <v>306</v>
      </c>
      <c r="O185" s="1"/>
      <c r="P185" s="1"/>
      <c r="Q185" s="1"/>
      <c r="R185" s="1"/>
      <c r="S185" s="1"/>
      <c r="T185" s="1"/>
    </row>
    <row r="186" spans="1:60" ht="14.5" hidden="1" x14ac:dyDescent="0.35">
      <c r="A186" s="29" t="str">
        <f t="shared" si="21"/>
        <v>U17</v>
      </c>
      <c r="B186" s="2">
        <v>100</v>
      </c>
      <c r="C186" s="1" t="s">
        <v>275</v>
      </c>
      <c r="D186" s="1" t="s">
        <v>254</v>
      </c>
      <c r="E186" s="29" t="s">
        <v>14</v>
      </c>
      <c r="J186" s="13" t="s">
        <v>306</v>
      </c>
      <c r="K186" s="13" t="str">
        <f>IF(AND(B186=100, OR(AND(E186='club records end 2019'!$B$6, F186&lt;='club records end 2019'!$C$6), AND(E186='club records end 2019'!$B$7, F186&lt;='club records end 2019'!$C$7), AND(E186='club records end 2019'!$B$8, F186&lt;='club records end 2019'!$C$8), AND(E186='club records end 2019'!$B$9, F186&lt;='club records end 2019'!$C$9), AND(E186='club records end 2019'!$B$10, F186&lt;='club records end 2019'!$C$10))), "CR", " ")</f>
        <v>CR</v>
      </c>
      <c r="L186" s="13" t="str">
        <f>IF(AND(B186=200, OR(AND(E186='club records end 2019'!$B$11, F186&lt;='club records end 2019'!$C$11), AND(E186='club records end 2019'!$B$12, F186&lt;='club records end 2019'!$C$12), AND(E186='club records end 2019'!$B$13, F186&lt;='club records end 2019'!$C$13), AND(E186='club records end 2019'!$B$14, F186&lt;='club records end 2019'!$C$14), AND(E186='club records end 2019'!$B$15, F186&lt;='club records end 2019'!$C$15))), "CR", " ")</f>
        <v xml:space="preserve"> </v>
      </c>
      <c r="M186" s="13" t="str">
        <f>IF(AND(B186=300, OR(AND(E186='club records end 2019'!$B$16, F186&lt;='club records end 2019'!$C$16), AND(E186='club records end 2019'!$B$17, F186&lt;='club records end 2019'!$C$17))), "CR", " ")</f>
        <v xml:space="preserve"> </v>
      </c>
      <c r="N186" s="13"/>
      <c r="O186" s="13"/>
      <c r="P186" s="13"/>
      <c r="Q186" s="13"/>
      <c r="R186" s="13" t="str">
        <f>IF(AND(B186="1600 (Mile)",OR(AND(E186='club records end 2019'!$B$34,F186&lt;='club records end 2019'!$C$34),AND(E186='club records end 2019'!$B$35,F186&lt;='club records end 2019'!$C$35),AND(E186='club records end 2019'!$B$36,F186&lt;='club records end 2019'!$C$36),AND(E186='club records end 2019'!$B$37,F186&lt;='club records end 2019'!$C$37))),"CR"," ")</f>
        <v xml:space="preserve"> </v>
      </c>
      <c r="S186" s="13"/>
      <c r="T186" s="13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3"/>
      <c r="BB186" s="13"/>
      <c r="BC186" s="13"/>
      <c r="BD186" s="13"/>
      <c r="BE186" s="13"/>
      <c r="BF186" s="13"/>
      <c r="BG186" s="13"/>
      <c r="BH186" s="13"/>
    </row>
    <row r="187" spans="1:60" ht="14.5" hidden="1" x14ac:dyDescent="0.35">
      <c r="A187" s="29" t="str">
        <f t="shared" si="21"/>
        <v>U15</v>
      </c>
      <c r="B187" s="2" t="s">
        <v>7</v>
      </c>
      <c r="C187" s="1" t="s">
        <v>125</v>
      </c>
      <c r="D187" s="1" t="s">
        <v>56</v>
      </c>
      <c r="E187" s="29" t="s">
        <v>11</v>
      </c>
      <c r="J187" s="13" t="str">
        <f>IF(OR(K187="CR", L187="CR", M187="CR", N187="CR", O187="CR", P187="CR", Q187="CR", R187="CR", S187="CR", T187="CR",U187="CR", V187="CR", W187="CR", X187="CR", Y187="CR", Z187="CR", AA187="CR", AB187="CR", AC187="CR", AD187="CR", AE187="CR", AF187="CR", AG187="CR", AH187="CR", AI187="CR", AJ187="CR", AK187="CR", AL187="CR", AM187="CR", AN187="CR", AO187="CR", AP187="CR", AQ187="CR", AR187="CR", AS187="CR", AT187="CR", AU187="CR", AV187="CR", AW187="CR", AX187="CR", AY187="CR", AZ187="CR", BA187="CR", BB187="CR", BC187="CR", BD187="CR", BE187="CR", BF187="CR", BG187="CR", BH187="CR"), "***CLUB RECORD***", "")</f>
        <v/>
      </c>
      <c r="K187" s="13" t="str">
        <f>IF(AND(B187=100, OR(AND(E187='club records end 2019'!$B$6, F187&lt;='club records end 2019'!$C$6), AND(E187='club records end 2019'!$B$7, F187&lt;='club records end 2019'!$C$7), AND(E187='club records end 2019'!$B$8, F187&lt;='club records end 2019'!$C$8), AND(E187='club records end 2019'!$B$9, F187&lt;='club records end 2019'!$C$9), AND(E187='club records end 2019'!$B$10, F187&lt;='club records end 2019'!$C$10))), "CR", " ")</f>
        <v xml:space="preserve"> </v>
      </c>
      <c r="L187" s="13" t="str">
        <f>IF(AND(B187=200, OR(AND(E187='club records end 2019'!$B$11, F187&lt;='club records end 2019'!$C$11), AND(E187='club records end 2019'!$B$12, F187&lt;='club records end 2019'!$C$12), AND(E187='club records end 2019'!$B$13, F187&lt;='club records end 2019'!$C$13), AND(E187='club records end 2019'!$B$14, F187&lt;='club records end 2019'!$C$14), AND(E187='club records end 2019'!$B$15, F187&lt;='club records end 2019'!$C$15))), "CR", " ")</f>
        <v xml:space="preserve"> </v>
      </c>
      <c r="M187" s="13" t="str">
        <f>IF(AND(B187=300, OR(AND(E187='club records end 2019'!$B$16, F187&lt;='club records end 2019'!$C$16), AND(E187='club records end 2019'!$B$17, F187&lt;='club records end 2019'!$C$17))), "CR", " ")</f>
        <v xml:space="preserve"> </v>
      </c>
      <c r="N187" s="13" t="str">
        <f>IF(AND(B187=400, OR(AND(E187='club records end 2019'!$B$18, F187&lt;='club records end 2019'!$C$18), AND(E187='club records end 2019'!$B$19, F187&lt;='club records end 2019'!$C$19), AND(E187='club records end 2019'!$B$20, F187&lt;='club records end 2019'!$C$20), AND(E187='club records end 2019'!$B$21, F187&lt;='club records end 2019'!$C$21))), "CR", " ")</f>
        <v xml:space="preserve"> </v>
      </c>
      <c r="O187" s="13" t="str">
        <f>IF(AND(B187=800, OR(AND(E187='club records end 2019'!$B$22, F187&lt;='club records end 2019'!$C$22), AND(E187='club records end 2019'!$B$23, F187&lt;='club records end 2019'!$C$23), AND(E187='club records end 2019'!$B$24, F187&lt;='club records end 2019'!$C$24), AND(E187='club records end 2019'!$B$25, F187&lt;='club records end 2019'!$C$25), AND(E187='club records end 2019'!$B$26, F187&lt;='club records end 2019'!$C$26))), "CR", " ")</f>
        <v xml:space="preserve"> </v>
      </c>
      <c r="P187" s="13" t="str">
        <f>IF(AND(B187=1000, OR(AND(E187='club records end 2019'!$B$27, F187&lt;='club records end 2019'!$C$27), AND(E187='club records end 2019'!$B$28, F187&lt;='club records end 2019'!$C$28))), "CR", " ")</f>
        <v xml:space="preserve"> </v>
      </c>
      <c r="Q187" s="13" t="str">
        <f>IF(AND(B187=1500, OR(AND(E187='club records end 2019'!$B$29, F187&lt;='club records end 2019'!$C$29), AND(E187='club records end 2019'!$B$30, F187&lt;='club records end 2019'!$C$30), AND(E187='club records end 2019'!$B$31, F187&lt;='club records end 2019'!$C$31), AND(E187='club records end 2019'!$B$32, F187&lt;='club records end 2019'!$C$32), AND(E187='club records end 2019'!$B$33, F187&lt;='club records end 2019'!$C$33))), "CR", " ")</f>
        <v xml:space="preserve"> </v>
      </c>
      <c r="R187" s="13" t="str">
        <f>IF(AND(B187="1600 (Mile)",OR(AND(E187='club records end 2019'!$B$34,F187&lt;='club records end 2019'!$C$34),AND(E187='club records end 2019'!$B$35,F187&lt;='club records end 2019'!$C$35),AND(E187='club records end 2019'!$B$36,F187&lt;='club records end 2019'!$C$36),AND(E187='club records end 2019'!$B$37,F187&lt;='club records end 2019'!$C$37))),"CR"," ")</f>
        <v xml:space="preserve"> </v>
      </c>
      <c r="S187" s="13" t="str">
        <f>IF(AND(B187=3000, OR(AND(E187='club records end 2019'!$B$38, F187&lt;='club records end 2019'!$C$38), AND(E187='club records end 2019'!$B$39, F187&lt;='club records end 2019'!$C$39), AND(E187='club records end 2019'!$B$40, F187&lt;='club records end 2019'!$C$40), AND(E187='club records end 2019'!$B$41, F187&lt;='club records end 2019'!$C$41))), "CR", " ")</f>
        <v xml:space="preserve"> </v>
      </c>
      <c r="T187" s="13" t="str">
        <f>IF(AND(B187=5000, OR(AND(E187='club records end 2019'!$B$42, F187&lt;='club records end 2019'!$C$42), AND(E187='club records end 2019'!$B$43, F187&lt;='club records end 2019'!$C$43))), "CR", " ")</f>
        <v xml:space="preserve"> </v>
      </c>
      <c r="U187" s="12" t="str">
        <f>IF(AND(B187=10000, OR(AND(E187='club records end 2019'!$B$44, F187&lt;='club records end 2019'!$C$44), AND(E187='club records end 2019'!$B$45, F187&lt;='club records end 2019'!$C$45))), "CR", " ")</f>
        <v xml:space="preserve"> </v>
      </c>
      <c r="V187" s="12" t="str">
        <f>IF(AND(B187="high jump", OR(AND(E187='club records end 2019'!$F$1, F187&gt;='club records end 2019'!$G$1), AND(E187='club records end 2019'!$F$2, F187&gt;='club records end 2019'!$G$2), AND(E187='club records end 2019'!$F$3, F187&gt;='club records end 2019'!$G$3), AND(E187='club records end 2019'!$F$4, F187&gt;='club records end 2019'!$G$4), AND(E187='club records end 2019'!$F$5, F187&gt;='club records end 2019'!$G$5))), "CR", " ")</f>
        <v xml:space="preserve"> </v>
      </c>
      <c r="W187" s="12" t="str">
        <f>IF(AND(B187="long jump", OR(AND(E187='club records end 2019'!$F$6, F187&gt;='club records end 2019'!$G$6), AND(E187='club records end 2019'!$F$7, F187&gt;='club records end 2019'!$G$7), AND(E187='club records end 2019'!$F$8, F187&gt;='club records end 2019'!$G$8), AND(E187='club records end 2019'!$F$9, F187&gt;='club records end 2019'!$G$9), AND(E187='club records end 2019'!$F$10, F187&gt;='club records end 2019'!$G$10))), "CR", " ")</f>
        <v xml:space="preserve"> </v>
      </c>
      <c r="X187" s="12" t="str">
        <f>IF(AND(B187="triple jump", OR(AND(E187='club records end 2019'!$F$11, F187&gt;='club records end 2019'!$G$11), AND(E187='club records end 2019'!$F$12, F187&gt;='club records end 2019'!$G$12), AND(E187='club records end 2019'!$F$13, F187&gt;='club records end 2019'!$G$13), AND(E187='club records end 2019'!$F$14, F187&gt;='club records end 2019'!$H$14), AND(E187='club records end 2019'!$F$15, F187&gt;='club records end 2019'!$G$15))), "CR", " ")</f>
        <v xml:space="preserve"> </v>
      </c>
      <c r="Y187" s="12" t="str">
        <f>IF(AND(B187="pole vault", OR(AND(E187='club records end 2019'!$F$16, F187&gt;='club records end 2019'!$G$16), AND(E187='club records end 2019'!$F$17, F187&gt;='club records end 2019'!$G$17), AND(E187='club records end 2019'!$F$18, F187&gt;='club records end 2019'!$G$18), AND(E187='club records end 2019'!$F$19, F187&gt;='club records end 2019'!$G$19), AND(E187='club records end 2019'!$F$20, F187&gt;='club records end 2019'!$G$20))), "CR", " ")</f>
        <v xml:space="preserve"> </v>
      </c>
      <c r="Z187" s="12" t="str">
        <f>IF(AND(B187="discus 1", E187='club records end 2019'!$F$21, F187&gt;='club records end 2019'!$G$21), "CR", " ")</f>
        <v xml:space="preserve"> </v>
      </c>
      <c r="AA187" s="12" t="str">
        <f>IF(AND(B187="discus 1.25", E187='club records end 2019'!$F$22, F187&gt;='club records end 2019'!$G$22), "CR", " ")</f>
        <v xml:space="preserve"> </v>
      </c>
      <c r="AB187" s="12" t="str">
        <f>IF(AND(B187="discus 1.5", E187='club records end 2019'!$F$23, F187&gt;='club records end 2019'!$G$23), "CR", " ")</f>
        <v xml:space="preserve"> </v>
      </c>
      <c r="AC187" s="12" t="str">
        <f>IF(AND(B187="discus 1.75", E187='club records end 2019'!$F$24, F187&gt;='club records end 2019'!$G$24), "CR", " ")</f>
        <v xml:space="preserve"> </v>
      </c>
      <c r="AD187" s="12" t="str">
        <f>IF(AND(B187="discus 2", E187='club records end 2019'!$F$25, F187&gt;='club records end 2019'!$G$25), "CR", " ")</f>
        <v xml:space="preserve"> </v>
      </c>
      <c r="AE187" s="12" t="str">
        <f>IF(AND(B187="hammer 4", E187='club records end 2019'!$F$27, F187&gt;='club records end 2019'!$G$27), "CR", " ")</f>
        <v xml:space="preserve"> </v>
      </c>
      <c r="AF187" s="12" t="str">
        <f>IF(AND(B187="hammer 5", E187='club records end 2019'!$F$28, F187&gt;='club records end 2019'!$G$28), "CR", " ")</f>
        <v xml:space="preserve"> </v>
      </c>
      <c r="AG187" s="12" t="str">
        <f>IF(AND(B187="hammer 6", E187='club records end 2019'!$F$29, F187&gt;='club records end 2019'!$G$29), "CR", " ")</f>
        <v xml:space="preserve"> </v>
      </c>
      <c r="AH187" s="12" t="str">
        <f>IF(AND(B187="hammer 7.26", E187='club records end 2019'!$F$30, F187&gt;='club records end 2019'!$G$30), "CR", " ")</f>
        <v xml:space="preserve"> </v>
      </c>
      <c r="AI187" s="12" t="str">
        <f>IF(AND(B187="javelin 400", E187='club records end 2019'!$F$31, F187&gt;='club records end 2019'!$G$31), "CR", " ")</f>
        <v xml:space="preserve"> </v>
      </c>
      <c r="AJ187" s="12" t="str">
        <f>IF(AND(B187="javelin 600", E187='club records end 2019'!$F$32, F187&gt;='club records end 2019'!$G$32), "CR", " ")</f>
        <v xml:space="preserve"> </v>
      </c>
      <c r="AK187" s="12" t="str">
        <f>IF(AND(B187="javelin 700", E187='club records end 2019'!$F$33, F187&gt;='club records end 2019'!$G$33), "CR", " ")</f>
        <v xml:space="preserve"> </v>
      </c>
      <c r="AL187" s="12" t="str">
        <f>IF(AND(B187="javelin 800", OR(AND(E187='club records end 2019'!$F$34, F187&gt;='club records end 2019'!$G$34), AND(E187='club records end 2019'!$F$35, F187&gt;='club records end 2019'!$G$35))), "CR", " ")</f>
        <v xml:space="preserve"> </v>
      </c>
      <c r="AM187" s="12" t="str">
        <f>IF(AND(B187="shot 3", E187='club records end 2019'!$F$36, F187&gt;='club records end 2019'!$G$36), "CR", " ")</f>
        <v xml:space="preserve"> </v>
      </c>
      <c r="AN187" s="12" t="str">
        <f>IF(AND(B187="shot 4", E187='club records end 2019'!$F$37, F187&gt;='club records end 2019'!$G$37), "CR", " ")</f>
        <v xml:space="preserve"> </v>
      </c>
      <c r="AO187" s="12" t="str">
        <f>IF(AND(B187="shot 5", E187='club records end 2019'!$F$38, F187&gt;='club records end 2019'!$G$38), "CR", " ")</f>
        <v xml:space="preserve"> </v>
      </c>
      <c r="AP187" s="12" t="str">
        <f>IF(AND(B187="shot 6", E187='club records end 2019'!$F$39, F187&gt;='club records end 2019'!$G$39), "CR", " ")</f>
        <v xml:space="preserve"> </v>
      </c>
      <c r="AQ187" s="12" t="str">
        <f>IF(AND(B187="shot 7.26", E187='club records end 2019'!$F$40, F187&gt;='club records end 2019'!$G$40), "CR", " ")</f>
        <v xml:space="preserve"> </v>
      </c>
      <c r="AR187" s="12" t="str">
        <f>IF(AND(B187="60H",OR(AND(E187='club records end 2019'!$J$1,F187&lt;='club records end 2019'!$K$1),AND(E187='club records end 2019'!$J$2,F187&lt;='club records end 2019'!$K$2),AND(E187='club records end 2019'!$J$3,F187&lt;='club records end 2019'!$K$3),AND(E187='club records end 2019'!$J$4,F187&lt;='club records end 2019'!$K$4),AND(E187='club records end 2019'!$J$5,F187&lt;='club records end 2019'!$K$5))),"CR"," ")</f>
        <v xml:space="preserve"> </v>
      </c>
      <c r="AS187" s="12" t="str">
        <f>IF(AND(B187="75H", AND(E187='club records end 2019'!$J$6, F187&lt;='club records end 2019'!$K$6)), "CR", " ")</f>
        <v xml:space="preserve"> </v>
      </c>
      <c r="AT187" s="12" t="str">
        <f>IF(AND(B187="80H", AND(E187='club records end 2019'!$J$7, F187&lt;='club records end 2019'!$K$7)), "CR", " ")</f>
        <v xml:space="preserve"> </v>
      </c>
      <c r="AU187" s="12" t="str">
        <f>IF(AND(B187="100H", AND(E187='club records end 2019'!$J$8, F187&lt;='club records end 2019'!$K$8)), "CR", " ")</f>
        <v xml:space="preserve"> </v>
      </c>
      <c r="AV187" s="12" t="str">
        <f>IF(AND(B187="110H", OR(AND(E187='club records end 2019'!$J$9, F187&lt;='club records end 2019'!$K$9), AND(E187='club records end 2019'!$J$10, F187&lt;='club records end 2019'!$K$10))), "CR", " ")</f>
        <v xml:space="preserve"> </v>
      </c>
      <c r="AW187" s="12" t="str">
        <f>IF(AND(B187="400H", OR(AND(E187='club records end 2019'!$J$11, F187&lt;='club records end 2019'!$K$11), AND(E187='club records end 2019'!$J$12, F187&lt;='club records end 2019'!$K$12), AND(E187='club records end 2019'!$J$13, F187&lt;='club records end 2019'!$K$13), AND(E187='club records end 2019'!$J$14, F187&lt;='club records end 2019'!$K$14))), "CR", " ")</f>
        <v xml:space="preserve"> </v>
      </c>
      <c r="AX187" s="12" t="str">
        <f>IF(AND(B187="1500SC", AND(E187='club records end 2019'!$J$15, F187&lt;='club records end 2019'!$K$15)), "CR", " ")</f>
        <v xml:space="preserve"> </v>
      </c>
      <c r="AY187" s="12" t="str">
        <f>IF(AND(B187="2000SC", OR(AND(E187='club records end 2019'!$J$17, F187&lt;='club records end 2019'!$K$17), AND(E187='club records end 2019'!$J$18, F187&lt;='club records end 2019'!$K$18))), "CR", " ")</f>
        <v xml:space="preserve"> </v>
      </c>
      <c r="AZ187" s="12" t="str">
        <f>IF(AND(B187="3000SC", OR(AND(E187='club records end 2019'!$J$20, F187&lt;='club records end 2019'!$K$20), AND(E187='club records end 2019'!$J$21, F187&lt;='club records end 2019'!$K$21))), "CR", " ")</f>
        <v xml:space="preserve"> </v>
      </c>
      <c r="BA187" s="13" t="str">
        <f>IF(AND(B187="4x100", OR(AND(E187='club records end 2019'!$N$1, F187&lt;='club records end 2019'!$O$1), AND(E187='club records end 2019'!$N$2, F187&lt;='club records end 2019'!$O$2), AND(E187='club records end 2019'!$N$3, F187&lt;='club records end 2019'!$O$3), AND(E187='club records end 2019'!$N$4, F187&lt;='club records end 2019'!$O$4), AND(E187='club records end 2019'!$N$5, F187&lt;='club records end 2019'!$O$5))), "CR", " ")</f>
        <v xml:space="preserve"> </v>
      </c>
      <c r="BB187" s="13" t="str">
        <f>IF(AND(B187="4x200", OR(AND(E187='club records end 2019'!$N$6, F187&lt;='club records end 2019'!$O$6), AND(E187='club records end 2019'!$N$7, F187&lt;='club records end 2019'!$O$7), AND(E187='club records end 2019'!$N$8, F187&lt;='club records end 2019'!$O$8), AND(E187='club records end 2019'!$N$9, F187&lt;='club records end 2019'!$O$9), AND(E187='club records end 2019'!$N$10, F187&lt;='club records end 2019'!$O$10))), "CR", " ")</f>
        <v xml:space="preserve"> </v>
      </c>
      <c r="BC187" s="13" t="str">
        <f>IF(AND(B187="4x300", AND(E187='club records end 2019'!$N$11, F187&lt;='club records end 2019'!$O$11)), "CR", " ")</f>
        <v xml:space="preserve"> </v>
      </c>
      <c r="BD187" s="13" t="str">
        <f>IF(AND(B187="4x400", OR(AND(E187='club records end 2019'!$N$12, F187&lt;='club records end 2019'!$O$12), AND(E187='club records end 2019'!$N$13, F187&lt;='club records end 2019'!$O$13), AND(E187='club records end 2019'!$N$14, F187&lt;='club records end 2019'!$O$14), AND(E187='club records end 2019'!$N$15, F187&lt;='club records end 2019'!$O$15))), "CR", " ")</f>
        <v xml:space="preserve"> </v>
      </c>
      <c r="BE187" s="13" t="str">
        <f>IF(AND(B187="3x800", OR(AND(E187='club records end 2019'!$N$16, F187&lt;='club records end 2019'!$O$16), AND(E187='club records end 2019'!$N$17, F187&lt;='club records end 2019'!$O$17), AND(E187='club records end 2019'!$N$18, F187&lt;='club records end 2019'!$O$18))), "CR", " ")</f>
        <v xml:space="preserve"> </v>
      </c>
      <c r="BF187" s="13" t="str">
        <f>IF(AND(B187="pentathlon", OR(AND(E187='club records end 2019'!$N$21, F187&gt;='club records end 2019'!$O$21), AND(E187='club records end 2019'!$N$22, F187&gt;='club records end 2019'!$O$22),AND(E187='club records end 2019'!$N$23, F187&gt;='club records end 2019'!$O$23),AND(E187='club records end 2019'!$N$24, F187&gt;='club records end 2019'!$O$24))), "CR", " ")</f>
        <v xml:space="preserve"> </v>
      </c>
      <c r="BG187" s="13" t="str">
        <f>IF(AND(B187="heptathlon", OR(AND(E187='club records end 2019'!$N$26, F187&gt;='club records end 2019'!$O$26), AND(E187='club records end 2019'!$N$27, F187&gt;='club records end 2019'!$O$27))), "CR", " ")</f>
        <v xml:space="preserve"> </v>
      </c>
      <c r="BH187" s="13" t="str">
        <f>IF(AND(B187="decathlon", OR(AND(E187='club records end 2019'!$N$29, F187&gt;='club records end 2019'!$O$29), AND(E187='club records end 2019'!$N$30, F187&gt;='club records end 2019'!$O$30),AND(E187='club records end 2019'!$N$31, F187&gt;='club records end 2019'!$O$31))), "CR", " ")</f>
        <v xml:space="preserve"> </v>
      </c>
    </row>
    <row r="188" spans="1:60" ht="14.5" hidden="1" x14ac:dyDescent="0.35">
      <c r="A188" s="29" t="str">
        <f t="shared" si="21"/>
        <v>U15</v>
      </c>
      <c r="B188" s="2">
        <v>100</v>
      </c>
      <c r="C188" s="1" t="s">
        <v>307</v>
      </c>
      <c r="D188" s="1" t="s">
        <v>308</v>
      </c>
      <c r="E188" s="33" t="s">
        <v>11</v>
      </c>
      <c r="J188" s="13" t="s">
        <v>306</v>
      </c>
      <c r="K188" s="13" t="str">
        <f>IF(AND(B188=100, OR(AND(E188='club records end 2019'!$B$6, F188&lt;='club records end 2019'!$C$6), AND(E188='club records end 2019'!$B$7, F188&lt;='club records end 2019'!$C$7), AND(E188='club records end 2019'!$B$8, F188&lt;='club records end 2019'!$C$8), AND(E188='club records end 2019'!$B$9, F188&lt;='club records end 2019'!$C$9), AND(E188='club records end 2019'!$B$10, F188&lt;='club records end 2019'!$C$10))), "CR", " ")</f>
        <v>CR</v>
      </c>
      <c r="L188" s="13" t="str">
        <f>IF(AND(B188=200, OR(AND(E188='club records end 2019'!$B$11, F188&lt;='club records end 2019'!$C$11), AND(E188='club records end 2019'!$B$12, F188&lt;='club records end 2019'!$C$12), AND(E188='club records end 2019'!$B$13, F188&lt;='club records end 2019'!$C$13), AND(E188='club records end 2019'!$B$14, F188&lt;='club records end 2019'!$C$14), AND(E188='club records end 2019'!$B$15, F188&lt;='club records end 2019'!$C$15))), "CR", " ")</f>
        <v xml:space="preserve"> </v>
      </c>
      <c r="M188" s="13" t="str">
        <f>IF(AND(B188=300, OR(AND(E188='club records end 2019'!$B$16, F188&lt;='club records end 2019'!$C$16), AND(E188='club records end 2019'!$B$17, F188&lt;='club records end 2019'!$C$17))), "CR", " ")</f>
        <v xml:space="preserve"> </v>
      </c>
      <c r="N188" s="13"/>
      <c r="O188" s="13"/>
      <c r="P188" s="13"/>
      <c r="Q188" s="13"/>
      <c r="R188" s="13" t="str">
        <f>IF(AND(B188="1600 (Mile)",OR(AND(E188='club records end 2019'!$B$34,F188&lt;='club records end 2019'!$C$34),AND(E188='club records end 2019'!$B$35,F188&lt;='club records end 2019'!$C$35),AND(E188='club records end 2019'!$B$36,F188&lt;='club records end 2019'!$C$36),AND(E188='club records end 2019'!$B$37,F188&lt;='club records end 2019'!$C$37))),"CR"," ")</f>
        <v xml:space="preserve"> </v>
      </c>
      <c r="S188" s="13"/>
      <c r="T188" s="13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3"/>
      <c r="BB188" s="13"/>
      <c r="BC188" s="13"/>
      <c r="BD188" s="13"/>
      <c r="BE188" s="13"/>
      <c r="BF188" s="13"/>
      <c r="BG188" s="13"/>
      <c r="BH188" s="13"/>
    </row>
    <row r="189" spans="1:60" ht="14.5" hidden="1" x14ac:dyDescent="0.35">
      <c r="A189" s="29" t="str">
        <f t="shared" si="21"/>
        <v>U15</v>
      </c>
      <c r="B189" s="2" t="s">
        <v>30</v>
      </c>
      <c r="C189" s="1" t="s">
        <v>79</v>
      </c>
      <c r="D189" s="1" t="s">
        <v>187</v>
      </c>
      <c r="E189" s="29" t="s">
        <v>11</v>
      </c>
      <c r="J189" s="13" t="s">
        <v>306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3"/>
      <c r="BB189" s="13"/>
      <c r="BC189" s="13"/>
      <c r="BD189" s="13"/>
      <c r="BE189" s="13"/>
      <c r="BF189" s="13"/>
      <c r="BG189" s="13"/>
      <c r="BH189" s="13"/>
    </row>
    <row r="190" spans="1:60" ht="14.5" hidden="1" x14ac:dyDescent="0.35">
      <c r="A190" s="29" t="str">
        <f t="shared" si="21"/>
        <v>U15</v>
      </c>
      <c r="B190" s="2">
        <v>100</v>
      </c>
      <c r="C190" s="1" t="s">
        <v>245</v>
      </c>
      <c r="D190" s="1" t="s">
        <v>246</v>
      </c>
      <c r="E190" s="29" t="s">
        <v>11</v>
      </c>
      <c r="J190" s="13" t="str">
        <f t="shared" ref="J190:J204" si="22">IF(OR(K190="CR", L190="CR", M190="CR", N190="CR", O190="CR", P190="CR", Q190="CR", R190="CR", S190="CR", T190="CR",U190="CR", V190="CR", W190="CR", X190="CR", Y190="CR", Z190="CR", AA190="CR", AB190="CR", AC190="CR", AD190="CR", AE190="CR", AF190="CR", AG190="CR", AH190="CR", AI190="CR", AJ190="CR", AK190="CR", AL190="CR", AM190="CR", AN190="CR", AO190="CR", AP190="CR", AQ190="CR", AR190="CR", AS190="CR", AT190="CR", AU190="CR", AV190="CR", AW190="CR", AX190="CR", AY190="CR", AZ190="CR", BA190="CR", BB190="CR", BC190="CR", BD190="CR", BE190="CR", BF190="CR", BG190="CR", BH190="CR"), "***CLUB RECORD***", "")</f>
        <v>***CLUB RECORD***</v>
      </c>
      <c r="K190" s="13" t="str">
        <f>IF(AND(B190=100, OR(AND(E190='club records end 2019'!$B$6, F190&lt;='club records end 2019'!$C$6), AND(E190='club records end 2019'!$B$7, F190&lt;='club records end 2019'!$C$7), AND(E190='club records end 2019'!$B$8, F190&lt;='club records end 2019'!$C$8), AND(E190='club records end 2019'!$B$9, F190&lt;='club records end 2019'!$C$9), AND(E190='club records end 2019'!$B$10, F190&lt;='club records end 2019'!$C$10))), "CR", " ")</f>
        <v>CR</v>
      </c>
      <c r="L190" s="13" t="str">
        <f>IF(AND(B190=200, OR(AND(E190='club records end 2019'!$B$11, F190&lt;='club records end 2019'!$C$11), AND(E190='club records end 2019'!$B$12, F190&lt;='club records end 2019'!$C$12), AND(E190='club records end 2019'!$B$13, F190&lt;='club records end 2019'!$C$13), AND(E190='club records end 2019'!$B$14, F190&lt;='club records end 2019'!$C$14), AND(E190='club records end 2019'!$B$15, F190&lt;='club records end 2019'!$C$15))), "CR", " ")</f>
        <v xml:space="preserve"> </v>
      </c>
      <c r="M190" s="13" t="str">
        <f>IF(AND(B190=300, OR(AND(E190='club records end 2019'!$B$16, F190&lt;='club records end 2019'!$C$16), AND(E190='club records end 2019'!$B$17, F190&lt;='club records end 2019'!$C$17))), "CR", " ")</f>
        <v xml:space="preserve"> </v>
      </c>
      <c r="N190" s="13" t="str">
        <f>IF(AND(B190=400, OR(AND(E190='club records end 2019'!$B$18, F190&lt;='club records end 2019'!$C$18), AND(E190='club records end 2019'!$B$19, F190&lt;='club records end 2019'!$C$19), AND(E190='club records end 2019'!$B$20, F190&lt;='club records end 2019'!$C$20), AND(E190='club records end 2019'!$B$21, F190&lt;='club records end 2019'!$C$21))), "CR", " ")</f>
        <v xml:space="preserve"> </v>
      </c>
      <c r="O190" s="13" t="str">
        <f>IF(AND(B190=800, OR(AND(E190='club records end 2019'!$B$22, F190&lt;='club records end 2019'!$C$22), AND(E190='club records end 2019'!$B$23, F190&lt;='club records end 2019'!$C$23), AND(E190='club records end 2019'!$B$24, F190&lt;='club records end 2019'!$C$24), AND(E190='club records end 2019'!$B$25, F190&lt;='club records end 2019'!$C$25), AND(E190='club records end 2019'!$B$26, F190&lt;='club records end 2019'!$C$26))), "CR", " ")</f>
        <v xml:space="preserve"> </v>
      </c>
      <c r="P190" s="13" t="str">
        <f>IF(AND(B190=1000, OR(AND(E190='club records end 2019'!$B$27, F190&lt;='club records end 2019'!$C$27), AND(E190='club records end 2019'!$B$28, F190&lt;='club records end 2019'!$C$28))), "CR", " ")</f>
        <v xml:space="preserve"> </v>
      </c>
      <c r="Q190" s="13" t="str">
        <f>IF(AND(B190=1500, OR(AND(E190='club records end 2019'!$B$29, F190&lt;='club records end 2019'!$C$29), AND(E190='club records end 2019'!$B$30, F190&lt;='club records end 2019'!$C$30), AND(E190='club records end 2019'!$B$31, F190&lt;='club records end 2019'!$C$31), AND(E190='club records end 2019'!$B$32, F190&lt;='club records end 2019'!$C$32), AND(E190='club records end 2019'!$B$33, F190&lt;='club records end 2019'!$C$33))), "CR", " ")</f>
        <v xml:space="preserve"> </v>
      </c>
      <c r="R190" s="13" t="str">
        <f>IF(AND(B190="1600 (Mile)",OR(AND(E190='club records end 2019'!$B$34,F190&lt;='club records end 2019'!$C$34),AND(E190='club records end 2019'!$B$35,F190&lt;='club records end 2019'!$C$35),AND(E190='club records end 2019'!$B$36,F190&lt;='club records end 2019'!$C$36),AND(E190='club records end 2019'!$B$37,F190&lt;='club records end 2019'!$C$37))),"CR"," ")</f>
        <v xml:space="preserve"> </v>
      </c>
      <c r="S190" s="13" t="str">
        <f>IF(AND(B190=3000, OR(AND(E190='club records end 2019'!$B$38, F190&lt;='club records end 2019'!$C$38), AND(E190='club records end 2019'!$B$39, F190&lt;='club records end 2019'!$C$39), AND(E190='club records end 2019'!$B$40, F190&lt;='club records end 2019'!$C$40), AND(E190='club records end 2019'!$B$41, F190&lt;='club records end 2019'!$C$41))), "CR", " ")</f>
        <v xml:space="preserve"> </v>
      </c>
      <c r="T190" s="13" t="str">
        <f>IF(AND(B190=5000, OR(AND(E190='club records end 2019'!$B$42, F190&lt;='club records end 2019'!$C$42), AND(E190='club records end 2019'!$B$43, F190&lt;='club records end 2019'!$C$43))), "CR", " ")</f>
        <v xml:space="preserve"> </v>
      </c>
      <c r="U190" s="12" t="str">
        <f>IF(AND(B190=10000, OR(AND(E190='club records end 2019'!$B$44, F190&lt;='club records end 2019'!$C$44), AND(E190='club records end 2019'!$B$45, F190&lt;='club records end 2019'!$C$45))), "CR", " ")</f>
        <v xml:space="preserve"> </v>
      </c>
      <c r="V190" s="12" t="str">
        <f>IF(AND(B190="high jump", OR(AND(E190='club records end 2019'!$F$1, F190&gt;='club records end 2019'!$G$1), AND(E190='club records end 2019'!$F$2, F190&gt;='club records end 2019'!$G$2), AND(E190='club records end 2019'!$F$3, F190&gt;='club records end 2019'!$G$3), AND(E190='club records end 2019'!$F$4, F190&gt;='club records end 2019'!$G$4), AND(E190='club records end 2019'!$F$5, F190&gt;='club records end 2019'!$G$5))), "CR", " ")</f>
        <v xml:space="preserve"> </v>
      </c>
      <c r="W190" s="12" t="str">
        <f>IF(AND(B190="long jump", OR(AND(E190='club records end 2019'!$F$6, F190&gt;='club records end 2019'!$G$6), AND(E190='club records end 2019'!$F$7, F190&gt;='club records end 2019'!$G$7), AND(E190='club records end 2019'!$F$8, F190&gt;='club records end 2019'!$G$8), AND(E190='club records end 2019'!$F$9, F190&gt;='club records end 2019'!$G$9), AND(E190='club records end 2019'!$F$10, F190&gt;='club records end 2019'!$G$10))), "CR", " ")</f>
        <v xml:space="preserve"> </v>
      </c>
      <c r="X190" s="12" t="str">
        <f>IF(AND(B190="triple jump", OR(AND(E190='club records end 2019'!$F$11, F190&gt;='club records end 2019'!$G$11), AND(E190='club records end 2019'!$F$12, F190&gt;='club records end 2019'!$G$12), AND(E190='club records end 2019'!$F$13, F190&gt;='club records end 2019'!$G$13), AND(E190='club records end 2019'!$F$14, F190&gt;='club records end 2019'!$H$14), AND(E190='club records end 2019'!$F$15, F190&gt;='club records end 2019'!$G$15))), "CR", " ")</f>
        <v xml:space="preserve"> </v>
      </c>
      <c r="Y190" s="12" t="str">
        <f>IF(AND(B190="pole vault", OR(AND(E190='club records end 2019'!$F$16, F190&gt;='club records end 2019'!$G$16), AND(E190='club records end 2019'!$F$17, F190&gt;='club records end 2019'!$G$17), AND(E190='club records end 2019'!$F$18, F190&gt;='club records end 2019'!$G$18), AND(E190='club records end 2019'!$F$19, F190&gt;='club records end 2019'!$G$19), AND(E190='club records end 2019'!$F$20, F190&gt;='club records end 2019'!$G$20))), "CR", " ")</f>
        <v xml:space="preserve"> </v>
      </c>
      <c r="Z190" s="12" t="str">
        <f>IF(AND(B190="discus 1", E190='club records end 2019'!$F$21, F190&gt;='club records end 2019'!$G$21), "CR", " ")</f>
        <v xml:space="preserve"> </v>
      </c>
      <c r="AA190" s="12" t="str">
        <f>IF(AND(B190="discus 1.25", E190='club records end 2019'!$F$22, F190&gt;='club records end 2019'!$G$22), "CR", " ")</f>
        <v xml:space="preserve"> </v>
      </c>
      <c r="AB190" s="12" t="str">
        <f>IF(AND(B190="discus 1.5", E190='club records end 2019'!$F$23, F190&gt;='club records end 2019'!$G$23), "CR", " ")</f>
        <v xml:space="preserve"> </v>
      </c>
      <c r="AC190" s="12" t="str">
        <f>IF(AND(B190="discus 1.75", E190='club records end 2019'!$F$24, F190&gt;='club records end 2019'!$G$24), "CR", " ")</f>
        <v xml:space="preserve"> </v>
      </c>
      <c r="AD190" s="12" t="str">
        <f>IF(AND(B190="discus 2", E190='club records end 2019'!$F$25, F190&gt;='club records end 2019'!$G$25), "CR", " ")</f>
        <v xml:space="preserve"> </v>
      </c>
      <c r="AE190" s="12" t="str">
        <f>IF(AND(B190="hammer 4", E190='club records end 2019'!$F$27, F190&gt;='club records end 2019'!$G$27), "CR", " ")</f>
        <v xml:space="preserve"> </v>
      </c>
      <c r="AF190" s="12" t="str">
        <f>IF(AND(B190="hammer 5", E190='club records end 2019'!$F$28, F190&gt;='club records end 2019'!$G$28), "CR", " ")</f>
        <v xml:space="preserve"> </v>
      </c>
      <c r="AG190" s="12" t="str">
        <f>IF(AND(B190="hammer 6", E190='club records end 2019'!$F$29, F190&gt;='club records end 2019'!$G$29), "CR", " ")</f>
        <v xml:space="preserve"> </v>
      </c>
      <c r="AH190" s="12" t="str">
        <f>IF(AND(B190="hammer 7.26", E190='club records end 2019'!$F$30, F190&gt;='club records end 2019'!$G$30), "CR", " ")</f>
        <v xml:space="preserve"> </v>
      </c>
      <c r="AI190" s="12" t="str">
        <f>IF(AND(B190="javelin 400", E190='club records end 2019'!$F$31, F190&gt;='club records end 2019'!$G$31), "CR", " ")</f>
        <v xml:space="preserve"> </v>
      </c>
      <c r="AJ190" s="12" t="str">
        <f>IF(AND(B190="javelin 600", E190='club records end 2019'!$F$32, F190&gt;='club records end 2019'!$G$32), "CR", " ")</f>
        <v xml:space="preserve"> </v>
      </c>
      <c r="AK190" s="12" t="str">
        <f>IF(AND(B190="javelin 700", E190='club records end 2019'!$F$33, F190&gt;='club records end 2019'!$G$33), "CR", " ")</f>
        <v xml:space="preserve"> </v>
      </c>
      <c r="AL190" s="12" t="str">
        <f>IF(AND(B190="javelin 800", OR(AND(E190='club records end 2019'!$F$34, F190&gt;='club records end 2019'!$G$34), AND(E190='club records end 2019'!$F$35, F190&gt;='club records end 2019'!$G$35))), "CR", " ")</f>
        <v xml:space="preserve"> </v>
      </c>
      <c r="AM190" s="12" t="str">
        <f>IF(AND(B190="shot 3", E190='club records end 2019'!$F$36, F190&gt;='club records end 2019'!$G$36), "CR", " ")</f>
        <v xml:space="preserve"> </v>
      </c>
      <c r="AN190" s="12" t="str">
        <f>IF(AND(B190="shot 4", E190='club records end 2019'!$F$37, F190&gt;='club records end 2019'!$G$37), "CR", " ")</f>
        <v xml:space="preserve"> </v>
      </c>
      <c r="AO190" s="12" t="str">
        <f>IF(AND(B190="shot 5", E190='club records end 2019'!$F$38, F190&gt;='club records end 2019'!$G$38), "CR", " ")</f>
        <v xml:space="preserve"> </v>
      </c>
      <c r="AP190" s="12" t="str">
        <f>IF(AND(B190="shot 6", E190='club records end 2019'!$F$39, F190&gt;='club records end 2019'!$G$39), "CR", " ")</f>
        <v xml:space="preserve"> </v>
      </c>
      <c r="AQ190" s="12" t="str">
        <f>IF(AND(B190="shot 7.26", E190='club records end 2019'!$F$40, F190&gt;='club records end 2019'!$G$40), "CR", " ")</f>
        <v xml:space="preserve"> </v>
      </c>
      <c r="AR190" s="12" t="str">
        <f>IF(AND(B190="60H",OR(AND(E190='club records end 2019'!$J$1,F190&lt;='club records end 2019'!$K$1),AND(E190='club records end 2019'!$J$2,F190&lt;='club records end 2019'!$K$2),AND(E190='club records end 2019'!$J$3,F190&lt;='club records end 2019'!$K$3),AND(E190='club records end 2019'!$J$4,F190&lt;='club records end 2019'!$K$4),AND(E190='club records end 2019'!$J$5,F190&lt;='club records end 2019'!$K$5))),"CR"," ")</f>
        <v xml:space="preserve"> </v>
      </c>
      <c r="AS190" s="12" t="str">
        <f>IF(AND(B190="75H", AND(E190='club records end 2019'!$J$6, F190&lt;='club records end 2019'!$K$6)), "CR", " ")</f>
        <v xml:space="preserve"> </v>
      </c>
      <c r="AT190" s="12" t="str">
        <f>IF(AND(B190="80H", AND(E190='club records end 2019'!$J$7, F190&lt;='club records end 2019'!$K$7)), "CR", " ")</f>
        <v xml:space="preserve"> </v>
      </c>
      <c r="AU190" s="12" t="str">
        <f>IF(AND(B190="100H", AND(E190='club records end 2019'!$J$8, F190&lt;='club records end 2019'!$K$8)), "CR", " ")</f>
        <v xml:space="preserve"> </v>
      </c>
      <c r="AV190" s="12" t="str">
        <f>IF(AND(B190="110H", OR(AND(E190='club records end 2019'!$J$9, F190&lt;='club records end 2019'!$K$9), AND(E190='club records end 2019'!$J$10, F190&lt;='club records end 2019'!$K$10))), "CR", " ")</f>
        <v xml:space="preserve"> </v>
      </c>
      <c r="AW190" s="12" t="str">
        <f>IF(AND(B190="400H", OR(AND(E190='club records end 2019'!$J$11, F190&lt;='club records end 2019'!$K$11), AND(E190='club records end 2019'!$J$12, F190&lt;='club records end 2019'!$K$12), AND(E190='club records end 2019'!$J$13, F190&lt;='club records end 2019'!$K$13), AND(E190='club records end 2019'!$J$14, F190&lt;='club records end 2019'!$K$14))), "CR", " ")</f>
        <v xml:space="preserve"> </v>
      </c>
      <c r="AX190" s="12" t="str">
        <f>IF(AND(B190="1500SC", AND(E190='club records end 2019'!$J$15, F190&lt;='club records end 2019'!$K$15)), "CR", " ")</f>
        <v xml:space="preserve"> </v>
      </c>
      <c r="AY190" s="12" t="str">
        <f>IF(AND(B190="2000SC", OR(AND(E190='club records end 2019'!$J$17, F190&lt;='club records end 2019'!$K$17), AND(E190='club records end 2019'!$J$18, F190&lt;='club records end 2019'!$K$18))), "CR", " ")</f>
        <v xml:space="preserve"> </v>
      </c>
      <c r="AZ190" s="12" t="str">
        <f>IF(AND(B190="3000SC", OR(AND(E190='club records end 2019'!$J$20, F190&lt;='club records end 2019'!$K$20), AND(E190='club records end 2019'!$J$21, F190&lt;='club records end 2019'!$K$21))), "CR", " ")</f>
        <v xml:space="preserve"> </v>
      </c>
      <c r="BA190" s="13" t="str">
        <f>IF(AND(B190="4x100", OR(AND(E190='club records end 2019'!$N$1, F190&lt;='club records end 2019'!$O$1), AND(E190='club records end 2019'!$N$2, F190&lt;='club records end 2019'!$O$2), AND(E190='club records end 2019'!$N$3, F190&lt;='club records end 2019'!$O$3), AND(E190='club records end 2019'!$N$4, F190&lt;='club records end 2019'!$O$4), AND(E190='club records end 2019'!$N$5, F190&lt;='club records end 2019'!$O$5))), "CR", " ")</f>
        <v xml:space="preserve"> </v>
      </c>
      <c r="BB190" s="13" t="str">
        <f>IF(AND(B190="4x200", OR(AND(E190='club records end 2019'!$N$6, F190&lt;='club records end 2019'!$O$6), AND(E190='club records end 2019'!$N$7, F190&lt;='club records end 2019'!$O$7), AND(E190='club records end 2019'!$N$8, F190&lt;='club records end 2019'!$O$8), AND(E190='club records end 2019'!$N$9, F190&lt;='club records end 2019'!$O$9), AND(E190='club records end 2019'!$N$10, F190&lt;='club records end 2019'!$O$10))), "CR", " ")</f>
        <v xml:space="preserve"> </v>
      </c>
      <c r="BC190" s="13" t="str">
        <f>IF(AND(B190="4x300", AND(E190='club records end 2019'!$N$11, F190&lt;='club records end 2019'!$O$11)), "CR", " ")</f>
        <v xml:space="preserve"> </v>
      </c>
      <c r="BD190" s="13" t="str">
        <f>IF(AND(B190="4x400", OR(AND(E190='club records end 2019'!$N$12, F190&lt;='club records end 2019'!$O$12), AND(E190='club records end 2019'!$N$13, F190&lt;='club records end 2019'!$O$13), AND(E190='club records end 2019'!$N$14, F190&lt;='club records end 2019'!$O$14), AND(E190='club records end 2019'!$N$15, F190&lt;='club records end 2019'!$O$15))), "CR", " ")</f>
        <v xml:space="preserve"> </v>
      </c>
      <c r="BE190" s="13" t="str">
        <f>IF(AND(B190="3x800", OR(AND(E190='club records end 2019'!$N$16, F190&lt;='club records end 2019'!$O$16), AND(E190='club records end 2019'!$N$17, F190&lt;='club records end 2019'!$O$17), AND(E190='club records end 2019'!$N$18, F190&lt;='club records end 2019'!$O$18))), "CR", " ")</f>
        <v xml:space="preserve"> </v>
      </c>
      <c r="BF190" s="13" t="str">
        <f>IF(AND(B190="pentathlon", OR(AND(E190='club records end 2019'!$N$21, F190&gt;='club records end 2019'!$O$21), AND(E190='club records end 2019'!$N$22, F190&gt;='club records end 2019'!$O$22),AND(E190='club records end 2019'!$N$23, F190&gt;='club records end 2019'!$O$23),AND(E190='club records end 2019'!$N$24, F190&gt;='club records end 2019'!$O$24))), "CR", " ")</f>
        <v xml:space="preserve"> </v>
      </c>
      <c r="BG190" s="13" t="str">
        <f>IF(AND(B190="heptathlon", OR(AND(E190='club records end 2019'!$N$26, F190&gt;='club records end 2019'!$O$26), AND(E190='club records end 2019'!$N$27, F190&gt;='club records end 2019'!$O$27))), "CR", " ")</f>
        <v xml:space="preserve"> </v>
      </c>
      <c r="BH190" s="13" t="str">
        <f>IF(AND(B190="decathlon", OR(AND(E190='club records end 2019'!$N$29, F190&gt;='club records end 2019'!$O$29), AND(E190='club records end 2019'!$N$30, F190&gt;='club records end 2019'!$O$30),AND(E190='club records end 2019'!$N$31, F190&gt;='club records end 2019'!$O$31))), "CR", " ")</f>
        <v xml:space="preserve"> </v>
      </c>
    </row>
    <row r="191" spans="1:60" ht="14.5" hidden="1" x14ac:dyDescent="0.35">
      <c r="A191" s="29" t="str">
        <f t="shared" si="21"/>
        <v>U15</v>
      </c>
      <c r="B191" s="2" t="s">
        <v>7</v>
      </c>
      <c r="C191" s="1" t="s">
        <v>245</v>
      </c>
      <c r="D191" s="1" t="s">
        <v>246</v>
      </c>
      <c r="E191" s="29" t="s">
        <v>11</v>
      </c>
      <c r="J191" s="13" t="str">
        <f t="shared" si="22"/>
        <v/>
      </c>
      <c r="K191" s="13" t="str">
        <f>IF(AND(B191=100, OR(AND(E191='club records end 2019'!$B$6, F191&lt;='club records end 2019'!$C$6), AND(E191='club records end 2019'!$B$7, F191&lt;='club records end 2019'!$C$7), AND(E191='club records end 2019'!$B$8, F191&lt;='club records end 2019'!$C$8), AND(E191='club records end 2019'!$B$9, F191&lt;='club records end 2019'!$C$9), AND(E191='club records end 2019'!$B$10, F191&lt;='club records end 2019'!$C$10))), "CR", " ")</f>
        <v xml:space="preserve"> </v>
      </c>
      <c r="L191" s="13" t="str">
        <f>IF(AND(B191=200, OR(AND(E191='club records end 2019'!$B$11, F191&lt;='club records end 2019'!$C$11), AND(E191='club records end 2019'!$B$12, F191&lt;='club records end 2019'!$C$12), AND(E191='club records end 2019'!$B$13, F191&lt;='club records end 2019'!$C$13), AND(E191='club records end 2019'!$B$14, F191&lt;='club records end 2019'!$C$14), AND(E191='club records end 2019'!$B$15, F191&lt;='club records end 2019'!$C$15))), "CR", " ")</f>
        <v xml:space="preserve"> </v>
      </c>
      <c r="M191" s="13" t="str">
        <f>IF(AND(B191=300, OR(AND(E191='club records end 2019'!$B$16, F191&lt;='club records end 2019'!$C$16), AND(E191='club records end 2019'!$B$17, F191&lt;='club records end 2019'!$C$17))), "CR", " ")</f>
        <v xml:space="preserve"> </v>
      </c>
      <c r="N191" s="13" t="str">
        <f>IF(AND(B191=400, OR(AND(E191='club records end 2019'!$B$18, F191&lt;='club records end 2019'!$C$18), AND(E191='club records end 2019'!$B$19, F191&lt;='club records end 2019'!$C$19), AND(E191='club records end 2019'!$B$20, F191&lt;='club records end 2019'!$C$20), AND(E191='club records end 2019'!$B$21, F191&lt;='club records end 2019'!$C$21))), "CR", " ")</f>
        <v xml:space="preserve"> </v>
      </c>
      <c r="O191" s="13" t="str">
        <f>IF(AND(B191=800, OR(AND(E191='club records end 2019'!$B$22, F191&lt;='club records end 2019'!$C$22), AND(E191='club records end 2019'!$B$23, F191&lt;='club records end 2019'!$C$23), AND(E191='club records end 2019'!$B$24, F191&lt;='club records end 2019'!$C$24), AND(E191='club records end 2019'!$B$25, F191&lt;='club records end 2019'!$C$25), AND(E191='club records end 2019'!$B$26, F191&lt;='club records end 2019'!$C$26))), "CR", " ")</f>
        <v xml:space="preserve"> </v>
      </c>
      <c r="P191" s="13" t="str">
        <f>IF(AND(B191=1000, OR(AND(E191='club records end 2019'!$B$27, F191&lt;='club records end 2019'!$C$27), AND(E191='club records end 2019'!$B$28, F191&lt;='club records end 2019'!$C$28))), "CR", " ")</f>
        <v xml:space="preserve"> </v>
      </c>
      <c r="Q191" s="13" t="str">
        <f>IF(AND(B191=1500, OR(AND(E191='club records end 2019'!$B$29, F191&lt;='club records end 2019'!$C$29), AND(E191='club records end 2019'!$B$30, F191&lt;='club records end 2019'!$C$30), AND(E191='club records end 2019'!$B$31, F191&lt;='club records end 2019'!$C$31), AND(E191='club records end 2019'!$B$32, F191&lt;='club records end 2019'!$C$32), AND(E191='club records end 2019'!$B$33, F191&lt;='club records end 2019'!$C$33))), "CR", " ")</f>
        <v xml:space="preserve"> </v>
      </c>
      <c r="R191" s="13" t="str">
        <f>IF(AND(B191="1600 (Mile)",OR(AND(E191='club records end 2019'!$B$34,F191&lt;='club records end 2019'!$C$34),AND(E191='club records end 2019'!$B$35,F191&lt;='club records end 2019'!$C$35),AND(E191='club records end 2019'!$B$36,F191&lt;='club records end 2019'!$C$36),AND(E191='club records end 2019'!$B$37,F191&lt;='club records end 2019'!$C$37))),"CR"," ")</f>
        <v xml:space="preserve"> </v>
      </c>
      <c r="S191" s="13" t="str">
        <f>IF(AND(B191=3000, OR(AND(E191='club records end 2019'!$B$38, F191&lt;='club records end 2019'!$C$38), AND(E191='club records end 2019'!$B$39, F191&lt;='club records end 2019'!$C$39), AND(E191='club records end 2019'!$B$40, F191&lt;='club records end 2019'!$C$40), AND(E191='club records end 2019'!$B$41, F191&lt;='club records end 2019'!$C$41))), "CR", " ")</f>
        <v xml:space="preserve"> </v>
      </c>
      <c r="T191" s="13" t="str">
        <f>IF(AND(B191=5000, OR(AND(E191='club records end 2019'!$B$42, F191&lt;='club records end 2019'!$C$42), AND(E191='club records end 2019'!$B$43, F191&lt;='club records end 2019'!$C$43))), "CR", " ")</f>
        <v xml:space="preserve"> </v>
      </c>
      <c r="U191" s="12" t="str">
        <f>IF(AND(B191=10000, OR(AND(E191='club records end 2019'!$B$44, F191&lt;='club records end 2019'!$C$44), AND(E191='club records end 2019'!$B$45, F191&lt;='club records end 2019'!$C$45))), "CR", " ")</f>
        <v xml:space="preserve"> </v>
      </c>
      <c r="V191" s="12" t="str">
        <f>IF(AND(B191="high jump", OR(AND(E191='club records end 2019'!$F$1, F191&gt;='club records end 2019'!$G$1), AND(E191='club records end 2019'!$F$2, F191&gt;='club records end 2019'!$G$2), AND(E191='club records end 2019'!$F$3, F191&gt;='club records end 2019'!$G$3), AND(E191='club records end 2019'!$F$4, F191&gt;='club records end 2019'!$G$4), AND(E191='club records end 2019'!$F$5, F191&gt;='club records end 2019'!$G$5))), "CR", " ")</f>
        <v xml:space="preserve"> </v>
      </c>
      <c r="W191" s="12" t="str">
        <f>IF(AND(B191="long jump", OR(AND(E191='club records end 2019'!$F$6, F191&gt;='club records end 2019'!$G$6), AND(E191='club records end 2019'!$F$7, F191&gt;='club records end 2019'!$G$7), AND(E191='club records end 2019'!$F$8, F191&gt;='club records end 2019'!$G$8), AND(E191='club records end 2019'!$F$9, F191&gt;='club records end 2019'!$G$9), AND(E191='club records end 2019'!$F$10, F191&gt;='club records end 2019'!$G$10))), "CR", " ")</f>
        <v xml:space="preserve"> </v>
      </c>
      <c r="X191" s="12" t="str">
        <f>IF(AND(B191="triple jump", OR(AND(E191='club records end 2019'!$F$11, F191&gt;='club records end 2019'!$G$11), AND(E191='club records end 2019'!$F$12, F191&gt;='club records end 2019'!$G$12), AND(E191='club records end 2019'!$F$13, F191&gt;='club records end 2019'!$G$13), AND(E191='club records end 2019'!$F$14, F191&gt;='club records end 2019'!$H$14), AND(E191='club records end 2019'!$F$15, F191&gt;='club records end 2019'!$G$15))), "CR", " ")</f>
        <v xml:space="preserve"> </v>
      </c>
      <c r="Y191" s="12" t="str">
        <f>IF(AND(B191="pole vault", OR(AND(E191='club records end 2019'!$F$16, F191&gt;='club records end 2019'!$G$16), AND(E191='club records end 2019'!$F$17, F191&gt;='club records end 2019'!$G$17), AND(E191='club records end 2019'!$F$18, F191&gt;='club records end 2019'!$G$18), AND(E191='club records end 2019'!$F$19, F191&gt;='club records end 2019'!$G$19), AND(E191='club records end 2019'!$F$20, F191&gt;='club records end 2019'!$G$20))), "CR", " ")</f>
        <v xml:space="preserve"> </v>
      </c>
      <c r="Z191" s="12" t="str">
        <f>IF(AND(B191="discus 1", E191='club records end 2019'!$F$21, F191&gt;='club records end 2019'!$G$21), "CR", " ")</f>
        <v xml:space="preserve"> </v>
      </c>
      <c r="AA191" s="12" t="str">
        <f>IF(AND(B191="discus 1.25", E191='club records end 2019'!$F$22, F191&gt;='club records end 2019'!$G$22), "CR", " ")</f>
        <v xml:space="preserve"> </v>
      </c>
      <c r="AB191" s="12" t="str">
        <f>IF(AND(B191="discus 1.5", E191='club records end 2019'!$F$23, F191&gt;='club records end 2019'!$G$23), "CR", " ")</f>
        <v xml:space="preserve"> </v>
      </c>
      <c r="AC191" s="12" t="str">
        <f>IF(AND(B191="discus 1.75", E191='club records end 2019'!$F$24, F191&gt;='club records end 2019'!$G$24), "CR", " ")</f>
        <v xml:space="preserve"> </v>
      </c>
      <c r="AD191" s="12" t="str">
        <f>IF(AND(B191="discus 2", E191='club records end 2019'!$F$25, F191&gt;='club records end 2019'!$G$25), "CR", " ")</f>
        <v xml:space="preserve"> </v>
      </c>
      <c r="AE191" s="12" t="str">
        <f>IF(AND(B191="hammer 4", E191='club records end 2019'!$F$27, F191&gt;='club records end 2019'!$G$27), "CR", " ")</f>
        <v xml:space="preserve"> </v>
      </c>
      <c r="AF191" s="12" t="str">
        <f>IF(AND(B191="hammer 5", E191='club records end 2019'!$F$28, F191&gt;='club records end 2019'!$G$28), "CR", " ")</f>
        <v xml:space="preserve"> </v>
      </c>
      <c r="AG191" s="12" t="str">
        <f>IF(AND(B191="hammer 6", E191='club records end 2019'!$F$29, F191&gt;='club records end 2019'!$G$29), "CR", " ")</f>
        <v xml:space="preserve"> </v>
      </c>
      <c r="AH191" s="12" t="str">
        <f>IF(AND(B191="hammer 7.26", E191='club records end 2019'!$F$30, F191&gt;='club records end 2019'!$G$30), "CR", " ")</f>
        <v xml:space="preserve"> </v>
      </c>
      <c r="AI191" s="12" t="str">
        <f>IF(AND(B191="javelin 400", E191='club records end 2019'!$F$31, F191&gt;='club records end 2019'!$G$31), "CR", " ")</f>
        <v xml:space="preserve"> </v>
      </c>
      <c r="AJ191" s="12" t="str">
        <f>IF(AND(B191="javelin 600", E191='club records end 2019'!$F$32, F191&gt;='club records end 2019'!$G$32), "CR", " ")</f>
        <v xml:space="preserve"> </v>
      </c>
      <c r="AK191" s="12" t="str">
        <f>IF(AND(B191="javelin 700", E191='club records end 2019'!$F$33, F191&gt;='club records end 2019'!$G$33), "CR", " ")</f>
        <v xml:space="preserve"> </v>
      </c>
      <c r="AL191" s="12" t="str">
        <f>IF(AND(B191="javelin 800", OR(AND(E191='club records end 2019'!$F$34, F191&gt;='club records end 2019'!$G$34), AND(E191='club records end 2019'!$F$35, F191&gt;='club records end 2019'!$G$35))), "CR", " ")</f>
        <v xml:space="preserve"> </v>
      </c>
      <c r="AM191" s="12" t="str">
        <f>IF(AND(B191="shot 3", E191='club records end 2019'!$F$36, F191&gt;='club records end 2019'!$G$36), "CR", " ")</f>
        <v xml:space="preserve"> </v>
      </c>
      <c r="AN191" s="12" t="str">
        <f>IF(AND(B191="shot 4", E191='club records end 2019'!$F$37, F191&gt;='club records end 2019'!$G$37), "CR", " ")</f>
        <v xml:space="preserve"> </v>
      </c>
      <c r="AO191" s="12" t="str">
        <f>IF(AND(B191="shot 5", E191='club records end 2019'!$F$38, F191&gt;='club records end 2019'!$G$38), "CR", " ")</f>
        <v xml:space="preserve"> </v>
      </c>
      <c r="AP191" s="12" t="str">
        <f>IF(AND(B191="shot 6", E191='club records end 2019'!$F$39, F191&gt;='club records end 2019'!$G$39), "CR", " ")</f>
        <v xml:space="preserve"> </v>
      </c>
      <c r="AQ191" s="12" t="str">
        <f>IF(AND(B191="shot 7.26", E191='club records end 2019'!$F$40, F191&gt;='club records end 2019'!$G$40), "CR", " ")</f>
        <v xml:space="preserve"> </v>
      </c>
      <c r="AR191" s="12" t="str">
        <f>IF(AND(B191="60H",OR(AND(E191='club records end 2019'!$J$1,F191&lt;='club records end 2019'!$K$1),AND(E191='club records end 2019'!$J$2,F191&lt;='club records end 2019'!$K$2),AND(E191='club records end 2019'!$J$3,F191&lt;='club records end 2019'!$K$3),AND(E191='club records end 2019'!$J$4,F191&lt;='club records end 2019'!$K$4),AND(E191='club records end 2019'!$J$5,F191&lt;='club records end 2019'!$K$5))),"CR"," ")</f>
        <v xml:space="preserve"> </v>
      </c>
      <c r="AS191" s="12" t="str">
        <f>IF(AND(B191="75H", AND(E191='club records end 2019'!$J$6, F191&lt;='club records end 2019'!$K$6)), "CR", " ")</f>
        <v xml:space="preserve"> </v>
      </c>
      <c r="AT191" s="12" t="str">
        <f>IF(AND(B191="80H", AND(E191='club records end 2019'!$J$7, F191&lt;='club records end 2019'!$K$7)), "CR", " ")</f>
        <v xml:space="preserve"> </v>
      </c>
      <c r="AU191" s="12" t="str">
        <f>IF(AND(B191="100H", AND(E191='club records end 2019'!$J$8, F191&lt;='club records end 2019'!$K$8)), "CR", " ")</f>
        <v xml:space="preserve"> </v>
      </c>
      <c r="AV191" s="12" t="str">
        <f>IF(AND(B191="110H", OR(AND(E191='club records end 2019'!$J$9, F191&lt;='club records end 2019'!$K$9), AND(E191='club records end 2019'!$J$10, F191&lt;='club records end 2019'!$K$10))), "CR", " ")</f>
        <v xml:space="preserve"> </v>
      </c>
      <c r="AW191" s="12" t="str">
        <f>IF(AND(B191="400H", OR(AND(E191='club records end 2019'!$J$11, F191&lt;='club records end 2019'!$K$11), AND(E191='club records end 2019'!$J$12, F191&lt;='club records end 2019'!$K$12), AND(E191='club records end 2019'!$J$13, F191&lt;='club records end 2019'!$K$13), AND(E191='club records end 2019'!$J$14, F191&lt;='club records end 2019'!$K$14))), "CR", " ")</f>
        <v xml:space="preserve"> </v>
      </c>
      <c r="AX191" s="12" t="str">
        <f>IF(AND(B191="1500SC", AND(E191='club records end 2019'!$J$15, F191&lt;='club records end 2019'!$K$15)), "CR", " ")</f>
        <v xml:space="preserve"> </v>
      </c>
      <c r="AY191" s="12" t="str">
        <f>IF(AND(B191="2000SC", OR(AND(E191='club records end 2019'!$J$17, F191&lt;='club records end 2019'!$K$17), AND(E191='club records end 2019'!$J$18, F191&lt;='club records end 2019'!$K$18))), "CR", " ")</f>
        <v xml:space="preserve"> </v>
      </c>
      <c r="AZ191" s="12" t="str">
        <f>IF(AND(B191="3000SC", OR(AND(E191='club records end 2019'!$J$20, F191&lt;='club records end 2019'!$K$20), AND(E191='club records end 2019'!$J$21, F191&lt;='club records end 2019'!$K$21))), "CR", " ")</f>
        <v xml:space="preserve"> </v>
      </c>
      <c r="BA191" s="13" t="str">
        <f>IF(AND(B191="4x100", OR(AND(E191='club records end 2019'!$N$1, F191&lt;='club records end 2019'!$O$1), AND(E191='club records end 2019'!$N$2, F191&lt;='club records end 2019'!$O$2), AND(E191='club records end 2019'!$N$3, F191&lt;='club records end 2019'!$O$3), AND(E191='club records end 2019'!$N$4, F191&lt;='club records end 2019'!$O$4), AND(E191='club records end 2019'!$N$5, F191&lt;='club records end 2019'!$O$5))), "CR", " ")</f>
        <v xml:space="preserve"> </v>
      </c>
      <c r="BB191" s="13" t="str">
        <f>IF(AND(B191="4x200", OR(AND(E191='club records end 2019'!$N$6, F191&lt;='club records end 2019'!$O$6), AND(E191='club records end 2019'!$N$7, F191&lt;='club records end 2019'!$O$7), AND(E191='club records end 2019'!$N$8, F191&lt;='club records end 2019'!$O$8), AND(E191='club records end 2019'!$N$9, F191&lt;='club records end 2019'!$O$9), AND(E191='club records end 2019'!$N$10, F191&lt;='club records end 2019'!$O$10))), "CR", " ")</f>
        <v xml:space="preserve"> </v>
      </c>
      <c r="BC191" s="13" t="str">
        <f>IF(AND(B191="4x300", AND(E191='club records end 2019'!$N$11, F191&lt;='club records end 2019'!$O$11)), "CR", " ")</f>
        <v xml:space="preserve"> </v>
      </c>
      <c r="BD191" s="13" t="str">
        <f>IF(AND(B191="4x400", OR(AND(E191='club records end 2019'!$N$12, F191&lt;='club records end 2019'!$O$12), AND(E191='club records end 2019'!$N$13, F191&lt;='club records end 2019'!$O$13), AND(E191='club records end 2019'!$N$14, F191&lt;='club records end 2019'!$O$14), AND(E191='club records end 2019'!$N$15, F191&lt;='club records end 2019'!$O$15))), "CR", " ")</f>
        <v xml:space="preserve"> </v>
      </c>
      <c r="BE191" s="13" t="str">
        <f>IF(AND(B191="3x800", OR(AND(E191='club records end 2019'!$N$16, F191&lt;='club records end 2019'!$O$16), AND(E191='club records end 2019'!$N$17, F191&lt;='club records end 2019'!$O$17), AND(E191='club records end 2019'!$N$18, F191&lt;='club records end 2019'!$O$18))), "CR", " ")</f>
        <v xml:space="preserve"> </v>
      </c>
      <c r="BF191" s="13" t="str">
        <f>IF(AND(B191="pentathlon", OR(AND(E191='club records end 2019'!$N$21, F191&gt;='club records end 2019'!$O$21), AND(E191='club records end 2019'!$N$22, F191&gt;='club records end 2019'!$O$22),AND(E191='club records end 2019'!$N$23, F191&gt;='club records end 2019'!$O$23),AND(E191='club records end 2019'!$N$24, F191&gt;='club records end 2019'!$O$24))), "CR", " ")</f>
        <v xml:space="preserve"> </v>
      </c>
      <c r="BG191" s="13" t="str">
        <f>IF(AND(B191="heptathlon", OR(AND(E191='club records end 2019'!$N$26, F191&gt;='club records end 2019'!$O$26), AND(E191='club records end 2019'!$N$27, F191&gt;='club records end 2019'!$O$27))), "CR", " ")</f>
        <v xml:space="preserve"> </v>
      </c>
      <c r="BH191" s="13" t="str">
        <f>IF(AND(B191="decathlon", OR(AND(E191='club records end 2019'!$N$29, F191&gt;='club records end 2019'!$O$29), AND(E191='club records end 2019'!$N$30, F191&gt;='club records end 2019'!$O$30),AND(E191='club records end 2019'!$N$31, F191&gt;='club records end 2019'!$O$31))), "CR", " ")</f>
        <v xml:space="preserve"> </v>
      </c>
    </row>
    <row r="192" spans="1:60" ht="14.5" hidden="1" x14ac:dyDescent="0.35">
      <c r="A192" s="1" t="str">
        <f>E192</f>
        <v>U20</v>
      </c>
      <c r="B192" s="2" t="s">
        <v>6</v>
      </c>
      <c r="C192" s="1" t="s">
        <v>159</v>
      </c>
      <c r="D192" s="1" t="s">
        <v>175</v>
      </c>
      <c r="E192" s="17" t="s">
        <v>12</v>
      </c>
      <c r="F192" s="19"/>
      <c r="G192" s="24"/>
      <c r="J192" s="13" t="str">
        <f t="shared" si="22"/>
        <v/>
      </c>
      <c r="K192" s="13" t="str">
        <f>IF(AND(B192=100, OR(AND(E192='club records end 2019'!$B$6, F192&lt;='club records end 2019'!$C$6), AND(E192='club records end 2019'!$B$7, F192&lt;='club records end 2019'!$C$7), AND(E192='club records end 2019'!$B$8, F192&lt;='club records end 2019'!$C$8), AND(E192='club records end 2019'!$B$9, F192&lt;='club records end 2019'!$C$9), AND(E192='club records end 2019'!$B$10, F192&lt;='club records end 2019'!$C$10))), "CR", " ")</f>
        <v xml:space="preserve"> </v>
      </c>
      <c r="L192" s="13" t="str">
        <f>IF(AND(B192=200, OR(AND(E192='club records end 2019'!$B$11, F192&lt;='club records end 2019'!$C$11), AND(E192='club records end 2019'!$B$12, F192&lt;='club records end 2019'!$C$12), AND(E192='club records end 2019'!$B$13, F192&lt;='club records end 2019'!$C$13), AND(E192='club records end 2019'!$B$14, F192&lt;='club records end 2019'!$C$14), AND(E192='club records end 2019'!$B$15, F192&lt;='club records end 2019'!$C$15))), "CR", " ")</f>
        <v xml:space="preserve"> </v>
      </c>
      <c r="M192" s="13" t="str">
        <f>IF(AND(B192=300, OR(AND(E192='club records end 2019'!$B$16, F192&lt;='club records end 2019'!$C$16), AND(E192='club records end 2019'!$B$17, F192&lt;='club records end 2019'!$C$17))), "CR", " ")</f>
        <v xml:space="preserve"> </v>
      </c>
      <c r="N192" s="13" t="str">
        <f>IF(AND(B192=400, OR(AND(E192='club records end 2019'!$B$18, F192&lt;='club records end 2019'!$C$18), AND(E192='club records end 2019'!$B$19, F192&lt;='club records end 2019'!$C$19), AND(E192='club records end 2019'!$B$20, F192&lt;='club records end 2019'!$C$20), AND(E192='club records end 2019'!$B$21, F192&lt;='club records end 2019'!$C$21))), "CR", " ")</f>
        <v xml:space="preserve"> </v>
      </c>
      <c r="O192" s="13" t="str">
        <f>IF(AND(B192=800, OR(AND(E192='club records end 2019'!$B$22, F192&lt;='club records end 2019'!$C$22), AND(E192='club records end 2019'!$B$23, F192&lt;='club records end 2019'!$C$23), AND(E192='club records end 2019'!$B$24, F192&lt;='club records end 2019'!$C$24), AND(E192='club records end 2019'!$B$25, F192&lt;='club records end 2019'!$C$25), AND(E192='club records end 2019'!$B$26, F192&lt;='club records end 2019'!$C$26))), "CR", " ")</f>
        <v xml:space="preserve"> </v>
      </c>
      <c r="P192" s="13" t="str">
        <f>IF(AND(B192=1000, OR(AND(E192='club records end 2019'!$B$27, F192&lt;='club records end 2019'!$C$27), AND(E192='club records end 2019'!$B$28, F192&lt;='club records end 2019'!$C$28))), "CR", " ")</f>
        <v xml:space="preserve"> </v>
      </c>
      <c r="Q192" s="13" t="str">
        <f>IF(AND(B192=1500, OR(AND(E192='club records end 2019'!$B$29, F192&lt;='club records end 2019'!$C$29), AND(E192='club records end 2019'!$B$30, F192&lt;='club records end 2019'!$C$30), AND(E192='club records end 2019'!$B$31, F192&lt;='club records end 2019'!$C$31), AND(E192='club records end 2019'!$B$32, F192&lt;='club records end 2019'!$C$32), AND(E192='club records end 2019'!$B$33, F192&lt;='club records end 2019'!$C$33))), "CR", " ")</f>
        <v xml:space="preserve"> </v>
      </c>
      <c r="R192" s="13" t="str">
        <f>IF(AND(B192="1600 (Mile)",OR(AND(E192='club records end 2019'!$B$34,F192&lt;='club records end 2019'!$C$34),AND(E192='club records end 2019'!$B$35,F192&lt;='club records end 2019'!$C$35),AND(E192='club records end 2019'!$B$36,F192&lt;='club records end 2019'!$C$36),AND(E192='club records end 2019'!$B$37,F192&lt;='club records end 2019'!$C$37))),"CR"," ")</f>
        <v xml:space="preserve"> </v>
      </c>
      <c r="S192" s="13" t="str">
        <f>IF(AND(B192=3000, OR(AND(E192='club records end 2019'!$B$38, F192&lt;='club records end 2019'!$C$38), AND(E192='club records end 2019'!$B$39, F192&lt;='club records end 2019'!$C$39), AND(E192='club records end 2019'!$B$40, F192&lt;='club records end 2019'!$C$40), AND(E192='club records end 2019'!$B$41, F192&lt;='club records end 2019'!$C$41))), "CR", " ")</f>
        <v xml:space="preserve"> </v>
      </c>
      <c r="T192" s="13" t="str">
        <f>IF(AND(B192=5000, OR(AND(E192='club records end 2019'!$B$42, F192&lt;='club records end 2019'!$C$42), AND(E192='club records end 2019'!$B$43, F192&lt;='club records end 2019'!$C$43))), "CR", " ")</f>
        <v xml:space="preserve"> </v>
      </c>
      <c r="U192" s="12" t="str">
        <f>IF(AND(B192=10000, OR(AND(E192='club records end 2019'!$B$44, F192&lt;='club records end 2019'!$C$44), AND(E192='club records end 2019'!$B$45, F192&lt;='club records end 2019'!$C$45))), "CR", " ")</f>
        <v xml:space="preserve"> </v>
      </c>
      <c r="V192" s="12" t="str">
        <f>IF(AND(B192="high jump", OR(AND(E192='club records end 2019'!$F$1, F192&gt;='club records end 2019'!$G$1), AND(E192='club records end 2019'!$F$2, F192&gt;='club records end 2019'!$G$2), AND(E192='club records end 2019'!$F$3, F192&gt;='club records end 2019'!$G$3), AND(E192='club records end 2019'!$F$4, F192&gt;='club records end 2019'!$G$4), AND(E192='club records end 2019'!$F$5, F192&gt;='club records end 2019'!$G$5))), "CR", " ")</f>
        <v xml:space="preserve"> </v>
      </c>
      <c r="W192" s="12" t="str">
        <f>IF(AND(B192="long jump", OR(AND(E192='club records end 2019'!$F$6, F192&gt;='club records end 2019'!$G$6), AND(E192='club records end 2019'!$F$7, F192&gt;='club records end 2019'!$G$7), AND(E192='club records end 2019'!$F$8, F192&gt;='club records end 2019'!$G$8), AND(E192='club records end 2019'!$F$9, F192&gt;='club records end 2019'!$G$9), AND(E192='club records end 2019'!$F$10, F192&gt;='club records end 2019'!$G$10))), "CR", " ")</f>
        <v xml:space="preserve"> </v>
      </c>
      <c r="X192" s="12" t="str">
        <f>IF(AND(B192="triple jump", OR(AND(E192='club records end 2019'!$F$11, F192&gt;='club records end 2019'!$G$11), AND(E192='club records end 2019'!$F$12, F192&gt;='club records end 2019'!$G$12), AND(E192='club records end 2019'!$F$13, F192&gt;='club records end 2019'!$G$13), AND(E192='club records end 2019'!$F$14, F192&gt;='club records end 2019'!$H$14), AND(E192='club records end 2019'!$F$15, F192&gt;='club records end 2019'!$G$15))), "CR", " ")</f>
        <v xml:space="preserve"> </v>
      </c>
      <c r="Y192" s="12" t="str">
        <f>IF(AND(B192="pole vault", OR(AND(E192='club records end 2019'!$F$16, F192&gt;='club records end 2019'!$G$16), AND(E192='club records end 2019'!$F$17, F192&gt;='club records end 2019'!$G$17), AND(E192='club records end 2019'!$F$18, F192&gt;='club records end 2019'!$G$18), AND(E192='club records end 2019'!$F$19, F192&gt;='club records end 2019'!$G$19), AND(E192='club records end 2019'!$F$20, F192&gt;='club records end 2019'!$G$20))), "CR", " ")</f>
        <v xml:space="preserve"> </v>
      </c>
      <c r="Z192" s="12" t="str">
        <f>IF(AND(B192="discus 1", E192='club records end 2019'!$F$21, F192&gt;='club records end 2019'!$G$21), "CR", " ")</f>
        <v xml:space="preserve"> </v>
      </c>
      <c r="AA192" s="12" t="str">
        <f>IF(AND(B192="discus 1.25", E192='club records end 2019'!$F$22, F192&gt;='club records end 2019'!$G$22), "CR", " ")</f>
        <v xml:space="preserve"> </v>
      </c>
      <c r="AB192" s="12" t="str">
        <f>IF(AND(B192="discus 1.5", E192='club records end 2019'!$F$23, F192&gt;='club records end 2019'!$G$23), "CR", " ")</f>
        <v xml:space="preserve"> </v>
      </c>
      <c r="AC192" s="12" t="str">
        <f>IF(AND(B192="discus 1.75", E192='club records end 2019'!$F$24, F192&gt;='club records end 2019'!$G$24), "CR", " ")</f>
        <v xml:space="preserve"> </v>
      </c>
      <c r="AD192" s="12" t="str">
        <f>IF(AND(B192="discus 2", E192='club records end 2019'!$F$25, F192&gt;='club records end 2019'!$G$25), "CR", " ")</f>
        <v xml:space="preserve"> </v>
      </c>
      <c r="AE192" s="12" t="str">
        <f>IF(AND(B192="hammer 4", E192='club records end 2019'!$F$27, F192&gt;='club records end 2019'!$G$27), "CR", " ")</f>
        <v xml:space="preserve"> </v>
      </c>
      <c r="AF192" s="12" t="str">
        <f>IF(AND(B192="hammer 5", E192='club records end 2019'!$F$28, F192&gt;='club records end 2019'!$G$28), "CR", " ")</f>
        <v xml:space="preserve"> </v>
      </c>
      <c r="AG192" s="12" t="str">
        <f>IF(AND(B192="hammer 6", E192='club records end 2019'!$F$29, F192&gt;='club records end 2019'!$G$29), "CR", " ")</f>
        <v xml:space="preserve"> </v>
      </c>
      <c r="AH192" s="12" t="str">
        <f>IF(AND(B192="hammer 7.26", E192='club records end 2019'!$F$30, F192&gt;='club records end 2019'!$G$30), "CR", " ")</f>
        <v xml:space="preserve"> </v>
      </c>
      <c r="AI192" s="12" t="str">
        <f>IF(AND(B192="javelin 400", E192='club records end 2019'!$F$31, F192&gt;='club records end 2019'!$G$31), "CR", " ")</f>
        <v xml:space="preserve"> </v>
      </c>
      <c r="AJ192" s="12" t="str">
        <f>IF(AND(B192="javelin 600", E192='club records end 2019'!$F$32, F192&gt;='club records end 2019'!$G$32), "CR", " ")</f>
        <v xml:space="preserve"> </v>
      </c>
      <c r="AK192" s="12" t="str">
        <f>IF(AND(B192="javelin 700", E192='club records end 2019'!$F$33, F192&gt;='club records end 2019'!$G$33), "CR", " ")</f>
        <v xml:space="preserve"> </v>
      </c>
      <c r="AL192" s="12" t="str">
        <f>IF(AND(B192="javelin 800", OR(AND(E192='club records end 2019'!$F$34, F192&gt;='club records end 2019'!$G$34), AND(E192='club records end 2019'!$F$35, F192&gt;='club records end 2019'!$G$35))), "CR", " ")</f>
        <v xml:space="preserve"> </v>
      </c>
      <c r="AM192" s="12" t="str">
        <f>IF(AND(B192="shot 3", E192='club records end 2019'!$F$36, F192&gt;='club records end 2019'!$G$36), "CR", " ")</f>
        <v xml:space="preserve"> </v>
      </c>
      <c r="AN192" s="12" t="str">
        <f>IF(AND(B192="shot 4", E192='club records end 2019'!$F$37, F192&gt;='club records end 2019'!$G$37), "CR", " ")</f>
        <v xml:space="preserve"> </v>
      </c>
      <c r="AO192" s="12" t="str">
        <f>IF(AND(B192="shot 5", E192='club records end 2019'!$F$38, F192&gt;='club records end 2019'!$G$38), "CR", " ")</f>
        <v xml:space="preserve"> </v>
      </c>
      <c r="AP192" s="12" t="str">
        <f>IF(AND(B192="shot 6", E192='club records end 2019'!$F$39, F192&gt;='club records end 2019'!$G$39), "CR", " ")</f>
        <v xml:space="preserve"> </v>
      </c>
      <c r="AQ192" s="12" t="str">
        <f>IF(AND(B192="shot 7.26", E192='club records end 2019'!$F$40, F192&gt;='club records end 2019'!$G$40), "CR", " ")</f>
        <v xml:space="preserve"> </v>
      </c>
      <c r="AR192" s="12" t="str">
        <f>IF(AND(B192="60H",OR(AND(E192='club records end 2019'!$J$1,F192&lt;='club records end 2019'!$K$1),AND(E192='club records end 2019'!$J$2,F192&lt;='club records end 2019'!$K$2),AND(E192='club records end 2019'!$J$3,F192&lt;='club records end 2019'!$K$3),AND(E192='club records end 2019'!$J$4,F192&lt;='club records end 2019'!$K$4),AND(E192='club records end 2019'!$J$5,F192&lt;='club records end 2019'!$K$5))),"CR"," ")</f>
        <v xml:space="preserve"> </v>
      </c>
      <c r="AS192" s="12" t="str">
        <f>IF(AND(B192="75H", AND(E192='club records end 2019'!$J$6, F192&lt;='club records end 2019'!$K$6)), "CR", " ")</f>
        <v xml:space="preserve"> </v>
      </c>
      <c r="AT192" s="12" t="str">
        <f>IF(AND(B192="80H", AND(E192='club records end 2019'!$J$7, F192&lt;='club records end 2019'!$K$7)), "CR", " ")</f>
        <v xml:space="preserve"> </v>
      </c>
      <c r="AU192" s="12" t="str">
        <f>IF(AND(B192="100H", AND(E192='club records end 2019'!$J$8, F192&lt;='club records end 2019'!$K$8)), "CR", " ")</f>
        <v xml:space="preserve"> </v>
      </c>
      <c r="AV192" s="12" t="str">
        <f>IF(AND(B192="110H", OR(AND(E192='club records end 2019'!$J$9, F192&lt;='club records end 2019'!$K$9), AND(E192='club records end 2019'!$J$10, F192&lt;='club records end 2019'!$K$10))), "CR", " ")</f>
        <v xml:space="preserve"> </v>
      </c>
      <c r="AW192" s="12" t="str">
        <f>IF(AND(B192="400H", OR(AND(E192='club records end 2019'!$J$11, F192&lt;='club records end 2019'!$K$11), AND(E192='club records end 2019'!$J$12, F192&lt;='club records end 2019'!$K$12), AND(E192='club records end 2019'!$J$13, F192&lt;='club records end 2019'!$K$13), AND(E192='club records end 2019'!$J$14, F192&lt;='club records end 2019'!$K$14))), "CR", " ")</f>
        <v xml:space="preserve"> </v>
      </c>
      <c r="AX192" s="12" t="str">
        <f>IF(AND(B192="1500SC", AND(E192='club records end 2019'!$J$15, F192&lt;='club records end 2019'!$K$15)), "CR", " ")</f>
        <v xml:space="preserve"> </v>
      </c>
      <c r="AY192" s="12" t="str">
        <f>IF(AND(B192="2000SC", OR(AND(E192='club records end 2019'!$J$17, F192&lt;='club records end 2019'!$K$17), AND(E192='club records end 2019'!$J$18, F192&lt;='club records end 2019'!$K$18))), "CR", " ")</f>
        <v xml:space="preserve"> </v>
      </c>
      <c r="AZ192" s="12" t="str">
        <f>IF(AND(B192="3000SC", OR(AND(E192='club records end 2019'!$J$20, F192&lt;='club records end 2019'!$K$20), AND(E192='club records end 2019'!$J$21, F192&lt;='club records end 2019'!$K$21))), "CR", " ")</f>
        <v xml:space="preserve"> </v>
      </c>
      <c r="BA192" s="13" t="str">
        <f>IF(AND(B192="4x100", OR(AND(E192='club records end 2019'!$N$1, F192&lt;='club records end 2019'!$O$1), AND(E192='club records end 2019'!$N$2, F192&lt;='club records end 2019'!$O$2), AND(E192='club records end 2019'!$N$3, F192&lt;='club records end 2019'!$O$3), AND(E192='club records end 2019'!$N$4, F192&lt;='club records end 2019'!$O$4), AND(E192='club records end 2019'!$N$5, F192&lt;='club records end 2019'!$O$5))), "CR", " ")</f>
        <v xml:space="preserve"> </v>
      </c>
      <c r="BB192" s="13" t="str">
        <f>IF(AND(B192="4x200", OR(AND(E192='club records end 2019'!$N$6, F192&lt;='club records end 2019'!$O$6), AND(E192='club records end 2019'!$N$7, F192&lt;='club records end 2019'!$O$7), AND(E192='club records end 2019'!$N$8, F192&lt;='club records end 2019'!$O$8), AND(E192='club records end 2019'!$N$9, F192&lt;='club records end 2019'!$O$9), AND(E192='club records end 2019'!$N$10, F192&lt;='club records end 2019'!$O$10))), "CR", " ")</f>
        <v xml:space="preserve"> </v>
      </c>
      <c r="BC192" s="13" t="str">
        <f>IF(AND(B192="4x300", AND(E192='club records end 2019'!$N$11, F192&lt;='club records end 2019'!$O$11)), "CR", " ")</f>
        <v xml:space="preserve"> </v>
      </c>
      <c r="BD192" s="13" t="str">
        <f>IF(AND(B192="4x400", OR(AND(E192='club records end 2019'!$N$12, F192&lt;='club records end 2019'!$O$12), AND(E192='club records end 2019'!$N$13, F192&lt;='club records end 2019'!$O$13), AND(E192='club records end 2019'!$N$14, F192&lt;='club records end 2019'!$O$14), AND(E192='club records end 2019'!$N$15, F192&lt;='club records end 2019'!$O$15))), "CR", " ")</f>
        <v xml:space="preserve"> </v>
      </c>
      <c r="BE192" s="13" t="str">
        <f>IF(AND(B192="3x800", OR(AND(E192='club records end 2019'!$N$16, F192&lt;='club records end 2019'!$O$16), AND(E192='club records end 2019'!$N$17, F192&lt;='club records end 2019'!$O$17), AND(E192='club records end 2019'!$N$18, F192&lt;='club records end 2019'!$O$18))), "CR", " ")</f>
        <v xml:space="preserve"> </v>
      </c>
      <c r="BF192" s="13" t="str">
        <f>IF(AND(B192="pentathlon", OR(AND(E192='club records end 2019'!$N$21, F192&gt;='club records end 2019'!$O$21), AND(E192='club records end 2019'!$N$22, F192&gt;='club records end 2019'!$O$22),AND(E192='club records end 2019'!$N$23, F192&gt;='club records end 2019'!$O$23),AND(E192='club records end 2019'!$N$24, F192&gt;='club records end 2019'!$O$24))), "CR", " ")</f>
        <v xml:space="preserve"> </v>
      </c>
      <c r="BG192" s="13" t="str">
        <f>IF(AND(B192="heptathlon", OR(AND(E192='club records end 2019'!$N$26, F192&gt;='club records end 2019'!$O$26), AND(E192='club records end 2019'!$N$27, F192&gt;='club records end 2019'!$O$27))), "CR", " ")</f>
        <v xml:space="preserve"> </v>
      </c>
      <c r="BH192" s="13" t="str">
        <f>IF(AND(B192="decathlon", OR(AND(E192='club records end 2019'!$N$29, F192&gt;='club records end 2019'!$O$29), AND(E192='club records end 2019'!$N$30, F192&gt;='club records end 2019'!$O$30),AND(E192='club records end 2019'!$N$31, F192&gt;='club records end 2019'!$O$31))), "CR", " ")</f>
        <v xml:space="preserve"> </v>
      </c>
    </row>
    <row r="193" spans="1:60" ht="14.5" hidden="1" x14ac:dyDescent="0.35">
      <c r="A193" s="29" t="str">
        <f>IF(OR(E193="Sen", E193="V35", E193="V40", E193="V45", E193="V50", E193="V55", E193="V60", E193="V65", E193="V70", E193="V75"), "V", E193)</f>
        <v>U13</v>
      </c>
      <c r="B193" s="2">
        <v>800</v>
      </c>
      <c r="C193" s="2" t="s">
        <v>318</v>
      </c>
      <c r="D193" s="1" t="s">
        <v>319</v>
      </c>
      <c r="E193" s="29" t="s">
        <v>13</v>
      </c>
      <c r="F193" s="22"/>
      <c r="G193" s="24"/>
      <c r="J193" s="13" t="str">
        <f t="shared" si="22"/>
        <v>***CLUB RECORD***</v>
      </c>
      <c r="K193" s="13" t="str">
        <f>IF(AND(B193=100, OR(AND(E193='club records end 2019'!$B$6, F193&lt;='club records end 2019'!$C$6), AND(E193='club records end 2019'!$B$7, F193&lt;='club records end 2019'!$C$7), AND(E193='club records end 2019'!$B$8, F193&lt;='club records end 2019'!$C$8), AND(E193='club records end 2019'!$B$9, F193&lt;='club records end 2019'!$C$9), AND(E193='club records end 2019'!$B$10, F193&lt;='club records end 2019'!$C$10))), "CR", " ")</f>
        <v xml:space="preserve"> </v>
      </c>
      <c r="L193" s="13" t="str">
        <f>IF(AND(B193=200, OR(AND(E193='club records end 2019'!$B$11, F193&lt;='club records end 2019'!$C$11), AND(E193='club records end 2019'!$B$12, F193&lt;='club records end 2019'!$C$12), AND(E193='club records end 2019'!$B$13, F193&lt;='club records end 2019'!$C$13), AND(E193='club records end 2019'!$B$14, F193&lt;='club records end 2019'!$C$14), AND(E193='club records end 2019'!$B$15, F193&lt;='club records end 2019'!$C$15))), "CR", " ")</f>
        <v xml:space="preserve"> </v>
      </c>
      <c r="M193" s="13" t="str">
        <f>IF(AND(B193=300, OR(AND(E193='club records end 2019'!$B$16, F193&lt;='club records end 2019'!$C$16), AND(E193='club records end 2019'!$B$17, F193&lt;='club records end 2019'!$C$17))), "CR", " ")</f>
        <v xml:space="preserve"> </v>
      </c>
      <c r="N193" s="13" t="str">
        <f>IF(AND(B193=400, OR(AND(E193='club records end 2019'!$B$18, F193&lt;='club records end 2019'!$C$18), AND(E193='club records end 2019'!$B$19, F193&lt;='club records end 2019'!$C$19), AND(E193='club records end 2019'!$B$20, F193&lt;='club records end 2019'!$C$20), AND(E193='club records end 2019'!$B$21, F193&lt;='club records end 2019'!$C$21))), "CR", " ")</f>
        <v xml:space="preserve"> </v>
      </c>
      <c r="O193" s="13" t="str">
        <f>IF(AND(B193=800, OR(AND(E193='club records end 2019'!$B$22, F193&lt;='club records end 2019'!$C$22), AND(E193='club records end 2019'!$B$23, F193&lt;='club records end 2019'!$C$23), AND(E193='club records end 2019'!$B$24, F193&lt;='club records end 2019'!$C$24), AND(E193='club records end 2019'!$B$25, F193&lt;='club records end 2019'!$C$25), AND(E193='club records end 2019'!$B$26, F193&lt;='club records end 2019'!$C$26))), "CR", " ")</f>
        <v>CR</v>
      </c>
      <c r="P193" s="13" t="str">
        <f>IF(AND(B193=1000, OR(AND(E193='club records end 2019'!$B$27, F193&lt;='club records end 2019'!$C$27), AND(E193='club records end 2019'!$B$28, F193&lt;='club records end 2019'!$C$28))), "CR", " ")</f>
        <v xml:space="preserve"> </v>
      </c>
      <c r="Q193" s="13" t="str">
        <f>IF(AND(B193=1500, OR(AND(E193='club records end 2019'!$B$29, F193&lt;='club records end 2019'!$C$29), AND(E193='club records end 2019'!$B$30, F193&lt;='club records end 2019'!$C$30), AND(E193='club records end 2019'!$B$31, F193&lt;='club records end 2019'!$C$31), AND(E193='club records end 2019'!$B$32, F193&lt;='club records end 2019'!$C$32), AND(E193='club records end 2019'!$B$33, F193&lt;='club records end 2019'!$C$33))), "CR", " ")</f>
        <v xml:space="preserve"> </v>
      </c>
      <c r="R193" s="13" t="str">
        <f>IF(AND(B193="1600 (Mile)",OR(AND(E193='club records end 2019'!$B$34,F193&lt;='club records end 2019'!$C$34),AND(E193='club records end 2019'!$B$35,F193&lt;='club records end 2019'!$C$35),AND(E193='club records end 2019'!$B$36,F193&lt;='club records end 2019'!$C$36),AND(E193='club records end 2019'!$B$37,F193&lt;='club records end 2019'!$C$37))),"CR"," ")</f>
        <v xml:space="preserve"> </v>
      </c>
      <c r="S193" s="13" t="str">
        <f>IF(AND(B193=3000, OR(AND(E193='club records end 2019'!$B$38, F193&lt;='club records end 2019'!$C$38), AND(E193='club records end 2019'!$B$39, F193&lt;='club records end 2019'!$C$39), AND(E193='club records end 2019'!$B$40, F193&lt;='club records end 2019'!$C$40), AND(E193='club records end 2019'!$B$41, F193&lt;='club records end 2019'!$C$41))), "CR", " ")</f>
        <v xml:space="preserve"> </v>
      </c>
      <c r="T193" s="13" t="str">
        <f>IF(AND(B193=5000, OR(AND(E193='club records end 2019'!$B$42, F193&lt;='club records end 2019'!$C$42), AND(E193='club records end 2019'!$B$43, F193&lt;='club records end 2019'!$C$43))), "CR", " ")</f>
        <v xml:space="preserve"> </v>
      </c>
      <c r="U193" s="12" t="str">
        <f>IF(AND(B193=10000, OR(AND(E193='club records end 2019'!$B$44, F193&lt;='club records end 2019'!$C$44), AND(E193='club records end 2019'!$B$45, F193&lt;='club records end 2019'!$C$45))), "CR", " ")</f>
        <v xml:space="preserve"> </v>
      </c>
      <c r="V193" s="12" t="str">
        <f>IF(AND(B193="high jump", OR(AND(E193='club records end 2019'!$F$1, F193&gt;='club records end 2019'!$G$1), AND(E193='club records end 2019'!$F$2, F193&gt;='club records end 2019'!$G$2), AND(E193='club records end 2019'!$F$3, F193&gt;='club records end 2019'!$G$3), AND(E193='club records end 2019'!$F$4, F193&gt;='club records end 2019'!$G$4), AND(E193='club records end 2019'!$F$5, F193&gt;='club records end 2019'!$G$5))), "CR", " ")</f>
        <v xml:space="preserve"> </v>
      </c>
      <c r="W193" s="12" t="str">
        <f>IF(AND(B193="long jump", OR(AND(E193='club records end 2019'!$F$6, F193&gt;='club records end 2019'!$G$6), AND(E193='club records end 2019'!$F$7, F193&gt;='club records end 2019'!$G$7), AND(E193='club records end 2019'!$F$8, F193&gt;='club records end 2019'!$G$8), AND(E193='club records end 2019'!$F$9, F193&gt;='club records end 2019'!$G$9), AND(E193='club records end 2019'!$F$10, F193&gt;='club records end 2019'!$G$10))), "CR", " ")</f>
        <v xml:space="preserve"> </v>
      </c>
      <c r="X193" s="12" t="str">
        <f>IF(AND(B193="triple jump", OR(AND(E193='club records end 2019'!$F$11, F193&gt;='club records end 2019'!$G$11), AND(E193='club records end 2019'!$F$12, F193&gt;='club records end 2019'!$G$12), AND(E193='club records end 2019'!$F$13, F193&gt;='club records end 2019'!$G$13), AND(E193='club records end 2019'!$F$14, F193&gt;='club records end 2019'!$H$14), AND(E193='club records end 2019'!$F$15, F193&gt;='club records end 2019'!$G$15))), "CR", " ")</f>
        <v xml:space="preserve"> </v>
      </c>
      <c r="Y193" s="12" t="str">
        <f>IF(AND(B193="pole vault", OR(AND(E193='club records end 2019'!$F$16, F193&gt;='club records end 2019'!$G$16), AND(E193='club records end 2019'!$F$17, F193&gt;='club records end 2019'!$G$17), AND(E193='club records end 2019'!$F$18, F193&gt;='club records end 2019'!$G$18), AND(E193='club records end 2019'!$F$19, F193&gt;='club records end 2019'!$G$19), AND(E193='club records end 2019'!$F$20, F193&gt;='club records end 2019'!$G$20))), "CR", " ")</f>
        <v xml:space="preserve"> </v>
      </c>
      <c r="Z193" s="12" t="str">
        <f>IF(AND(B193="discus 1", E193='club records end 2019'!$F$21, F193&gt;='club records end 2019'!$G$21), "CR", " ")</f>
        <v xml:space="preserve"> </v>
      </c>
      <c r="AA193" s="12" t="str">
        <f>IF(AND(B193="discus 1.25", E193='club records end 2019'!$F$22, F193&gt;='club records end 2019'!$G$22), "CR", " ")</f>
        <v xml:space="preserve"> </v>
      </c>
      <c r="AB193" s="12" t="str">
        <f>IF(AND(B193="discus 1.5", E193='club records end 2019'!$F$23, F193&gt;='club records end 2019'!$G$23), "CR", " ")</f>
        <v xml:space="preserve"> </v>
      </c>
      <c r="AC193" s="12" t="str">
        <f>IF(AND(B193="discus 1.75", E193='club records end 2019'!$F$24, F193&gt;='club records end 2019'!$G$24), "CR", " ")</f>
        <v xml:space="preserve"> </v>
      </c>
      <c r="AD193" s="12" t="str">
        <f>IF(AND(B193="discus 2", E193='club records end 2019'!$F$25, F193&gt;='club records end 2019'!$G$25), "CR", " ")</f>
        <v xml:space="preserve"> </v>
      </c>
      <c r="AE193" s="12" t="str">
        <f>IF(AND(B193="hammer 4", E193='club records end 2019'!$F$27, F193&gt;='club records end 2019'!$G$27), "CR", " ")</f>
        <v xml:space="preserve"> </v>
      </c>
      <c r="AF193" s="12" t="str">
        <f>IF(AND(B193="hammer 5", E193='club records end 2019'!$F$28, F193&gt;='club records end 2019'!$G$28), "CR", " ")</f>
        <v xml:space="preserve"> </v>
      </c>
      <c r="AG193" s="12" t="str">
        <f>IF(AND(B193="hammer 6", E193='club records end 2019'!$F$29, F193&gt;='club records end 2019'!$G$29), "CR", " ")</f>
        <v xml:space="preserve"> </v>
      </c>
      <c r="AH193" s="12" t="str">
        <f>IF(AND(B193="hammer 7.26", E193='club records end 2019'!$F$30, F193&gt;='club records end 2019'!$G$30), "CR", " ")</f>
        <v xml:space="preserve"> </v>
      </c>
      <c r="AI193" s="12" t="str">
        <f>IF(AND(B193="javelin 400", E193='club records end 2019'!$F$31, F193&gt;='club records end 2019'!$G$31), "CR", " ")</f>
        <v xml:space="preserve"> </v>
      </c>
      <c r="AJ193" s="12" t="str">
        <f>IF(AND(B193="javelin 600", E193='club records end 2019'!$F$32, F193&gt;='club records end 2019'!$G$32), "CR", " ")</f>
        <v xml:space="preserve"> </v>
      </c>
      <c r="AK193" s="12" t="str">
        <f>IF(AND(B193="javelin 700", E193='club records end 2019'!$F$33, F193&gt;='club records end 2019'!$G$33), "CR", " ")</f>
        <v xml:space="preserve"> </v>
      </c>
      <c r="AL193" s="12" t="str">
        <f>IF(AND(B193="javelin 800", OR(AND(E193='club records end 2019'!$F$34, F193&gt;='club records end 2019'!$G$34), AND(E193='club records end 2019'!$F$35, F193&gt;='club records end 2019'!$G$35))), "CR", " ")</f>
        <v xml:space="preserve"> </v>
      </c>
      <c r="AM193" s="12" t="str">
        <f>IF(AND(B193="shot 3", E193='club records end 2019'!$F$36, F193&gt;='club records end 2019'!$G$36), "CR", " ")</f>
        <v xml:space="preserve"> </v>
      </c>
      <c r="AN193" s="12" t="str">
        <f>IF(AND(B193="shot 4", E193='club records end 2019'!$F$37, F193&gt;='club records end 2019'!$G$37), "CR", " ")</f>
        <v xml:space="preserve"> </v>
      </c>
      <c r="AO193" s="12" t="str">
        <f>IF(AND(B193="shot 5", E193='club records end 2019'!$F$38, F193&gt;='club records end 2019'!$G$38), "CR", " ")</f>
        <v xml:space="preserve"> </v>
      </c>
      <c r="AP193" s="12" t="str">
        <f>IF(AND(B193="shot 6", E193='club records end 2019'!$F$39, F193&gt;='club records end 2019'!$G$39), "CR", " ")</f>
        <v xml:space="preserve"> </v>
      </c>
      <c r="AQ193" s="12" t="str">
        <f>IF(AND(B193="shot 7.26", E193='club records end 2019'!$F$40, F193&gt;='club records end 2019'!$G$40), "CR", " ")</f>
        <v xml:space="preserve"> </v>
      </c>
      <c r="AR193" s="12" t="str">
        <f>IF(AND(B193="60H",OR(AND(E193='club records end 2019'!$J$1,F193&lt;='club records end 2019'!$K$1),AND(E193='club records end 2019'!$J$2,F193&lt;='club records end 2019'!$K$2),AND(E193='club records end 2019'!$J$3,F193&lt;='club records end 2019'!$K$3),AND(E193='club records end 2019'!$J$4,F193&lt;='club records end 2019'!$K$4),AND(E193='club records end 2019'!$J$5,F193&lt;='club records end 2019'!$K$5))),"CR"," ")</f>
        <v xml:space="preserve"> </v>
      </c>
      <c r="AS193" s="12" t="str">
        <f>IF(AND(B193="75H", AND(E193='club records end 2019'!$J$6, F193&lt;='club records end 2019'!$K$6)), "CR", " ")</f>
        <v xml:space="preserve"> </v>
      </c>
      <c r="AT193" s="12" t="str">
        <f>IF(AND(B193="80H", AND(E193='club records end 2019'!$J$7, F193&lt;='club records end 2019'!$K$7)), "CR", " ")</f>
        <v xml:space="preserve"> </v>
      </c>
      <c r="AU193" s="12" t="str">
        <f>IF(AND(B193="100H", AND(E193='club records end 2019'!$J$8, F193&lt;='club records end 2019'!$K$8)), "CR", " ")</f>
        <v xml:space="preserve"> </v>
      </c>
      <c r="AV193" s="12" t="str">
        <f>IF(AND(B193="110H", OR(AND(E193='club records end 2019'!$J$9, F193&lt;='club records end 2019'!$K$9), AND(E193='club records end 2019'!$J$10, F193&lt;='club records end 2019'!$K$10))), "CR", " ")</f>
        <v xml:space="preserve"> </v>
      </c>
      <c r="AW193" s="12" t="str">
        <f>IF(AND(B193="400H", OR(AND(E193='club records end 2019'!$J$11, F193&lt;='club records end 2019'!$K$11), AND(E193='club records end 2019'!$J$12, F193&lt;='club records end 2019'!$K$12), AND(E193='club records end 2019'!$J$13, F193&lt;='club records end 2019'!$K$13), AND(E193='club records end 2019'!$J$14, F193&lt;='club records end 2019'!$K$14))), "CR", " ")</f>
        <v xml:space="preserve"> </v>
      </c>
      <c r="AX193" s="12" t="str">
        <f>IF(AND(B193="1500SC", AND(E193='club records end 2019'!$J$15, F193&lt;='club records end 2019'!$K$15)), "CR", " ")</f>
        <v xml:space="preserve"> </v>
      </c>
      <c r="AY193" s="12" t="str">
        <f>IF(AND(B193="2000SC", OR(AND(E193='club records end 2019'!$J$17, F193&lt;='club records end 2019'!$K$17), AND(E193='club records end 2019'!$J$18, F193&lt;='club records end 2019'!$K$18))), "CR", " ")</f>
        <v xml:space="preserve"> </v>
      </c>
      <c r="AZ193" s="12" t="str">
        <f>IF(AND(B193="3000SC", OR(AND(E193='club records end 2019'!$J$20, F193&lt;='club records end 2019'!$K$20), AND(E193='club records end 2019'!$J$21, F193&lt;='club records end 2019'!$K$21))), "CR", " ")</f>
        <v xml:space="preserve"> </v>
      </c>
      <c r="BA193" s="13" t="str">
        <f>IF(AND(B193="4x100", OR(AND(E193='club records end 2019'!$N$1, F193&lt;='club records end 2019'!$O$1), AND(E193='club records end 2019'!$N$2, F193&lt;='club records end 2019'!$O$2), AND(E193='club records end 2019'!$N$3, F193&lt;='club records end 2019'!$O$3), AND(E193='club records end 2019'!$N$4, F193&lt;='club records end 2019'!$O$4), AND(E193='club records end 2019'!$N$5, F193&lt;='club records end 2019'!$O$5))), "CR", " ")</f>
        <v xml:space="preserve"> </v>
      </c>
      <c r="BB193" s="13" t="str">
        <f>IF(AND(B193="4x200", OR(AND(E193='club records end 2019'!$N$6, F193&lt;='club records end 2019'!$O$6), AND(E193='club records end 2019'!$N$7, F193&lt;='club records end 2019'!$O$7), AND(E193='club records end 2019'!$N$8, F193&lt;='club records end 2019'!$O$8), AND(E193='club records end 2019'!$N$9, F193&lt;='club records end 2019'!$O$9), AND(E193='club records end 2019'!$N$10, F193&lt;='club records end 2019'!$O$10))), "CR", " ")</f>
        <v xml:space="preserve"> </v>
      </c>
      <c r="BC193" s="13" t="str">
        <f>IF(AND(B193="4x300", AND(E193='club records end 2019'!$N$11, F193&lt;='club records end 2019'!$O$11)), "CR", " ")</f>
        <v xml:space="preserve"> </v>
      </c>
      <c r="BD193" s="13" t="str">
        <f>IF(AND(B193="4x400", OR(AND(E193='club records end 2019'!$N$12, F193&lt;='club records end 2019'!$O$12), AND(E193='club records end 2019'!$N$13, F193&lt;='club records end 2019'!$O$13), AND(E193='club records end 2019'!$N$14, F193&lt;='club records end 2019'!$O$14), AND(E193='club records end 2019'!$N$15, F193&lt;='club records end 2019'!$O$15))), "CR", " ")</f>
        <v xml:space="preserve"> </v>
      </c>
      <c r="BE193" s="13" t="str">
        <f>IF(AND(B193="3x800", OR(AND(E193='club records end 2019'!$N$16, F193&lt;='club records end 2019'!$O$16), AND(E193='club records end 2019'!$N$17, F193&lt;='club records end 2019'!$O$17), AND(E193='club records end 2019'!$N$18, F193&lt;='club records end 2019'!$O$18))), "CR", " ")</f>
        <v xml:space="preserve"> </v>
      </c>
      <c r="BF193" s="13" t="str">
        <f>IF(AND(B193="pentathlon", OR(AND(E193='club records end 2019'!$N$21, F193&gt;='club records end 2019'!$O$21), AND(E193='club records end 2019'!$N$22, F193&gt;='club records end 2019'!$O$22),AND(E193='club records end 2019'!$N$23, F193&gt;='club records end 2019'!$O$23),AND(E193='club records end 2019'!$N$24, F193&gt;='club records end 2019'!$O$24))), "CR", " ")</f>
        <v xml:space="preserve"> </v>
      </c>
      <c r="BG193" s="13" t="str">
        <f>IF(AND(B193="heptathlon", OR(AND(E193='club records end 2019'!$N$26, F193&gt;='club records end 2019'!$O$26), AND(E193='club records end 2019'!$N$27, F193&gt;='club records end 2019'!$O$27))), "CR", " ")</f>
        <v xml:space="preserve"> </v>
      </c>
      <c r="BH193" s="13" t="str">
        <f>IF(AND(B193="decathlon", OR(AND(E193='club records end 2019'!$N$29, F193&gt;='club records end 2019'!$O$29), AND(E193='club records end 2019'!$N$30, F193&gt;='club records end 2019'!$O$30),AND(E193='club records end 2019'!$N$31, F193&gt;='club records end 2019'!$O$31))), "CR", " ")</f>
        <v xml:space="preserve"> </v>
      </c>
    </row>
    <row r="194" spans="1:60" ht="14.5" hidden="1" x14ac:dyDescent="0.35">
      <c r="A194" s="29" t="str">
        <f>IF(OR(E194="Sen", E194="V35", E194="V40", E194="V45", E194="V50", E194="V55", E194="V60", E194="V65", E194="V70", E194="V75"), "V", E194)</f>
        <v>U11</v>
      </c>
      <c r="B194" s="2">
        <v>100</v>
      </c>
      <c r="C194" s="2" t="s">
        <v>297</v>
      </c>
      <c r="D194" s="1" t="s">
        <v>298</v>
      </c>
      <c r="E194" s="29" t="s">
        <v>19</v>
      </c>
      <c r="F194" s="22"/>
      <c r="G194" s="24"/>
      <c r="J194" s="13" t="str">
        <f t="shared" si="22"/>
        <v/>
      </c>
      <c r="K194" s="13" t="str">
        <f>IF(AND(B194=100, OR(AND(E194='club records end 2019'!$B$6, F194&lt;='club records end 2019'!$C$6), AND(E194='club records end 2019'!$B$7, F194&lt;='club records end 2019'!$C$7), AND(E194='club records end 2019'!$B$8, F194&lt;='club records end 2019'!$C$8), AND(E194='club records end 2019'!$B$9, F194&lt;='club records end 2019'!$C$9), AND(E194='club records end 2019'!$B$10, F194&lt;='club records end 2019'!$C$10))), "CR", " ")</f>
        <v xml:space="preserve"> </v>
      </c>
      <c r="L194" s="13" t="str">
        <f>IF(AND(B194=200, OR(AND(E194='club records end 2019'!$B$11, F194&lt;='club records end 2019'!$C$11), AND(E194='club records end 2019'!$B$12, F194&lt;='club records end 2019'!$C$12), AND(E194='club records end 2019'!$B$13, F194&lt;='club records end 2019'!$C$13), AND(E194='club records end 2019'!$B$14, F194&lt;='club records end 2019'!$C$14), AND(E194='club records end 2019'!$B$15, F194&lt;='club records end 2019'!$C$15))), "CR", " ")</f>
        <v xml:space="preserve"> </v>
      </c>
      <c r="M194" s="13" t="str">
        <f>IF(AND(B194=300, OR(AND(E194='club records end 2019'!$B$16, F194&lt;='club records end 2019'!$C$16), AND(E194='club records end 2019'!$B$17, F194&lt;='club records end 2019'!$C$17))), "CR", " ")</f>
        <v xml:space="preserve"> </v>
      </c>
      <c r="N194" s="13" t="str">
        <f>IF(AND(B194=400, OR(AND(E194='club records end 2019'!$B$18, F194&lt;='club records end 2019'!$C$18), AND(E194='club records end 2019'!$B$19, F194&lt;='club records end 2019'!$C$19), AND(E194='club records end 2019'!$B$20, F194&lt;='club records end 2019'!$C$20), AND(E194='club records end 2019'!$B$21, F194&lt;='club records end 2019'!$C$21))), "CR", " ")</f>
        <v xml:space="preserve"> </v>
      </c>
      <c r="O194" s="13" t="str">
        <f>IF(AND(B194=800, OR(AND(E194='club records end 2019'!$B$22, F194&lt;='club records end 2019'!$C$22), AND(E194='club records end 2019'!$B$23, F194&lt;='club records end 2019'!$C$23), AND(E194='club records end 2019'!$B$24, F194&lt;='club records end 2019'!$C$24), AND(E194='club records end 2019'!$B$25, F194&lt;='club records end 2019'!$C$25), AND(E194='club records end 2019'!$B$26, F194&lt;='club records end 2019'!$C$26))), "CR", " ")</f>
        <v xml:space="preserve"> </v>
      </c>
      <c r="P194" s="13" t="str">
        <f>IF(AND(B194=1000, OR(AND(E194='club records end 2019'!$B$27, F194&lt;='club records end 2019'!$C$27), AND(E194='club records end 2019'!$B$28, F194&lt;='club records end 2019'!$C$28))), "CR", " ")</f>
        <v xml:space="preserve"> </v>
      </c>
      <c r="Q194" s="13" t="str">
        <f>IF(AND(B194=1500, OR(AND(E194='club records end 2019'!$B$29, F194&lt;='club records end 2019'!$C$29), AND(E194='club records end 2019'!$B$30, F194&lt;='club records end 2019'!$C$30), AND(E194='club records end 2019'!$B$31, F194&lt;='club records end 2019'!$C$31), AND(E194='club records end 2019'!$B$32, F194&lt;='club records end 2019'!$C$32), AND(E194='club records end 2019'!$B$33, F194&lt;='club records end 2019'!$C$33))), "CR", " ")</f>
        <v xml:space="preserve"> </v>
      </c>
      <c r="R194" s="13" t="str">
        <f>IF(AND(B194="1600 (Mile)",OR(AND(E194='club records end 2019'!$B$34,F194&lt;='club records end 2019'!$C$34),AND(E194='club records end 2019'!$B$35,F194&lt;='club records end 2019'!$C$35),AND(E194='club records end 2019'!$B$36,F194&lt;='club records end 2019'!$C$36),AND(E194='club records end 2019'!$B$37,F194&lt;='club records end 2019'!$C$37))),"CR"," ")</f>
        <v xml:space="preserve"> </v>
      </c>
      <c r="S194" s="13" t="str">
        <f>IF(AND(B194=3000, OR(AND(E194='club records end 2019'!$B$38, F194&lt;='club records end 2019'!$C$38), AND(E194='club records end 2019'!$B$39, F194&lt;='club records end 2019'!$C$39), AND(E194='club records end 2019'!$B$40, F194&lt;='club records end 2019'!$C$40), AND(E194='club records end 2019'!$B$41, F194&lt;='club records end 2019'!$C$41))), "CR", " ")</f>
        <v xml:space="preserve"> </v>
      </c>
      <c r="T194" s="13" t="str">
        <f>IF(AND(B194=5000, OR(AND(E194='club records end 2019'!$B$42, F194&lt;='club records end 2019'!$C$42), AND(E194='club records end 2019'!$B$43, F194&lt;='club records end 2019'!$C$43))), "CR", " ")</f>
        <v xml:space="preserve"> </v>
      </c>
      <c r="U194" s="12" t="str">
        <f>IF(AND(B194=10000, OR(AND(E194='club records end 2019'!$B$44, F194&lt;='club records end 2019'!$C$44), AND(E194='club records end 2019'!$B$45, F194&lt;='club records end 2019'!$C$45))), "CR", " ")</f>
        <v xml:space="preserve"> </v>
      </c>
      <c r="V194" s="12" t="str">
        <f>IF(AND(B194="high jump", OR(AND(E194='club records end 2019'!$F$1, F194&gt;='club records end 2019'!$G$1), AND(E194='club records end 2019'!$F$2, F194&gt;='club records end 2019'!$G$2), AND(E194='club records end 2019'!$F$3, F194&gt;='club records end 2019'!$G$3), AND(E194='club records end 2019'!$F$4, F194&gt;='club records end 2019'!$G$4), AND(E194='club records end 2019'!$F$5, F194&gt;='club records end 2019'!$G$5))), "CR", " ")</f>
        <v xml:space="preserve"> </v>
      </c>
      <c r="W194" s="12" t="str">
        <f>IF(AND(B194="long jump", OR(AND(E194='club records end 2019'!$F$6, F194&gt;='club records end 2019'!$G$6), AND(E194='club records end 2019'!$F$7, F194&gt;='club records end 2019'!$G$7), AND(E194='club records end 2019'!$F$8, F194&gt;='club records end 2019'!$G$8), AND(E194='club records end 2019'!$F$9, F194&gt;='club records end 2019'!$G$9), AND(E194='club records end 2019'!$F$10, F194&gt;='club records end 2019'!$G$10))), "CR", " ")</f>
        <v xml:space="preserve"> </v>
      </c>
      <c r="X194" s="12" t="str">
        <f>IF(AND(B194="triple jump", OR(AND(E194='club records end 2019'!$F$11, F194&gt;='club records end 2019'!$G$11), AND(E194='club records end 2019'!$F$12, F194&gt;='club records end 2019'!$G$12), AND(E194='club records end 2019'!$F$13, F194&gt;='club records end 2019'!$G$13), AND(E194='club records end 2019'!$F$14, F194&gt;='club records end 2019'!$H$14), AND(E194='club records end 2019'!$F$15, F194&gt;='club records end 2019'!$G$15))), "CR", " ")</f>
        <v xml:space="preserve"> </v>
      </c>
      <c r="Y194" s="12" t="str">
        <f>IF(AND(B194="pole vault", OR(AND(E194='club records end 2019'!$F$16, F194&gt;='club records end 2019'!$G$16), AND(E194='club records end 2019'!$F$17, F194&gt;='club records end 2019'!$G$17), AND(E194='club records end 2019'!$F$18, F194&gt;='club records end 2019'!$G$18), AND(E194='club records end 2019'!$F$19, F194&gt;='club records end 2019'!$G$19), AND(E194='club records end 2019'!$F$20, F194&gt;='club records end 2019'!$G$20))), "CR", " ")</f>
        <v xml:space="preserve"> </v>
      </c>
      <c r="Z194" s="12" t="str">
        <f>IF(AND(B194="discus 1", E194='club records end 2019'!$F$21, F194&gt;='club records end 2019'!$G$21), "CR", " ")</f>
        <v xml:space="preserve"> </v>
      </c>
      <c r="AA194" s="12" t="str">
        <f>IF(AND(B194="discus 1.25", E194='club records end 2019'!$F$22, F194&gt;='club records end 2019'!$G$22), "CR", " ")</f>
        <v xml:space="preserve"> </v>
      </c>
      <c r="AB194" s="12" t="str">
        <f>IF(AND(B194="discus 1.5", E194='club records end 2019'!$F$23, F194&gt;='club records end 2019'!$G$23), "CR", " ")</f>
        <v xml:space="preserve"> </v>
      </c>
      <c r="AC194" s="12" t="str">
        <f>IF(AND(B194="discus 1.75", E194='club records end 2019'!$F$24, F194&gt;='club records end 2019'!$G$24), "CR", " ")</f>
        <v xml:space="preserve"> </v>
      </c>
      <c r="AD194" s="12" t="str">
        <f>IF(AND(B194="discus 2", E194='club records end 2019'!$F$25, F194&gt;='club records end 2019'!$G$25), "CR", " ")</f>
        <v xml:space="preserve"> </v>
      </c>
      <c r="AE194" s="12" t="str">
        <f>IF(AND(B194="hammer 4", E194='club records end 2019'!$F$27, F194&gt;='club records end 2019'!$G$27), "CR", " ")</f>
        <v xml:space="preserve"> </v>
      </c>
      <c r="AF194" s="12" t="str">
        <f>IF(AND(B194="hammer 5", E194='club records end 2019'!$F$28, F194&gt;='club records end 2019'!$G$28), "CR", " ")</f>
        <v xml:space="preserve"> </v>
      </c>
      <c r="AG194" s="12" t="str">
        <f>IF(AND(B194="hammer 6", E194='club records end 2019'!$F$29, F194&gt;='club records end 2019'!$G$29), "CR", " ")</f>
        <v xml:space="preserve"> </v>
      </c>
      <c r="AH194" s="12" t="str">
        <f>IF(AND(B194="hammer 7.26", E194='club records end 2019'!$F$30, F194&gt;='club records end 2019'!$G$30), "CR", " ")</f>
        <v xml:space="preserve"> </v>
      </c>
      <c r="AI194" s="12" t="str">
        <f>IF(AND(B194="javelin 400", E194='club records end 2019'!$F$31, F194&gt;='club records end 2019'!$G$31), "CR", " ")</f>
        <v xml:space="preserve"> </v>
      </c>
      <c r="AJ194" s="12" t="str">
        <f>IF(AND(B194="javelin 600", E194='club records end 2019'!$F$32, F194&gt;='club records end 2019'!$G$32), "CR", " ")</f>
        <v xml:space="preserve"> </v>
      </c>
      <c r="AK194" s="12" t="str">
        <f>IF(AND(B194="javelin 700", E194='club records end 2019'!$F$33, F194&gt;='club records end 2019'!$G$33), "CR", " ")</f>
        <v xml:space="preserve"> </v>
      </c>
      <c r="AL194" s="12" t="str">
        <f>IF(AND(B194="javelin 800", OR(AND(E194='club records end 2019'!$F$34, F194&gt;='club records end 2019'!$G$34), AND(E194='club records end 2019'!$F$35, F194&gt;='club records end 2019'!$G$35))), "CR", " ")</f>
        <v xml:space="preserve"> </v>
      </c>
      <c r="AM194" s="12" t="str">
        <f>IF(AND(B194="shot 3", E194='club records end 2019'!$F$36, F194&gt;='club records end 2019'!$G$36), "CR", " ")</f>
        <v xml:space="preserve"> </v>
      </c>
      <c r="AN194" s="12" t="str">
        <f>IF(AND(B194="shot 4", E194='club records end 2019'!$F$37, F194&gt;='club records end 2019'!$G$37), "CR", " ")</f>
        <v xml:space="preserve"> </v>
      </c>
      <c r="AO194" s="12" t="str">
        <f>IF(AND(B194="shot 5", E194='club records end 2019'!$F$38, F194&gt;='club records end 2019'!$G$38), "CR", " ")</f>
        <v xml:space="preserve"> </v>
      </c>
      <c r="AP194" s="12" t="str">
        <f>IF(AND(B194="shot 6", E194='club records end 2019'!$F$39, F194&gt;='club records end 2019'!$G$39), "CR", " ")</f>
        <v xml:space="preserve"> </v>
      </c>
      <c r="AQ194" s="12" t="str">
        <f>IF(AND(B194="shot 7.26", E194='club records end 2019'!$F$40, F194&gt;='club records end 2019'!$G$40), "CR", " ")</f>
        <v xml:space="preserve"> </v>
      </c>
      <c r="AR194" s="12" t="str">
        <f>IF(AND(B194="60H",OR(AND(E194='club records end 2019'!$J$1,F194&lt;='club records end 2019'!$K$1),AND(E194='club records end 2019'!$J$2,F194&lt;='club records end 2019'!$K$2),AND(E194='club records end 2019'!$J$3,F194&lt;='club records end 2019'!$K$3),AND(E194='club records end 2019'!$J$4,F194&lt;='club records end 2019'!$K$4),AND(E194='club records end 2019'!$J$5,F194&lt;='club records end 2019'!$K$5))),"CR"," ")</f>
        <v xml:space="preserve"> </v>
      </c>
      <c r="AS194" s="12" t="str">
        <f>IF(AND(B194="75H", AND(E194='club records end 2019'!$J$6, F194&lt;='club records end 2019'!$K$6)), "CR", " ")</f>
        <v xml:space="preserve"> </v>
      </c>
      <c r="AT194" s="12" t="str">
        <f>IF(AND(B194="80H", AND(E194='club records end 2019'!$J$7, F194&lt;='club records end 2019'!$K$7)), "CR", " ")</f>
        <v xml:space="preserve"> </v>
      </c>
      <c r="AU194" s="12" t="str">
        <f>IF(AND(B194="100H", AND(E194='club records end 2019'!$J$8, F194&lt;='club records end 2019'!$K$8)), "CR", " ")</f>
        <v xml:space="preserve"> </v>
      </c>
      <c r="AV194" s="12" t="str">
        <f>IF(AND(B194="110H", OR(AND(E194='club records end 2019'!$J$9, F194&lt;='club records end 2019'!$K$9), AND(E194='club records end 2019'!$J$10, F194&lt;='club records end 2019'!$K$10))), "CR", " ")</f>
        <v xml:space="preserve"> </v>
      </c>
      <c r="AW194" s="12" t="str">
        <f>IF(AND(B194="400H", OR(AND(E194='club records end 2019'!$J$11, F194&lt;='club records end 2019'!$K$11), AND(E194='club records end 2019'!$J$12, F194&lt;='club records end 2019'!$K$12), AND(E194='club records end 2019'!$J$13, F194&lt;='club records end 2019'!$K$13), AND(E194='club records end 2019'!$J$14, F194&lt;='club records end 2019'!$K$14))), "CR", " ")</f>
        <v xml:space="preserve"> </v>
      </c>
      <c r="AX194" s="12" t="str">
        <f>IF(AND(B194="1500SC", AND(E194='club records end 2019'!$J$15, F194&lt;='club records end 2019'!$K$15)), "CR", " ")</f>
        <v xml:space="preserve"> </v>
      </c>
      <c r="AY194" s="12" t="str">
        <f>IF(AND(B194="2000SC", OR(AND(E194='club records end 2019'!$J$17, F194&lt;='club records end 2019'!$K$17), AND(E194='club records end 2019'!$J$18, F194&lt;='club records end 2019'!$K$18))), "CR", " ")</f>
        <v xml:space="preserve"> </v>
      </c>
      <c r="AZ194" s="12" t="str">
        <f>IF(AND(B194="3000SC", OR(AND(E194='club records end 2019'!$J$20, F194&lt;='club records end 2019'!$K$20), AND(E194='club records end 2019'!$J$21, F194&lt;='club records end 2019'!$K$21))), "CR", " ")</f>
        <v xml:space="preserve"> </v>
      </c>
      <c r="BA194" s="13" t="str">
        <f>IF(AND(B194="4x100", OR(AND(E194='club records end 2019'!$N$1, F194&lt;='club records end 2019'!$O$1), AND(E194='club records end 2019'!$N$2, F194&lt;='club records end 2019'!$O$2), AND(E194='club records end 2019'!$N$3, F194&lt;='club records end 2019'!$O$3), AND(E194='club records end 2019'!$N$4, F194&lt;='club records end 2019'!$O$4), AND(E194='club records end 2019'!$N$5, F194&lt;='club records end 2019'!$O$5))), "CR", " ")</f>
        <v xml:space="preserve"> </v>
      </c>
      <c r="BB194" s="13" t="str">
        <f>IF(AND(B194="4x200", OR(AND(E194='club records end 2019'!$N$6, F194&lt;='club records end 2019'!$O$6), AND(E194='club records end 2019'!$N$7, F194&lt;='club records end 2019'!$O$7), AND(E194='club records end 2019'!$N$8, F194&lt;='club records end 2019'!$O$8), AND(E194='club records end 2019'!$N$9, F194&lt;='club records end 2019'!$O$9), AND(E194='club records end 2019'!$N$10, F194&lt;='club records end 2019'!$O$10))), "CR", " ")</f>
        <v xml:space="preserve"> </v>
      </c>
      <c r="BC194" s="13" t="str">
        <f>IF(AND(B194="4x300", AND(E194='club records end 2019'!$N$11, F194&lt;='club records end 2019'!$O$11)), "CR", " ")</f>
        <v xml:space="preserve"> </v>
      </c>
      <c r="BD194" s="13" t="str">
        <f>IF(AND(B194="4x400", OR(AND(E194='club records end 2019'!$N$12, F194&lt;='club records end 2019'!$O$12), AND(E194='club records end 2019'!$N$13, F194&lt;='club records end 2019'!$O$13), AND(E194='club records end 2019'!$N$14, F194&lt;='club records end 2019'!$O$14), AND(E194='club records end 2019'!$N$15, F194&lt;='club records end 2019'!$O$15))), "CR", " ")</f>
        <v xml:space="preserve"> </v>
      </c>
      <c r="BE194" s="13" t="str">
        <f>IF(AND(B194="3x800", OR(AND(E194='club records end 2019'!$N$16, F194&lt;='club records end 2019'!$O$16), AND(E194='club records end 2019'!$N$17, F194&lt;='club records end 2019'!$O$17), AND(E194='club records end 2019'!$N$18, F194&lt;='club records end 2019'!$O$18))), "CR", " ")</f>
        <v xml:space="preserve"> </v>
      </c>
      <c r="BF194" s="13" t="str">
        <f>IF(AND(B194="pentathlon", OR(AND(E194='club records end 2019'!$N$21, F194&gt;='club records end 2019'!$O$21), AND(E194='club records end 2019'!$N$22, F194&gt;='club records end 2019'!$O$22),AND(E194='club records end 2019'!$N$23, F194&gt;='club records end 2019'!$O$23),AND(E194='club records end 2019'!$N$24, F194&gt;='club records end 2019'!$O$24))), "CR", " ")</f>
        <v xml:space="preserve"> </v>
      </c>
      <c r="BG194" s="13" t="str">
        <f>IF(AND(B194="heptathlon", OR(AND(E194='club records end 2019'!$N$26, F194&gt;='club records end 2019'!$O$26), AND(E194='club records end 2019'!$N$27, F194&gt;='club records end 2019'!$O$27))), "CR", " ")</f>
        <v xml:space="preserve"> </v>
      </c>
      <c r="BH194" s="13" t="str">
        <f>IF(AND(B194="decathlon", OR(AND(E194='club records end 2019'!$N$29, F194&gt;='club records end 2019'!$O$29), AND(E194='club records end 2019'!$N$30, F194&gt;='club records end 2019'!$O$30),AND(E194='club records end 2019'!$N$31, F194&gt;='club records end 2019'!$O$31))), "CR", " ")</f>
        <v xml:space="preserve"> </v>
      </c>
    </row>
    <row r="195" spans="1:60" ht="14.5" hidden="1" x14ac:dyDescent="0.35">
      <c r="A195" s="29" t="str">
        <f>IF(OR(E195="Sen", E195="V35", E195="V40", E195="V45", E195="V50", E195="V55", E195="V60", E195="V65", E195="V70", E195="V75"), "V", E195)</f>
        <v>U11</v>
      </c>
      <c r="B195" s="2">
        <v>800</v>
      </c>
      <c r="C195" s="1" t="s">
        <v>257</v>
      </c>
      <c r="D195" s="1" t="s">
        <v>258</v>
      </c>
      <c r="E195" s="33" t="s">
        <v>19</v>
      </c>
      <c r="J195" s="13" t="str">
        <f t="shared" si="22"/>
        <v/>
      </c>
      <c r="K195" s="13" t="str">
        <f>IF(AND(B195=100, OR(AND(E195='club records end 2019'!$B$6, F195&lt;='club records end 2019'!$C$6), AND(E195='club records end 2019'!$B$7, F195&lt;='club records end 2019'!$C$7), AND(E195='club records end 2019'!$B$8, F195&lt;='club records end 2019'!$C$8), AND(E195='club records end 2019'!$B$9, F195&lt;='club records end 2019'!$C$9), AND(E195='club records end 2019'!$B$10, F195&lt;='club records end 2019'!$C$10))), "CR", " ")</f>
        <v xml:space="preserve"> </v>
      </c>
      <c r="L195" s="13" t="str">
        <f>IF(AND(B195=200, OR(AND(E195='club records end 2019'!$B$11, F195&lt;='club records end 2019'!$C$11), AND(E195='club records end 2019'!$B$12, F195&lt;='club records end 2019'!$C$12), AND(E195='club records end 2019'!$B$13, F195&lt;='club records end 2019'!$C$13), AND(E195='club records end 2019'!$B$14, F195&lt;='club records end 2019'!$C$14), AND(E195='club records end 2019'!$B$15, F195&lt;='club records end 2019'!$C$15))), "CR", " ")</f>
        <v xml:space="preserve"> </v>
      </c>
      <c r="M195" s="13" t="str">
        <f>IF(AND(B195=300, OR(AND(E195='club records end 2019'!$B$16, F195&lt;='club records end 2019'!$C$16), AND(E195='club records end 2019'!$B$17, F195&lt;='club records end 2019'!$C$17))), "CR", " ")</f>
        <v xml:space="preserve"> </v>
      </c>
      <c r="N195" s="13" t="str">
        <f>IF(AND(B195=400, OR(AND(E195='club records end 2019'!$B$18, F195&lt;='club records end 2019'!$C$18), AND(E195='club records end 2019'!$B$19, F195&lt;='club records end 2019'!$C$19), AND(E195='club records end 2019'!$B$20, F195&lt;='club records end 2019'!$C$20), AND(E195='club records end 2019'!$B$21, F195&lt;='club records end 2019'!$C$21))), "CR", " ")</f>
        <v xml:space="preserve"> </v>
      </c>
      <c r="O195" s="13" t="str">
        <f>IF(AND(B195=800, OR(AND(E195='club records end 2019'!$B$22, F195&lt;='club records end 2019'!$C$22), AND(E195='club records end 2019'!$B$23, F195&lt;='club records end 2019'!$C$23), AND(E195='club records end 2019'!$B$24, F195&lt;='club records end 2019'!$C$24), AND(E195='club records end 2019'!$B$25, F195&lt;='club records end 2019'!$C$25), AND(E195='club records end 2019'!$B$26, F195&lt;='club records end 2019'!$C$26))), "CR", " ")</f>
        <v xml:space="preserve"> </v>
      </c>
      <c r="P195" s="13" t="str">
        <f>IF(AND(B195=1000, OR(AND(E195='club records end 2019'!$B$27, F195&lt;='club records end 2019'!$C$27), AND(E195='club records end 2019'!$B$28, F195&lt;='club records end 2019'!$C$28))), "CR", " ")</f>
        <v xml:space="preserve"> </v>
      </c>
      <c r="Q195" s="13" t="str">
        <f>IF(AND(B195=1500, OR(AND(E195='club records end 2019'!$B$29, F195&lt;='club records end 2019'!$C$29), AND(E195='club records end 2019'!$B$30, F195&lt;='club records end 2019'!$C$30), AND(E195='club records end 2019'!$B$31, F195&lt;='club records end 2019'!$C$31), AND(E195='club records end 2019'!$B$32, F195&lt;='club records end 2019'!$C$32), AND(E195='club records end 2019'!$B$33, F195&lt;='club records end 2019'!$C$33))), "CR", " ")</f>
        <v xml:space="preserve"> </v>
      </c>
      <c r="R195" s="13" t="str">
        <f>IF(AND(B195="1600 (Mile)",OR(AND(E195='club records end 2019'!$B$34,F195&lt;='club records end 2019'!$C$34),AND(E195='club records end 2019'!$B$35,F195&lt;='club records end 2019'!$C$35),AND(E195='club records end 2019'!$B$36,F195&lt;='club records end 2019'!$C$36),AND(E195='club records end 2019'!$B$37,F195&lt;='club records end 2019'!$C$37))),"CR"," ")</f>
        <v xml:space="preserve"> </v>
      </c>
      <c r="S195" s="13" t="str">
        <f>IF(AND(B195=3000, OR(AND(E195='club records end 2019'!$B$38, F195&lt;='club records end 2019'!$C$38), AND(E195='club records end 2019'!$B$39, F195&lt;='club records end 2019'!$C$39), AND(E195='club records end 2019'!$B$40, F195&lt;='club records end 2019'!$C$40), AND(E195='club records end 2019'!$B$41, F195&lt;='club records end 2019'!$C$41))), "CR", " ")</f>
        <v xml:space="preserve"> </v>
      </c>
      <c r="T195" s="13" t="str">
        <f>IF(AND(B195=5000, OR(AND(E195='club records end 2019'!$B$42, F195&lt;='club records end 2019'!$C$42), AND(E195='club records end 2019'!$B$43, F195&lt;='club records end 2019'!$C$43))), "CR", " ")</f>
        <v xml:space="preserve"> </v>
      </c>
      <c r="U195" s="12" t="str">
        <f>IF(AND(B195=10000, OR(AND(E195='club records end 2019'!$B$44, F195&lt;='club records end 2019'!$C$44), AND(E195='club records end 2019'!$B$45, F195&lt;='club records end 2019'!$C$45))), "CR", " ")</f>
        <v xml:space="preserve"> </v>
      </c>
      <c r="V195" s="12" t="str">
        <f>IF(AND(B195="high jump", OR(AND(E195='club records end 2019'!$F$1, F195&gt;='club records end 2019'!$G$1), AND(E195='club records end 2019'!$F$2, F195&gt;='club records end 2019'!$G$2), AND(E195='club records end 2019'!$F$3, F195&gt;='club records end 2019'!$G$3), AND(E195='club records end 2019'!$F$4, F195&gt;='club records end 2019'!$G$4), AND(E195='club records end 2019'!$F$5, F195&gt;='club records end 2019'!$G$5))), "CR", " ")</f>
        <v xml:space="preserve"> </v>
      </c>
      <c r="W195" s="12" t="str">
        <f>IF(AND(B195="long jump", OR(AND(E195='club records end 2019'!$F$6, F195&gt;='club records end 2019'!$G$6), AND(E195='club records end 2019'!$F$7, F195&gt;='club records end 2019'!$G$7), AND(E195='club records end 2019'!$F$8, F195&gt;='club records end 2019'!$G$8), AND(E195='club records end 2019'!$F$9, F195&gt;='club records end 2019'!$G$9), AND(E195='club records end 2019'!$F$10, F195&gt;='club records end 2019'!$G$10))), "CR", " ")</f>
        <v xml:space="preserve"> </v>
      </c>
      <c r="X195" s="12" t="str">
        <f>IF(AND(B195="triple jump", OR(AND(E195='club records end 2019'!$F$11, F195&gt;='club records end 2019'!$G$11), AND(E195='club records end 2019'!$F$12, F195&gt;='club records end 2019'!$G$12), AND(E195='club records end 2019'!$F$13, F195&gt;='club records end 2019'!$G$13), AND(E195='club records end 2019'!$F$14, F195&gt;='club records end 2019'!$H$14), AND(E195='club records end 2019'!$F$15, F195&gt;='club records end 2019'!$G$15))), "CR", " ")</f>
        <v xml:space="preserve"> </v>
      </c>
      <c r="Y195" s="12" t="str">
        <f>IF(AND(B195="pole vault", OR(AND(E195='club records end 2019'!$F$16, F195&gt;='club records end 2019'!$G$16), AND(E195='club records end 2019'!$F$17, F195&gt;='club records end 2019'!$G$17), AND(E195='club records end 2019'!$F$18, F195&gt;='club records end 2019'!$G$18), AND(E195='club records end 2019'!$F$19, F195&gt;='club records end 2019'!$G$19), AND(E195='club records end 2019'!$F$20, F195&gt;='club records end 2019'!$G$20))), "CR", " ")</f>
        <v xml:space="preserve"> </v>
      </c>
      <c r="Z195" s="12" t="str">
        <f>IF(AND(B195="discus 1", E195='club records end 2019'!$F$21, F195&gt;='club records end 2019'!$G$21), "CR", " ")</f>
        <v xml:space="preserve"> </v>
      </c>
      <c r="AA195" s="12" t="str">
        <f>IF(AND(B195="discus 1.25", E195='club records end 2019'!$F$22, F195&gt;='club records end 2019'!$G$22), "CR", " ")</f>
        <v xml:space="preserve"> </v>
      </c>
      <c r="AB195" s="12" t="str">
        <f>IF(AND(B195="discus 1.5", E195='club records end 2019'!$F$23, F195&gt;='club records end 2019'!$G$23), "CR", " ")</f>
        <v xml:space="preserve"> </v>
      </c>
      <c r="AC195" s="12" t="str">
        <f>IF(AND(B195="discus 1.75", E195='club records end 2019'!$F$24, F195&gt;='club records end 2019'!$G$24), "CR", " ")</f>
        <v xml:space="preserve"> </v>
      </c>
      <c r="AD195" s="12" t="str">
        <f>IF(AND(B195="discus 2", E195='club records end 2019'!$F$25, F195&gt;='club records end 2019'!$G$25), "CR", " ")</f>
        <v xml:space="preserve"> </v>
      </c>
      <c r="AE195" s="12" t="str">
        <f>IF(AND(B195="hammer 4", E195='club records end 2019'!$F$27, F195&gt;='club records end 2019'!$G$27), "CR", " ")</f>
        <v xml:space="preserve"> </v>
      </c>
      <c r="AF195" s="12" t="str">
        <f>IF(AND(B195="hammer 5", E195='club records end 2019'!$F$28, F195&gt;='club records end 2019'!$G$28), "CR", " ")</f>
        <v xml:space="preserve"> </v>
      </c>
      <c r="AG195" s="12" t="str">
        <f>IF(AND(B195="hammer 6", E195='club records end 2019'!$F$29, F195&gt;='club records end 2019'!$G$29), "CR", " ")</f>
        <v xml:space="preserve"> </v>
      </c>
      <c r="AH195" s="12" t="str">
        <f>IF(AND(B195="hammer 7.26", E195='club records end 2019'!$F$30, F195&gt;='club records end 2019'!$G$30), "CR", " ")</f>
        <v xml:space="preserve"> </v>
      </c>
      <c r="AI195" s="12" t="str">
        <f>IF(AND(B195="javelin 400", E195='club records end 2019'!$F$31, F195&gt;='club records end 2019'!$G$31), "CR", " ")</f>
        <v xml:space="preserve"> </v>
      </c>
      <c r="AJ195" s="12" t="str">
        <f>IF(AND(B195="javelin 600", E195='club records end 2019'!$F$32, F195&gt;='club records end 2019'!$G$32), "CR", " ")</f>
        <v xml:space="preserve"> </v>
      </c>
      <c r="AK195" s="12" t="str">
        <f>IF(AND(B195="javelin 700", E195='club records end 2019'!$F$33, F195&gt;='club records end 2019'!$G$33), "CR", " ")</f>
        <v xml:space="preserve"> </v>
      </c>
      <c r="AL195" s="12" t="str">
        <f>IF(AND(B195="javelin 800", OR(AND(E195='club records end 2019'!$F$34, F195&gt;='club records end 2019'!$G$34), AND(E195='club records end 2019'!$F$35, F195&gt;='club records end 2019'!$G$35))), "CR", " ")</f>
        <v xml:space="preserve"> </v>
      </c>
      <c r="AM195" s="12" t="str">
        <f>IF(AND(B195="shot 3", E195='club records end 2019'!$F$36, F195&gt;='club records end 2019'!$G$36), "CR", " ")</f>
        <v xml:space="preserve"> </v>
      </c>
      <c r="AN195" s="12" t="str">
        <f>IF(AND(B195="shot 4", E195='club records end 2019'!$F$37, F195&gt;='club records end 2019'!$G$37), "CR", " ")</f>
        <v xml:space="preserve"> </v>
      </c>
      <c r="AO195" s="12" t="str">
        <f>IF(AND(B195="shot 5", E195='club records end 2019'!$F$38, F195&gt;='club records end 2019'!$G$38), "CR", " ")</f>
        <v xml:space="preserve"> </v>
      </c>
      <c r="AP195" s="12" t="str">
        <f>IF(AND(B195="shot 6", E195='club records end 2019'!$F$39, F195&gt;='club records end 2019'!$G$39), "CR", " ")</f>
        <v xml:space="preserve"> </v>
      </c>
      <c r="AQ195" s="12" t="str">
        <f>IF(AND(B195="shot 7.26", E195='club records end 2019'!$F$40, F195&gt;='club records end 2019'!$G$40), "CR", " ")</f>
        <v xml:space="preserve"> </v>
      </c>
      <c r="AR195" s="12" t="str">
        <f>IF(AND(B195="60H",OR(AND(E195='club records end 2019'!$J$1,F195&lt;='club records end 2019'!$K$1),AND(E195='club records end 2019'!$J$2,F195&lt;='club records end 2019'!$K$2),AND(E195='club records end 2019'!$J$3,F195&lt;='club records end 2019'!$K$3),AND(E195='club records end 2019'!$J$4,F195&lt;='club records end 2019'!$K$4),AND(E195='club records end 2019'!$J$5,F195&lt;='club records end 2019'!$K$5))),"CR"," ")</f>
        <v xml:space="preserve"> </v>
      </c>
      <c r="AS195" s="12" t="str">
        <f>IF(AND(B195="75H", AND(E195='club records end 2019'!$J$6, F195&lt;='club records end 2019'!$K$6)), "CR", " ")</f>
        <v xml:space="preserve"> </v>
      </c>
      <c r="AT195" s="12" t="str">
        <f>IF(AND(B195="80H", AND(E195='club records end 2019'!$J$7, F195&lt;='club records end 2019'!$K$7)), "CR", " ")</f>
        <v xml:space="preserve"> </v>
      </c>
      <c r="AU195" s="12" t="str">
        <f>IF(AND(B195="100H", AND(E195='club records end 2019'!$J$8, F195&lt;='club records end 2019'!$K$8)), "CR", " ")</f>
        <v xml:space="preserve"> </v>
      </c>
      <c r="AV195" s="12" t="str">
        <f>IF(AND(B195="110H", OR(AND(E195='club records end 2019'!$J$9, F195&lt;='club records end 2019'!$K$9), AND(E195='club records end 2019'!$J$10, F195&lt;='club records end 2019'!$K$10))), "CR", " ")</f>
        <v xml:space="preserve"> </v>
      </c>
      <c r="AW195" s="12" t="str">
        <f>IF(AND(B195="400H", OR(AND(E195='club records end 2019'!$J$11, F195&lt;='club records end 2019'!$K$11), AND(E195='club records end 2019'!$J$12, F195&lt;='club records end 2019'!$K$12), AND(E195='club records end 2019'!$J$13, F195&lt;='club records end 2019'!$K$13), AND(E195='club records end 2019'!$J$14, F195&lt;='club records end 2019'!$K$14))), "CR", " ")</f>
        <v xml:space="preserve"> </v>
      </c>
      <c r="AX195" s="12" t="str">
        <f>IF(AND(B195="1500SC", AND(E195='club records end 2019'!$J$15, F195&lt;='club records end 2019'!$K$15)), "CR", " ")</f>
        <v xml:space="preserve"> </v>
      </c>
      <c r="AY195" s="12" t="str">
        <f>IF(AND(B195="2000SC", OR(AND(E195='club records end 2019'!$J$17, F195&lt;='club records end 2019'!$K$17), AND(E195='club records end 2019'!$J$18, F195&lt;='club records end 2019'!$K$18))), "CR", " ")</f>
        <v xml:space="preserve"> </v>
      </c>
      <c r="AZ195" s="12" t="str">
        <f>IF(AND(B195="3000SC", OR(AND(E195='club records end 2019'!$J$20, F195&lt;='club records end 2019'!$K$20), AND(E195='club records end 2019'!$J$21, F195&lt;='club records end 2019'!$K$21))), "CR", " ")</f>
        <v xml:space="preserve"> </v>
      </c>
      <c r="BA195" s="13" t="str">
        <f>IF(AND(B195="4x100", OR(AND(E195='club records end 2019'!$N$1, F195&lt;='club records end 2019'!$O$1), AND(E195='club records end 2019'!$N$2, F195&lt;='club records end 2019'!$O$2), AND(E195='club records end 2019'!$N$3, F195&lt;='club records end 2019'!$O$3), AND(E195='club records end 2019'!$N$4, F195&lt;='club records end 2019'!$O$4), AND(E195='club records end 2019'!$N$5, F195&lt;='club records end 2019'!$O$5))), "CR", " ")</f>
        <v xml:space="preserve"> </v>
      </c>
      <c r="BB195" s="13" t="str">
        <f>IF(AND(B195="4x200", OR(AND(E195='club records end 2019'!$N$6, F195&lt;='club records end 2019'!$O$6), AND(E195='club records end 2019'!$N$7, F195&lt;='club records end 2019'!$O$7), AND(E195='club records end 2019'!$N$8, F195&lt;='club records end 2019'!$O$8), AND(E195='club records end 2019'!$N$9, F195&lt;='club records end 2019'!$O$9), AND(E195='club records end 2019'!$N$10, F195&lt;='club records end 2019'!$O$10))), "CR", " ")</f>
        <v xml:space="preserve"> </v>
      </c>
      <c r="BC195" s="13" t="str">
        <f>IF(AND(B195="4x300", AND(E195='club records end 2019'!$N$11, F195&lt;='club records end 2019'!$O$11)), "CR", " ")</f>
        <v xml:space="preserve"> </v>
      </c>
      <c r="BD195" s="13" t="str">
        <f>IF(AND(B195="4x400", OR(AND(E195='club records end 2019'!$N$12, F195&lt;='club records end 2019'!$O$12), AND(E195='club records end 2019'!$N$13, F195&lt;='club records end 2019'!$O$13), AND(E195='club records end 2019'!$N$14, F195&lt;='club records end 2019'!$O$14), AND(E195='club records end 2019'!$N$15, F195&lt;='club records end 2019'!$O$15))), "CR", " ")</f>
        <v xml:space="preserve"> </v>
      </c>
      <c r="BE195" s="13" t="str">
        <f>IF(AND(B195="3x800", OR(AND(E195='club records end 2019'!$N$16, F195&lt;='club records end 2019'!$O$16), AND(E195='club records end 2019'!$N$17, F195&lt;='club records end 2019'!$O$17), AND(E195='club records end 2019'!$N$18, F195&lt;='club records end 2019'!$O$18))), "CR", " ")</f>
        <v xml:space="preserve"> </v>
      </c>
      <c r="BF195" s="13" t="str">
        <f>IF(AND(B195="pentathlon", OR(AND(E195='club records end 2019'!$N$21, F195&gt;='club records end 2019'!$O$21), AND(E195='club records end 2019'!$N$22, F195&gt;='club records end 2019'!$O$22),AND(E195='club records end 2019'!$N$23, F195&gt;='club records end 2019'!$O$23),AND(E195='club records end 2019'!$N$24, F195&gt;='club records end 2019'!$O$24))), "CR", " ")</f>
        <v xml:space="preserve"> </v>
      </c>
      <c r="BG195" s="13" t="str">
        <f>IF(AND(B195="heptathlon", OR(AND(E195='club records end 2019'!$N$26, F195&gt;='club records end 2019'!$O$26), AND(E195='club records end 2019'!$N$27, F195&gt;='club records end 2019'!$O$27))), "CR", " ")</f>
        <v xml:space="preserve"> </v>
      </c>
      <c r="BH195" s="13" t="str">
        <f>IF(AND(B195="decathlon", OR(AND(E195='club records end 2019'!$N$29, F195&gt;='club records end 2019'!$O$29), AND(E195='club records end 2019'!$N$30, F195&gt;='club records end 2019'!$O$30),AND(E195='club records end 2019'!$N$31, F195&gt;='club records end 2019'!$O$31))), "CR", " ")</f>
        <v xml:space="preserve"> </v>
      </c>
    </row>
    <row r="196" spans="1:60" ht="14.5" hidden="1" x14ac:dyDescent="0.35">
      <c r="A196" s="29" t="str">
        <f>IF(OR(E196="Sen", E196="V35", E196="V40", E196="V45", E196="V50", E196="V55", E196="V60", E196="V65", E196="V70", E196="V75"), "V", E196)</f>
        <v>U13</v>
      </c>
      <c r="B196" s="2">
        <v>100</v>
      </c>
      <c r="C196" s="1" t="s">
        <v>247</v>
      </c>
      <c r="D196" s="1" t="s">
        <v>248</v>
      </c>
      <c r="E196" s="29" t="s">
        <v>13</v>
      </c>
      <c r="J196" s="13" t="str">
        <f t="shared" si="22"/>
        <v>***CLUB RECORD***</v>
      </c>
      <c r="K196" s="13" t="str">
        <f>IF(AND(B196=100, OR(AND(E196='club records end 2019'!$B$6, F196&lt;='club records end 2019'!$C$6), AND(E196='club records end 2019'!$B$7, F196&lt;='club records end 2019'!$C$7), AND(E196='club records end 2019'!$B$8, F196&lt;='club records end 2019'!$C$8), AND(E196='club records end 2019'!$B$9, F196&lt;='club records end 2019'!$C$9), AND(E196='club records end 2019'!$B$10, F196&lt;='club records end 2019'!$C$10))), "CR", " ")</f>
        <v>CR</v>
      </c>
      <c r="L196" s="13" t="str">
        <f>IF(AND(B196=200, OR(AND(E196='club records end 2019'!$B$11, F196&lt;='club records end 2019'!$C$11), AND(E196='club records end 2019'!$B$12, F196&lt;='club records end 2019'!$C$12), AND(E196='club records end 2019'!$B$13, F196&lt;='club records end 2019'!$C$13), AND(E196='club records end 2019'!$B$14, F196&lt;='club records end 2019'!$C$14), AND(E196='club records end 2019'!$B$15, F196&lt;='club records end 2019'!$C$15))), "CR", " ")</f>
        <v xml:space="preserve"> </v>
      </c>
      <c r="M196" s="13" t="str">
        <f>IF(AND(B196=300, OR(AND(E196='club records end 2019'!$B$16, F196&lt;='club records end 2019'!$C$16), AND(E196='club records end 2019'!$B$17, F196&lt;='club records end 2019'!$C$17))), "CR", " ")</f>
        <v xml:space="preserve"> </v>
      </c>
      <c r="N196" s="13" t="str">
        <f>IF(AND(B196=400, OR(AND(E196='club records end 2019'!$B$18, F196&lt;='club records end 2019'!$C$18), AND(E196='club records end 2019'!$B$19, F196&lt;='club records end 2019'!$C$19), AND(E196='club records end 2019'!$B$20, F196&lt;='club records end 2019'!$C$20), AND(E196='club records end 2019'!$B$21, F196&lt;='club records end 2019'!$C$21))), "CR", " ")</f>
        <v xml:space="preserve"> </v>
      </c>
      <c r="O196" s="13" t="str">
        <f>IF(AND(B196=800, OR(AND(E196='club records end 2019'!$B$22, F196&lt;='club records end 2019'!$C$22), AND(E196='club records end 2019'!$B$23, F196&lt;='club records end 2019'!$C$23), AND(E196='club records end 2019'!$B$24, F196&lt;='club records end 2019'!$C$24), AND(E196='club records end 2019'!$B$25, F196&lt;='club records end 2019'!$C$25), AND(E196='club records end 2019'!$B$26, F196&lt;='club records end 2019'!$C$26))), "CR", " ")</f>
        <v xml:space="preserve"> </v>
      </c>
      <c r="P196" s="13" t="str">
        <f>IF(AND(B196=1000, OR(AND(E196='club records end 2019'!$B$27, F196&lt;='club records end 2019'!$C$27), AND(E196='club records end 2019'!$B$28, F196&lt;='club records end 2019'!$C$28))), "CR", " ")</f>
        <v xml:space="preserve"> </v>
      </c>
      <c r="Q196" s="13" t="str">
        <f>IF(AND(B196=1500, OR(AND(E196='club records end 2019'!$B$29, F196&lt;='club records end 2019'!$C$29), AND(E196='club records end 2019'!$B$30, F196&lt;='club records end 2019'!$C$30), AND(E196='club records end 2019'!$B$31, F196&lt;='club records end 2019'!$C$31), AND(E196='club records end 2019'!$B$32, F196&lt;='club records end 2019'!$C$32), AND(E196='club records end 2019'!$B$33, F196&lt;='club records end 2019'!$C$33))), "CR", " ")</f>
        <v xml:space="preserve"> </v>
      </c>
      <c r="R196" s="13" t="str">
        <f>IF(AND(B196="1600 (Mile)",OR(AND(E196='club records end 2019'!$B$34,F196&lt;='club records end 2019'!$C$34),AND(E196='club records end 2019'!$B$35,F196&lt;='club records end 2019'!$C$35),AND(E196='club records end 2019'!$B$36,F196&lt;='club records end 2019'!$C$36),AND(E196='club records end 2019'!$B$37,F196&lt;='club records end 2019'!$C$37))),"CR"," ")</f>
        <v xml:space="preserve"> </v>
      </c>
      <c r="S196" s="13" t="str">
        <f>IF(AND(B196=3000, OR(AND(E196='club records end 2019'!$B$38, F196&lt;='club records end 2019'!$C$38), AND(E196='club records end 2019'!$B$39, F196&lt;='club records end 2019'!$C$39), AND(E196='club records end 2019'!$B$40, F196&lt;='club records end 2019'!$C$40), AND(E196='club records end 2019'!$B$41, F196&lt;='club records end 2019'!$C$41))), "CR", " ")</f>
        <v xml:space="preserve"> </v>
      </c>
      <c r="T196" s="13" t="str">
        <f>IF(AND(B196=5000, OR(AND(E196='club records end 2019'!$B$42, F196&lt;='club records end 2019'!$C$42), AND(E196='club records end 2019'!$B$43, F196&lt;='club records end 2019'!$C$43))), "CR", " ")</f>
        <v xml:space="preserve"> </v>
      </c>
      <c r="U196" s="12" t="str">
        <f>IF(AND(B196=10000, OR(AND(E196='club records end 2019'!$B$44, F196&lt;='club records end 2019'!$C$44), AND(E196='club records end 2019'!$B$45, F196&lt;='club records end 2019'!$C$45))), "CR", " ")</f>
        <v xml:space="preserve"> </v>
      </c>
      <c r="V196" s="12" t="str">
        <f>IF(AND(B196="high jump", OR(AND(E196='club records end 2019'!$F$1, F196&gt;='club records end 2019'!$G$1), AND(E196='club records end 2019'!$F$2, F196&gt;='club records end 2019'!$G$2), AND(E196='club records end 2019'!$F$3, F196&gt;='club records end 2019'!$G$3), AND(E196='club records end 2019'!$F$4, F196&gt;='club records end 2019'!$G$4), AND(E196='club records end 2019'!$F$5, F196&gt;='club records end 2019'!$G$5))), "CR", " ")</f>
        <v xml:space="preserve"> </v>
      </c>
      <c r="W196" s="12" t="str">
        <f>IF(AND(B196="long jump", OR(AND(E196='club records end 2019'!$F$6, F196&gt;='club records end 2019'!$G$6), AND(E196='club records end 2019'!$F$7, F196&gt;='club records end 2019'!$G$7), AND(E196='club records end 2019'!$F$8, F196&gt;='club records end 2019'!$G$8), AND(E196='club records end 2019'!$F$9, F196&gt;='club records end 2019'!$G$9), AND(E196='club records end 2019'!$F$10, F196&gt;='club records end 2019'!$G$10))), "CR", " ")</f>
        <v xml:space="preserve"> </v>
      </c>
      <c r="X196" s="12" t="str">
        <f>IF(AND(B196="triple jump", OR(AND(E196='club records end 2019'!$F$11, F196&gt;='club records end 2019'!$G$11), AND(E196='club records end 2019'!$F$12, F196&gt;='club records end 2019'!$G$12), AND(E196='club records end 2019'!$F$13, F196&gt;='club records end 2019'!$G$13), AND(E196='club records end 2019'!$F$14, F196&gt;='club records end 2019'!$H$14), AND(E196='club records end 2019'!$F$15, F196&gt;='club records end 2019'!$G$15))), "CR", " ")</f>
        <v xml:space="preserve"> </v>
      </c>
      <c r="Y196" s="12" t="str">
        <f>IF(AND(B196="pole vault", OR(AND(E196='club records end 2019'!$F$16, F196&gt;='club records end 2019'!$G$16), AND(E196='club records end 2019'!$F$17, F196&gt;='club records end 2019'!$G$17), AND(E196='club records end 2019'!$F$18, F196&gt;='club records end 2019'!$G$18), AND(E196='club records end 2019'!$F$19, F196&gt;='club records end 2019'!$G$19), AND(E196='club records end 2019'!$F$20, F196&gt;='club records end 2019'!$G$20))), "CR", " ")</f>
        <v xml:space="preserve"> </v>
      </c>
      <c r="Z196" s="12" t="str">
        <f>IF(AND(B196="discus 1", E196='club records end 2019'!$F$21, F196&gt;='club records end 2019'!$G$21), "CR", " ")</f>
        <v xml:space="preserve"> </v>
      </c>
      <c r="AA196" s="12" t="str">
        <f>IF(AND(B196="discus 1.25", E196='club records end 2019'!$F$22, F196&gt;='club records end 2019'!$G$22), "CR", " ")</f>
        <v xml:space="preserve"> </v>
      </c>
      <c r="AB196" s="12" t="str">
        <f>IF(AND(B196="discus 1.5", E196='club records end 2019'!$F$23, F196&gt;='club records end 2019'!$G$23), "CR", " ")</f>
        <v xml:space="preserve"> </v>
      </c>
      <c r="AC196" s="12" t="str">
        <f>IF(AND(B196="discus 1.75", E196='club records end 2019'!$F$24, F196&gt;='club records end 2019'!$G$24), "CR", " ")</f>
        <v xml:space="preserve"> </v>
      </c>
      <c r="AD196" s="12" t="str">
        <f>IF(AND(B196="discus 2", E196='club records end 2019'!$F$25, F196&gt;='club records end 2019'!$G$25), "CR", " ")</f>
        <v xml:space="preserve"> </v>
      </c>
      <c r="AE196" s="12" t="str">
        <f>IF(AND(B196="hammer 4", E196='club records end 2019'!$F$27, F196&gt;='club records end 2019'!$G$27), "CR", " ")</f>
        <v xml:space="preserve"> </v>
      </c>
      <c r="AF196" s="12" t="str">
        <f>IF(AND(B196="hammer 5", E196='club records end 2019'!$F$28, F196&gt;='club records end 2019'!$G$28), "CR", " ")</f>
        <v xml:space="preserve"> </v>
      </c>
      <c r="AG196" s="12" t="str">
        <f>IF(AND(B196="hammer 6", E196='club records end 2019'!$F$29, F196&gt;='club records end 2019'!$G$29), "CR", " ")</f>
        <v xml:space="preserve"> </v>
      </c>
      <c r="AH196" s="12" t="str">
        <f>IF(AND(B196="hammer 7.26", E196='club records end 2019'!$F$30, F196&gt;='club records end 2019'!$G$30), "CR", " ")</f>
        <v xml:space="preserve"> </v>
      </c>
      <c r="AI196" s="12" t="str">
        <f>IF(AND(B196="javelin 400", E196='club records end 2019'!$F$31, F196&gt;='club records end 2019'!$G$31), "CR", " ")</f>
        <v xml:space="preserve"> </v>
      </c>
      <c r="AJ196" s="12" t="str">
        <f>IF(AND(B196="javelin 600", E196='club records end 2019'!$F$32, F196&gt;='club records end 2019'!$G$32), "CR", " ")</f>
        <v xml:space="preserve"> </v>
      </c>
      <c r="AK196" s="12" t="str">
        <f>IF(AND(B196="javelin 700", E196='club records end 2019'!$F$33, F196&gt;='club records end 2019'!$G$33), "CR", " ")</f>
        <v xml:space="preserve"> </v>
      </c>
      <c r="AL196" s="12" t="str">
        <f>IF(AND(B196="javelin 800", OR(AND(E196='club records end 2019'!$F$34, F196&gt;='club records end 2019'!$G$34), AND(E196='club records end 2019'!$F$35, F196&gt;='club records end 2019'!$G$35))), "CR", " ")</f>
        <v xml:space="preserve"> </v>
      </c>
      <c r="AM196" s="12" t="str">
        <f>IF(AND(B196="shot 3", E196='club records end 2019'!$F$36, F196&gt;='club records end 2019'!$G$36), "CR", " ")</f>
        <v xml:space="preserve"> </v>
      </c>
      <c r="AN196" s="12" t="str">
        <f>IF(AND(B196="shot 4", E196='club records end 2019'!$F$37, F196&gt;='club records end 2019'!$G$37), "CR", " ")</f>
        <v xml:space="preserve"> </v>
      </c>
      <c r="AO196" s="12" t="str">
        <f>IF(AND(B196="shot 5", E196='club records end 2019'!$F$38, F196&gt;='club records end 2019'!$G$38), "CR", " ")</f>
        <v xml:space="preserve"> </v>
      </c>
      <c r="AP196" s="12" t="str">
        <f>IF(AND(B196="shot 6", E196='club records end 2019'!$F$39, F196&gt;='club records end 2019'!$G$39), "CR", " ")</f>
        <v xml:space="preserve"> </v>
      </c>
      <c r="AQ196" s="12" t="str">
        <f>IF(AND(B196="shot 7.26", E196='club records end 2019'!$F$40, F196&gt;='club records end 2019'!$G$40), "CR", " ")</f>
        <v xml:space="preserve"> </v>
      </c>
      <c r="AR196" s="12" t="str">
        <f>IF(AND(B196="60H",OR(AND(E196='club records end 2019'!$J$1,F196&lt;='club records end 2019'!$K$1),AND(E196='club records end 2019'!$J$2,F196&lt;='club records end 2019'!$K$2),AND(E196='club records end 2019'!$J$3,F196&lt;='club records end 2019'!$K$3),AND(E196='club records end 2019'!$J$4,F196&lt;='club records end 2019'!$K$4),AND(E196='club records end 2019'!$J$5,F196&lt;='club records end 2019'!$K$5))),"CR"," ")</f>
        <v xml:space="preserve"> </v>
      </c>
      <c r="AS196" s="12" t="str">
        <f>IF(AND(B196="75H", AND(E196='club records end 2019'!$J$6, F196&lt;='club records end 2019'!$K$6)), "CR", " ")</f>
        <v xml:space="preserve"> </v>
      </c>
      <c r="AT196" s="12" t="str">
        <f>IF(AND(B196="80H", AND(E196='club records end 2019'!$J$7, F196&lt;='club records end 2019'!$K$7)), "CR", " ")</f>
        <v xml:space="preserve"> </v>
      </c>
      <c r="AU196" s="12" t="str">
        <f>IF(AND(B196="100H", AND(E196='club records end 2019'!$J$8, F196&lt;='club records end 2019'!$K$8)), "CR", " ")</f>
        <v xml:space="preserve"> </v>
      </c>
      <c r="AV196" s="12" t="str">
        <f>IF(AND(B196="110H", OR(AND(E196='club records end 2019'!$J$9, F196&lt;='club records end 2019'!$K$9), AND(E196='club records end 2019'!$J$10, F196&lt;='club records end 2019'!$K$10))), "CR", " ")</f>
        <v xml:space="preserve"> </v>
      </c>
      <c r="AW196" s="12" t="str">
        <f>IF(AND(B196="400H", OR(AND(E196='club records end 2019'!$J$11, F196&lt;='club records end 2019'!$K$11), AND(E196='club records end 2019'!$J$12, F196&lt;='club records end 2019'!$K$12), AND(E196='club records end 2019'!$J$13, F196&lt;='club records end 2019'!$K$13), AND(E196='club records end 2019'!$J$14, F196&lt;='club records end 2019'!$K$14))), "CR", " ")</f>
        <v xml:space="preserve"> </v>
      </c>
      <c r="AX196" s="12" t="str">
        <f>IF(AND(B196="1500SC", AND(E196='club records end 2019'!$J$15, F196&lt;='club records end 2019'!$K$15)), "CR", " ")</f>
        <v xml:space="preserve"> </v>
      </c>
      <c r="AY196" s="12" t="str">
        <f>IF(AND(B196="2000SC", OR(AND(E196='club records end 2019'!$J$17, F196&lt;='club records end 2019'!$K$17), AND(E196='club records end 2019'!$J$18, F196&lt;='club records end 2019'!$K$18))), "CR", " ")</f>
        <v xml:space="preserve"> </v>
      </c>
      <c r="AZ196" s="12" t="str">
        <f>IF(AND(B196="3000SC", OR(AND(E196='club records end 2019'!$J$20, F196&lt;='club records end 2019'!$K$20), AND(E196='club records end 2019'!$J$21, F196&lt;='club records end 2019'!$K$21))), "CR", " ")</f>
        <v xml:space="preserve"> </v>
      </c>
      <c r="BA196" s="13" t="str">
        <f>IF(AND(B196="4x100", OR(AND(E196='club records end 2019'!$N$1, F196&lt;='club records end 2019'!$O$1), AND(E196='club records end 2019'!$N$2, F196&lt;='club records end 2019'!$O$2), AND(E196='club records end 2019'!$N$3, F196&lt;='club records end 2019'!$O$3), AND(E196='club records end 2019'!$N$4, F196&lt;='club records end 2019'!$O$4), AND(E196='club records end 2019'!$N$5, F196&lt;='club records end 2019'!$O$5))), "CR", " ")</f>
        <v xml:space="preserve"> </v>
      </c>
      <c r="BB196" s="13" t="str">
        <f>IF(AND(B196="4x200", OR(AND(E196='club records end 2019'!$N$6, F196&lt;='club records end 2019'!$O$6), AND(E196='club records end 2019'!$N$7, F196&lt;='club records end 2019'!$O$7), AND(E196='club records end 2019'!$N$8, F196&lt;='club records end 2019'!$O$8), AND(E196='club records end 2019'!$N$9, F196&lt;='club records end 2019'!$O$9), AND(E196='club records end 2019'!$N$10, F196&lt;='club records end 2019'!$O$10))), "CR", " ")</f>
        <v xml:space="preserve"> </v>
      </c>
      <c r="BC196" s="13" t="str">
        <f>IF(AND(B196="4x300", AND(E196='club records end 2019'!$N$11, F196&lt;='club records end 2019'!$O$11)), "CR", " ")</f>
        <v xml:space="preserve"> </v>
      </c>
      <c r="BD196" s="13" t="str">
        <f>IF(AND(B196="4x400", OR(AND(E196='club records end 2019'!$N$12, F196&lt;='club records end 2019'!$O$12), AND(E196='club records end 2019'!$N$13, F196&lt;='club records end 2019'!$O$13), AND(E196='club records end 2019'!$N$14, F196&lt;='club records end 2019'!$O$14), AND(E196='club records end 2019'!$N$15, F196&lt;='club records end 2019'!$O$15))), "CR", " ")</f>
        <v xml:space="preserve"> </v>
      </c>
      <c r="BE196" s="13" t="str">
        <f>IF(AND(B196="3x800", OR(AND(E196='club records end 2019'!$N$16, F196&lt;='club records end 2019'!$O$16), AND(E196='club records end 2019'!$N$17, F196&lt;='club records end 2019'!$O$17), AND(E196='club records end 2019'!$N$18, F196&lt;='club records end 2019'!$O$18))), "CR", " ")</f>
        <v xml:space="preserve"> </v>
      </c>
      <c r="BF196" s="13" t="str">
        <f>IF(AND(B196="pentathlon", OR(AND(E196='club records end 2019'!$N$21, F196&gt;='club records end 2019'!$O$21), AND(E196='club records end 2019'!$N$22, F196&gt;='club records end 2019'!$O$22),AND(E196='club records end 2019'!$N$23, F196&gt;='club records end 2019'!$O$23),AND(E196='club records end 2019'!$N$24, F196&gt;='club records end 2019'!$O$24))), "CR", " ")</f>
        <v xml:space="preserve"> </v>
      </c>
      <c r="BG196" s="13" t="str">
        <f>IF(AND(B196="heptathlon", OR(AND(E196='club records end 2019'!$N$26, F196&gt;='club records end 2019'!$O$26), AND(E196='club records end 2019'!$N$27, F196&gt;='club records end 2019'!$O$27))), "CR", " ")</f>
        <v xml:space="preserve"> </v>
      </c>
      <c r="BH196" s="13" t="str">
        <f>IF(AND(B196="decathlon", OR(AND(E196='club records end 2019'!$N$29, F196&gt;='club records end 2019'!$O$29), AND(E196='club records end 2019'!$N$30, F196&gt;='club records end 2019'!$O$30),AND(E196='club records end 2019'!$N$31, F196&gt;='club records end 2019'!$O$31))), "CR", " ")</f>
        <v xml:space="preserve"> </v>
      </c>
    </row>
    <row r="197" spans="1:60" ht="14.5" hidden="1" x14ac:dyDescent="0.35">
      <c r="A197" s="29" t="str">
        <f>IF(OR(E197="Sen", E197="V35", E197="V40", E197="V45", E197="V50", E197="V55", E197="V60", E197="V65", E197="V70", E197="V75"), "V", E197)</f>
        <v>U17</v>
      </c>
      <c r="B197" s="2">
        <v>1500</v>
      </c>
      <c r="C197" s="1" t="s">
        <v>148</v>
      </c>
      <c r="D197" s="1" t="s">
        <v>17</v>
      </c>
      <c r="E197" s="29" t="s">
        <v>14</v>
      </c>
      <c r="J197" s="13" t="str">
        <f t="shared" si="22"/>
        <v>***CLUB RECORD***</v>
      </c>
      <c r="K197" s="13" t="str">
        <f>IF(AND(B197=100, OR(AND(E197='club records end 2019'!$B$6, F197&lt;='club records end 2019'!$C$6), AND(E197='club records end 2019'!$B$7, F197&lt;='club records end 2019'!$C$7), AND(E197='club records end 2019'!$B$8, F197&lt;='club records end 2019'!$C$8), AND(E197='club records end 2019'!$B$9, F197&lt;='club records end 2019'!$C$9), AND(E197='club records end 2019'!$B$10, F197&lt;='club records end 2019'!$C$10))), "CR", " ")</f>
        <v xml:space="preserve"> </v>
      </c>
      <c r="L197" s="13" t="str">
        <f>IF(AND(B197=200, OR(AND(E197='club records end 2019'!$B$11, F197&lt;='club records end 2019'!$C$11), AND(E197='club records end 2019'!$B$12, F197&lt;='club records end 2019'!$C$12), AND(E197='club records end 2019'!$B$13, F197&lt;='club records end 2019'!$C$13), AND(E197='club records end 2019'!$B$14, F197&lt;='club records end 2019'!$C$14), AND(E197='club records end 2019'!$B$15, F197&lt;='club records end 2019'!$C$15))), "CR", " ")</f>
        <v xml:space="preserve"> </v>
      </c>
      <c r="M197" s="13" t="str">
        <f>IF(AND(B197=300, OR(AND(E197='club records end 2019'!$B$16, F197&lt;='club records end 2019'!$C$16), AND(E197='club records end 2019'!$B$17, F197&lt;='club records end 2019'!$C$17))), "CR", " ")</f>
        <v xml:space="preserve"> </v>
      </c>
      <c r="N197" s="13" t="str">
        <f>IF(AND(B197=400, OR(AND(E197='club records end 2019'!$B$18, F197&lt;='club records end 2019'!$C$18), AND(E197='club records end 2019'!$B$19, F197&lt;='club records end 2019'!$C$19), AND(E197='club records end 2019'!$B$20, F197&lt;='club records end 2019'!$C$20), AND(E197='club records end 2019'!$B$21, F197&lt;='club records end 2019'!$C$21))), "CR", " ")</f>
        <v xml:space="preserve"> </v>
      </c>
      <c r="O197" s="13" t="str">
        <f>IF(AND(B197=800, OR(AND(E197='club records end 2019'!$B$22, F197&lt;='club records end 2019'!$C$22), AND(E197='club records end 2019'!$B$23, F197&lt;='club records end 2019'!$C$23), AND(E197='club records end 2019'!$B$24, F197&lt;='club records end 2019'!$C$24), AND(E197='club records end 2019'!$B$25, F197&lt;='club records end 2019'!$C$25), AND(E197='club records end 2019'!$B$26, F197&lt;='club records end 2019'!$C$26))), "CR", " ")</f>
        <v xml:space="preserve"> </v>
      </c>
      <c r="P197" s="13" t="str">
        <f>IF(AND(B197=1000, OR(AND(E197='club records end 2019'!$B$27, F197&lt;='club records end 2019'!$C$27), AND(E197='club records end 2019'!$B$28, F197&lt;='club records end 2019'!$C$28))), "CR", " ")</f>
        <v xml:space="preserve"> </v>
      </c>
      <c r="Q197" s="13" t="str">
        <f>IF(AND(B197=1500, OR(AND(E197='club records end 2019'!$B$29, F197&lt;='club records end 2019'!$C$29), AND(E197='club records end 2019'!$B$30, F197&lt;='club records end 2019'!$C$30), AND(E197='club records end 2019'!$B$31, F197&lt;='club records end 2019'!$C$31), AND(E197='club records end 2019'!$B$32, F197&lt;='club records end 2019'!$C$32), AND(E197='club records end 2019'!$B$33, F197&lt;='club records end 2019'!$C$33))), "CR", " ")</f>
        <v>CR</v>
      </c>
      <c r="R197" s="13" t="str">
        <f>IF(AND(B197="1600 (Mile)",OR(AND(E197='club records end 2019'!$B$34,F197&lt;='club records end 2019'!$C$34),AND(E197='club records end 2019'!$B$35,F197&lt;='club records end 2019'!$C$35),AND(E197='club records end 2019'!$B$36,F197&lt;='club records end 2019'!$C$36),AND(E197='club records end 2019'!$B$37,F197&lt;='club records end 2019'!$C$37))),"CR"," ")</f>
        <v xml:space="preserve"> </v>
      </c>
      <c r="S197" s="13" t="str">
        <f>IF(AND(B197=3000, OR(AND(E197='club records end 2019'!$B$38, F197&lt;='club records end 2019'!$C$38), AND(E197='club records end 2019'!$B$39, F197&lt;='club records end 2019'!$C$39), AND(E197='club records end 2019'!$B$40, F197&lt;='club records end 2019'!$C$40), AND(E197='club records end 2019'!$B$41, F197&lt;='club records end 2019'!$C$41))), "CR", " ")</f>
        <v xml:space="preserve"> </v>
      </c>
      <c r="T197" s="13" t="str">
        <f>IF(AND(B197=5000, OR(AND(E197='club records end 2019'!$B$42, F197&lt;='club records end 2019'!$C$42), AND(E197='club records end 2019'!$B$43, F197&lt;='club records end 2019'!$C$43))), "CR", " ")</f>
        <v xml:space="preserve"> </v>
      </c>
      <c r="U197" s="12" t="str">
        <f>IF(AND(B197=10000, OR(AND(E197='club records end 2019'!$B$44, F197&lt;='club records end 2019'!$C$44), AND(E197='club records end 2019'!$B$45, F197&lt;='club records end 2019'!$C$45))), "CR", " ")</f>
        <v xml:space="preserve"> </v>
      </c>
      <c r="V197" s="12" t="str">
        <f>IF(AND(B197="high jump", OR(AND(E197='club records end 2019'!$F$1, F197&gt;='club records end 2019'!$G$1), AND(E197='club records end 2019'!$F$2, F197&gt;='club records end 2019'!$G$2), AND(E197='club records end 2019'!$F$3, F197&gt;='club records end 2019'!$G$3), AND(E197='club records end 2019'!$F$4, F197&gt;='club records end 2019'!$G$4), AND(E197='club records end 2019'!$F$5, F197&gt;='club records end 2019'!$G$5))), "CR", " ")</f>
        <v xml:space="preserve"> </v>
      </c>
      <c r="W197" s="12" t="str">
        <f>IF(AND(B197="long jump", OR(AND(E197='club records end 2019'!$F$6, F197&gt;='club records end 2019'!$G$6), AND(E197='club records end 2019'!$F$7, F197&gt;='club records end 2019'!$G$7), AND(E197='club records end 2019'!$F$8, F197&gt;='club records end 2019'!$G$8), AND(E197='club records end 2019'!$F$9, F197&gt;='club records end 2019'!$G$9), AND(E197='club records end 2019'!$F$10, F197&gt;='club records end 2019'!$G$10))), "CR", " ")</f>
        <v xml:space="preserve"> </v>
      </c>
      <c r="X197" s="12" t="str">
        <f>IF(AND(B197="triple jump", OR(AND(E197='club records end 2019'!$F$11, F197&gt;='club records end 2019'!$G$11), AND(E197='club records end 2019'!$F$12, F197&gt;='club records end 2019'!$G$12), AND(E197='club records end 2019'!$F$13, F197&gt;='club records end 2019'!$G$13), AND(E197='club records end 2019'!$F$14, F197&gt;='club records end 2019'!$H$14), AND(E197='club records end 2019'!$F$15, F197&gt;='club records end 2019'!$G$15))), "CR", " ")</f>
        <v xml:space="preserve"> </v>
      </c>
      <c r="Y197" s="12" t="str">
        <f>IF(AND(B197="pole vault", OR(AND(E197='club records end 2019'!$F$16, F197&gt;='club records end 2019'!$G$16), AND(E197='club records end 2019'!$F$17, F197&gt;='club records end 2019'!$G$17), AND(E197='club records end 2019'!$F$18, F197&gt;='club records end 2019'!$G$18), AND(E197='club records end 2019'!$F$19, F197&gt;='club records end 2019'!$G$19), AND(E197='club records end 2019'!$F$20, F197&gt;='club records end 2019'!$G$20))), "CR", " ")</f>
        <v xml:space="preserve"> </v>
      </c>
      <c r="Z197" s="12" t="str">
        <f>IF(AND(B197="discus 1", E197='club records end 2019'!$F$21, F197&gt;='club records end 2019'!$G$21), "CR", " ")</f>
        <v xml:space="preserve"> </v>
      </c>
      <c r="AA197" s="12" t="str">
        <f>IF(AND(B197="discus 1.25", E197='club records end 2019'!$F$22, F197&gt;='club records end 2019'!$G$22), "CR", " ")</f>
        <v xml:space="preserve"> </v>
      </c>
      <c r="AB197" s="12" t="str">
        <f>IF(AND(B197="discus 1.5", E197='club records end 2019'!$F$23, F197&gt;='club records end 2019'!$G$23), "CR", " ")</f>
        <v xml:space="preserve"> </v>
      </c>
      <c r="AC197" s="12" t="str">
        <f>IF(AND(B197="discus 1.75", E197='club records end 2019'!$F$24, F197&gt;='club records end 2019'!$G$24), "CR", " ")</f>
        <v xml:space="preserve"> </v>
      </c>
      <c r="AD197" s="12" t="str">
        <f>IF(AND(B197="discus 2", E197='club records end 2019'!$F$25, F197&gt;='club records end 2019'!$G$25), "CR", " ")</f>
        <v xml:space="preserve"> </v>
      </c>
      <c r="AE197" s="12" t="str">
        <f>IF(AND(B197="hammer 4", E197='club records end 2019'!$F$27, F197&gt;='club records end 2019'!$G$27), "CR", " ")</f>
        <v xml:space="preserve"> </v>
      </c>
      <c r="AF197" s="12" t="str">
        <f>IF(AND(B197="hammer 5", E197='club records end 2019'!$F$28, F197&gt;='club records end 2019'!$G$28), "CR", " ")</f>
        <v xml:space="preserve"> </v>
      </c>
      <c r="AG197" s="12" t="str">
        <f>IF(AND(B197="hammer 6", E197='club records end 2019'!$F$29, F197&gt;='club records end 2019'!$G$29), "CR", " ")</f>
        <v xml:space="preserve"> </v>
      </c>
      <c r="AH197" s="12" t="str">
        <f>IF(AND(B197="hammer 7.26", E197='club records end 2019'!$F$30, F197&gt;='club records end 2019'!$G$30), "CR", " ")</f>
        <v xml:space="preserve"> </v>
      </c>
      <c r="AI197" s="12" t="str">
        <f>IF(AND(B197="javelin 400", E197='club records end 2019'!$F$31, F197&gt;='club records end 2019'!$G$31), "CR", " ")</f>
        <v xml:space="preserve"> </v>
      </c>
      <c r="AJ197" s="12" t="str">
        <f>IF(AND(B197="javelin 600", E197='club records end 2019'!$F$32, F197&gt;='club records end 2019'!$G$32), "CR", " ")</f>
        <v xml:space="preserve"> </v>
      </c>
      <c r="AK197" s="12" t="str">
        <f>IF(AND(B197="javelin 700", E197='club records end 2019'!$F$33, F197&gt;='club records end 2019'!$G$33), "CR", " ")</f>
        <v xml:space="preserve"> </v>
      </c>
      <c r="AL197" s="12" t="str">
        <f>IF(AND(B197="javelin 800", OR(AND(E197='club records end 2019'!$F$34, F197&gt;='club records end 2019'!$G$34), AND(E197='club records end 2019'!$F$35, F197&gt;='club records end 2019'!$G$35))), "CR", " ")</f>
        <v xml:space="preserve"> </v>
      </c>
      <c r="AM197" s="12" t="str">
        <f>IF(AND(B197="shot 3", E197='club records end 2019'!$F$36, F197&gt;='club records end 2019'!$G$36), "CR", " ")</f>
        <v xml:space="preserve"> </v>
      </c>
      <c r="AN197" s="12" t="str">
        <f>IF(AND(B197="shot 4", E197='club records end 2019'!$F$37, F197&gt;='club records end 2019'!$G$37), "CR", " ")</f>
        <v xml:space="preserve"> </v>
      </c>
      <c r="AO197" s="12" t="str">
        <f>IF(AND(B197="shot 5", E197='club records end 2019'!$F$38, F197&gt;='club records end 2019'!$G$38), "CR", " ")</f>
        <v xml:space="preserve"> </v>
      </c>
      <c r="AP197" s="12" t="str">
        <f>IF(AND(B197="shot 6", E197='club records end 2019'!$F$39, F197&gt;='club records end 2019'!$G$39), "CR", " ")</f>
        <v xml:space="preserve"> </v>
      </c>
      <c r="AQ197" s="12" t="str">
        <f>IF(AND(B197="shot 7.26", E197='club records end 2019'!$F$40, F197&gt;='club records end 2019'!$G$40), "CR", " ")</f>
        <v xml:space="preserve"> </v>
      </c>
      <c r="AR197" s="12" t="str">
        <f>IF(AND(B197="60H",OR(AND(E197='club records end 2019'!$J$1,F197&lt;='club records end 2019'!$K$1),AND(E197='club records end 2019'!$J$2,F197&lt;='club records end 2019'!$K$2),AND(E197='club records end 2019'!$J$3,F197&lt;='club records end 2019'!$K$3),AND(E197='club records end 2019'!$J$4,F197&lt;='club records end 2019'!$K$4),AND(E197='club records end 2019'!$J$5,F197&lt;='club records end 2019'!$K$5))),"CR"," ")</f>
        <v xml:space="preserve"> </v>
      </c>
      <c r="AS197" s="12" t="str">
        <f>IF(AND(B197="75H", AND(E197='club records end 2019'!$J$6, F197&lt;='club records end 2019'!$K$6)), "CR", " ")</f>
        <v xml:space="preserve"> </v>
      </c>
      <c r="AT197" s="12" t="str">
        <f>IF(AND(B197="80H", AND(E197='club records end 2019'!$J$7, F197&lt;='club records end 2019'!$K$7)), "CR", " ")</f>
        <v xml:space="preserve"> </v>
      </c>
      <c r="AU197" s="12" t="str">
        <f>IF(AND(B197="100H", AND(E197='club records end 2019'!$J$8, F197&lt;='club records end 2019'!$K$8)), "CR", " ")</f>
        <v xml:space="preserve"> </v>
      </c>
      <c r="AV197" s="12" t="str">
        <f>IF(AND(B197="110H", OR(AND(E197='club records end 2019'!$J$9, F197&lt;='club records end 2019'!$K$9), AND(E197='club records end 2019'!$J$10, F197&lt;='club records end 2019'!$K$10))), "CR", " ")</f>
        <v xml:space="preserve"> </v>
      </c>
      <c r="AW197" s="12" t="str">
        <f>IF(AND(B197="400H", OR(AND(E197='club records end 2019'!$J$11, F197&lt;='club records end 2019'!$K$11), AND(E197='club records end 2019'!$J$12, F197&lt;='club records end 2019'!$K$12), AND(E197='club records end 2019'!$J$13, F197&lt;='club records end 2019'!$K$13), AND(E197='club records end 2019'!$J$14, F197&lt;='club records end 2019'!$K$14))), "CR", " ")</f>
        <v xml:space="preserve"> </v>
      </c>
      <c r="AX197" s="12" t="str">
        <f>IF(AND(B197="1500SC", AND(E197='club records end 2019'!$J$15, F197&lt;='club records end 2019'!$K$15)), "CR", " ")</f>
        <v xml:space="preserve"> </v>
      </c>
      <c r="AY197" s="12" t="str">
        <f>IF(AND(B197="2000SC", OR(AND(E197='club records end 2019'!$J$17, F197&lt;='club records end 2019'!$K$17), AND(E197='club records end 2019'!$J$18, F197&lt;='club records end 2019'!$K$18))), "CR", " ")</f>
        <v xml:space="preserve"> </v>
      </c>
      <c r="AZ197" s="12" t="str">
        <f>IF(AND(B197="3000SC", OR(AND(E197='club records end 2019'!$J$20, F197&lt;='club records end 2019'!$K$20), AND(E197='club records end 2019'!$J$21, F197&lt;='club records end 2019'!$K$21))), "CR", " ")</f>
        <v xml:space="preserve"> </v>
      </c>
      <c r="BA197" s="13" t="str">
        <f>IF(AND(B197="4x100", OR(AND(E197='club records end 2019'!$N$1, F197&lt;='club records end 2019'!$O$1), AND(E197='club records end 2019'!$N$2, F197&lt;='club records end 2019'!$O$2), AND(E197='club records end 2019'!$N$3, F197&lt;='club records end 2019'!$O$3), AND(E197='club records end 2019'!$N$4, F197&lt;='club records end 2019'!$O$4), AND(E197='club records end 2019'!$N$5, F197&lt;='club records end 2019'!$O$5))), "CR", " ")</f>
        <v xml:space="preserve"> </v>
      </c>
      <c r="BB197" s="13" t="str">
        <f>IF(AND(B197="4x200", OR(AND(E197='club records end 2019'!$N$6, F197&lt;='club records end 2019'!$O$6), AND(E197='club records end 2019'!$N$7, F197&lt;='club records end 2019'!$O$7), AND(E197='club records end 2019'!$N$8, F197&lt;='club records end 2019'!$O$8), AND(E197='club records end 2019'!$N$9, F197&lt;='club records end 2019'!$O$9), AND(E197='club records end 2019'!$N$10, F197&lt;='club records end 2019'!$O$10))), "CR", " ")</f>
        <v xml:space="preserve"> </v>
      </c>
      <c r="BC197" s="13" t="str">
        <f>IF(AND(B197="4x300", AND(E197='club records end 2019'!$N$11, F197&lt;='club records end 2019'!$O$11)), "CR", " ")</f>
        <v xml:space="preserve"> </v>
      </c>
      <c r="BD197" s="13" t="str">
        <f>IF(AND(B197="4x400", OR(AND(E197='club records end 2019'!$N$12, F197&lt;='club records end 2019'!$O$12), AND(E197='club records end 2019'!$N$13, F197&lt;='club records end 2019'!$O$13), AND(E197='club records end 2019'!$N$14, F197&lt;='club records end 2019'!$O$14), AND(E197='club records end 2019'!$N$15, F197&lt;='club records end 2019'!$O$15))), "CR", " ")</f>
        <v xml:space="preserve"> </v>
      </c>
      <c r="BE197" s="13" t="str">
        <f>IF(AND(B197="3x800", OR(AND(E197='club records end 2019'!$N$16, F197&lt;='club records end 2019'!$O$16), AND(E197='club records end 2019'!$N$17, F197&lt;='club records end 2019'!$O$17), AND(E197='club records end 2019'!$N$18, F197&lt;='club records end 2019'!$O$18))), "CR", " ")</f>
        <v xml:space="preserve"> </v>
      </c>
      <c r="BF197" s="13" t="str">
        <f>IF(AND(B197="pentathlon", OR(AND(E197='club records end 2019'!$N$21, F197&gt;='club records end 2019'!$O$21), AND(E197='club records end 2019'!$N$22, F197&gt;='club records end 2019'!$O$22),AND(E197='club records end 2019'!$N$23, F197&gt;='club records end 2019'!$O$23),AND(E197='club records end 2019'!$N$24, F197&gt;='club records end 2019'!$O$24))), "CR", " ")</f>
        <v xml:space="preserve"> </v>
      </c>
      <c r="BG197" s="13" t="str">
        <f>IF(AND(B197="heptathlon", OR(AND(E197='club records end 2019'!$N$26, F197&gt;='club records end 2019'!$O$26), AND(E197='club records end 2019'!$N$27, F197&gt;='club records end 2019'!$O$27))), "CR", " ")</f>
        <v xml:space="preserve"> </v>
      </c>
      <c r="BH197" s="13" t="str">
        <f>IF(AND(B197="decathlon", OR(AND(E197='club records end 2019'!$N$29, F197&gt;='club records end 2019'!$O$29), AND(E197='club records end 2019'!$N$30, F197&gt;='club records end 2019'!$O$30),AND(E197='club records end 2019'!$N$31, F197&gt;='club records end 2019'!$O$31))), "CR", " ")</f>
        <v xml:space="preserve"> </v>
      </c>
    </row>
    <row r="198" spans="1:60" ht="14.5" hidden="1" x14ac:dyDescent="0.35">
      <c r="A198" s="1" t="s">
        <v>333</v>
      </c>
      <c r="B198" s="2">
        <v>100</v>
      </c>
      <c r="C198" s="1" t="s">
        <v>273</v>
      </c>
      <c r="D198" s="1" t="s">
        <v>274</v>
      </c>
      <c r="E198" s="17" t="s">
        <v>10</v>
      </c>
      <c r="J198" s="13" t="str">
        <f t="shared" si="22"/>
        <v>***CLUB RECORD***</v>
      </c>
      <c r="K198" s="13" t="str">
        <f>IF(AND(B198=100, OR(AND(E198='club records end 2019'!$B$6, F198&lt;='club records end 2019'!$C$6), AND(E198='club records end 2019'!$B$7, F198&lt;='club records end 2019'!$C$7), AND(E198='club records end 2019'!$B$8, F198&lt;='club records end 2019'!$C$8), AND(E198='club records end 2019'!$B$9, F198&lt;='club records end 2019'!$C$9), AND(E198='club records end 2019'!$B$10, F198&lt;='club records end 2019'!$C$10))), "CR", " ")</f>
        <v>CR</v>
      </c>
      <c r="L198" s="13" t="str">
        <f>IF(AND(B198=200, OR(AND(E198='club records end 2019'!$B$11, F198&lt;='club records end 2019'!$C$11), AND(E198='club records end 2019'!$B$12, F198&lt;='club records end 2019'!$C$12), AND(E198='club records end 2019'!$B$13, F198&lt;='club records end 2019'!$C$13), AND(E198='club records end 2019'!$B$14, F198&lt;='club records end 2019'!$C$14), AND(E198='club records end 2019'!$B$15, F198&lt;='club records end 2019'!$C$15))), "CR", " ")</f>
        <v xml:space="preserve"> </v>
      </c>
      <c r="M198" s="13" t="str">
        <f>IF(AND(B198=300, OR(AND(E198='club records end 2019'!$B$16, F198&lt;='club records end 2019'!$C$16), AND(E198='club records end 2019'!$B$17, F198&lt;='club records end 2019'!$C$17))), "CR", " ")</f>
        <v xml:space="preserve"> </v>
      </c>
      <c r="N198" s="13" t="str">
        <f>IF(AND(B198=400, OR(AND(E198='club records end 2019'!$B$18, F198&lt;='club records end 2019'!$C$18), AND(E198='club records end 2019'!$B$19, F198&lt;='club records end 2019'!$C$19), AND(E198='club records end 2019'!$B$20, F198&lt;='club records end 2019'!$C$20), AND(E198='club records end 2019'!$B$21, F198&lt;='club records end 2019'!$C$21))), "CR", " ")</f>
        <v xml:space="preserve"> </v>
      </c>
      <c r="O198" s="13" t="str">
        <f>IF(AND(B198=800, OR(AND(E198='club records end 2019'!$B$22, F198&lt;='club records end 2019'!$C$22), AND(E198='club records end 2019'!$B$23, F198&lt;='club records end 2019'!$C$23), AND(E198='club records end 2019'!$B$24, F198&lt;='club records end 2019'!$C$24), AND(E198='club records end 2019'!$B$25, F198&lt;='club records end 2019'!$C$25), AND(E198='club records end 2019'!$B$26, F198&lt;='club records end 2019'!$C$26))), "CR", " ")</f>
        <v xml:space="preserve"> </v>
      </c>
      <c r="P198" s="13" t="str">
        <f>IF(AND(B198=1000, OR(AND(E198='club records end 2019'!$B$27, F198&lt;='club records end 2019'!$C$27), AND(E198='club records end 2019'!$B$28, F198&lt;='club records end 2019'!$C$28))), "CR", " ")</f>
        <v xml:space="preserve"> </v>
      </c>
      <c r="Q198" s="13" t="str">
        <f>IF(AND(B198=1500, OR(AND(E198='club records end 2019'!$B$29, F198&lt;='club records end 2019'!$C$29), AND(E198='club records end 2019'!$B$30, F198&lt;='club records end 2019'!$C$30), AND(E198='club records end 2019'!$B$31, F198&lt;='club records end 2019'!$C$31), AND(E198='club records end 2019'!$B$32, F198&lt;='club records end 2019'!$C$32), AND(E198='club records end 2019'!$B$33, F198&lt;='club records end 2019'!$C$33))), "CR", " ")</f>
        <v xml:space="preserve"> </v>
      </c>
      <c r="R198" s="13" t="str">
        <f>IF(AND(B198="1600 (Mile)",OR(AND(E198='club records end 2019'!$B$34,F198&lt;='club records end 2019'!$C$34),AND(E198='club records end 2019'!$B$35,F198&lt;='club records end 2019'!$C$35),AND(E198='club records end 2019'!$B$36,F198&lt;='club records end 2019'!$C$36),AND(E198='club records end 2019'!$B$37,F198&lt;='club records end 2019'!$C$37))),"CR"," ")</f>
        <v xml:space="preserve"> </v>
      </c>
      <c r="S198" s="13" t="str">
        <f>IF(AND(B198=3000, OR(AND(E198='club records end 2019'!$B$38, F198&lt;='club records end 2019'!$C$38), AND(E198='club records end 2019'!$B$39, F198&lt;='club records end 2019'!$C$39), AND(E198='club records end 2019'!$B$40, F198&lt;='club records end 2019'!$C$40), AND(E198='club records end 2019'!$B$41, F198&lt;='club records end 2019'!$C$41))), "CR", " ")</f>
        <v xml:space="preserve"> </v>
      </c>
      <c r="T198" s="13" t="str">
        <f>IF(AND(B198=5000, OR(AND(E198='club records end 2019'!$B$42, F198&lt;='club records end 2019'!$C$42), AND(E198='club records end 2019'!$B$43, F198&lt;='club records end 2019'!$C$43))), "CR", " ")</f>
        <v xml:space="preserve"> </v>
      </c>
      <c r="U198" s="12" t="str">
        <f>IF(AND(B198=10000, OR(AND(E198='club records end 2019'!$B$44, F198&lt;='club records end 2019'!$C$44), AND(E198='club records end 2019'!$B$45, F198&lt;='club records end 2019'!$C$45))), "CR", " ")</f>
        <v xml:space="preserve"> </v>
      </c>
      <c r="V198" s="12" t="str">
        <f>IF(AND(B198="high jump", OR(AND(E198='club records end 2019'!$F$1, F198&gt;='club records end 2019'!$G$1), AND(E198='club records end 2019'!$F$2, F198&gt;='club records end 2019'!$G$2), AND(E198='club records end 2019'!$F$3, F198&gt;='club records end 2019'!$G$3), AND(E198='club records end 2019'!$F$4, F198&gt;='club records end 2019'!$G$4), AND(E198='club records end 2019'!$F$5, F198&gt;='club records end 2019'!$G$5))), "CR", " ")</f>
        <v xml:space="preserve"> </v>
      </c>
      <c r="W198" s="12" t="str">
        <f>IF(AND(B198="long jump", OR(AND(E198='club records end 2019'!$F$6, F198&gt;='club records end 2019'!$G$6), AND(E198='club records end 2019'!$F$7, F198&gt;='club records end 2019'!$G$7), AND(E198='club records end 2019'!$F$8, F198&gt;='club records end 2019'!$G$8), AND(E198='club records end 2019'!$F$9, F198&gt;='club records end 2019'!$G$9), AND(E198='club records end 2019'!$F$10, F198&gt;='club records end 2019'!$G$10))), "CR", " ")</f>
        <v xml:space="preserve"> </v>
      </c>
      <c r="X198" s="12" t="str">
        <f>IF(AND(B198="triple jump", OR(AND(E198='club records end 2019'!$F$11, F198&gt;='club records end 2019'!$G$11), AND(E198='club records end 2019'!$F$12, F198&gt;='club records end 2019'!$G$12), AND(E198='club records end 2019'!$F$13, F198&gt;='club records end 2019'!$G$13), AND(E198='club records end 2019'!$F$14, F198&gt;='club records end 2019'!$H$14), AND(E198='club records end 2019'!$F$15, F198&gt;='club records end 2019'!$G$15))), "CR", " ")</f>
        <v xml:space="preserve"> </v>
      </c>
      <c r="Y198" s="12" t="str">
        <f>IF(AND(B198="pole vault", OR(AND(E198='club records end 2019'!$F$16, F198&gt;='club records end 2019'!$G$16), AND(E198='club records end 2019'!$F$17, F198&gt;='club records end 2019'!$G$17), AND(E198='club records end 2019'!$F$18, F198&gt;='club records end 2019'!$G$18), AND(E198='club records end 2019'!$F$19, F198&gt;='club records end 2019'!$G$19), AND(E198='club records end 2019'!$F$20, F198&gt;='club records end 2019'!$G$20))), "CR", " ")</f>
        <v xml:space="preserve"> </v>
      </c>
      <c r="Z198" s="12" t="str">
        <f>IF(AND(B198="discus 1", E198='club records end 2019'!$F$21, F198&gt;='club records end 2019'!$G$21), "CR", " ")</f>
        <v xml:space="preserve"> </v>
      </c>
      <c r="AA198" s="12" t="str">
        <f>IF(AND(B198="discus 1.25", E198='club records end 2019'!$F$22, F198&gt;='club records end 2019'!$G$22), "CR", " ")</f>
        <v xml:space="preserve"> </v>
      </c>
      <c r="AB198" s="12" t="str">
        <f>IF(AND(B198="discus 1.5", E198='club records end 2019'!$F$23, F198&gt;='club records end 2019'!$G$23), "CR", " ")</f>
        <v xml:space="preserve"> </v>
      </c>
      <c r="AC198" s="12" t="str">
        <f>IF(AND(B198="discus 1.75", E198='club records end 2019'!$F$24, F198&gt;='club records end 2019'!$G$24), "CR", " ")</f>
        <v xml:space="preserve"> </v>
      </c>
      <c r="AD198" s="12" t="str">
        <f>IF(AND(B198="discus 2", E198='club records end 2019'!$F$25, F198&gt;='club records end 2019'!$G$25), "CR", " ")</f>
        <v xml:space="preserve"> </v>
      </c>
      <c r="AE198" s="12" t="str">
        <f>IF(AND(B198="hammer 4", E198='club records end 2019'!$F$27, F198&gt;='club records end 2019'!$G$27), "CR", " ")</f>
        <v xml:space="preserve"> </v>
      </c>
      <c r="AF198" s="12" t="str">
        <f>IF(AND(B198="hammer 5", E198='club records end 2019'!$F$28, F198&gt;='club records end 2019'!$G$28), "CR", " ")</f>
        <v xml:space="preserve"> </v>
      </c>
      <c r="AG198" s="12" t="str">
        <f>IF(AND(B198="hammer 6", E198='club records end 2019'!$F$29, F198&gt;='club records end 2019'!$G$29), "CR", " ")</f>
        <v xml:space="preserve"> </v>
      </c>
      <c r="AH198" s="12" t="str">
        <f>IF(AND(B198="hammer 7.26", E198='club records end 2019'!$F$30, F198&gt;='club records end 2019'!$G$30), "CR", " ")</f>
        <v xml:space="preserve"> </v>
      </c>
      <c r="AI198" s="12" t="str">
        <f>IF(AND(B198="javelin 400", E198='club records end 2019'!$F$31, F198&gt;='club records end 2019'!$G$31), "CR", " ")</f>
        <v xml:space="preserve"> </v>
      </c>
      <c r="AJ198" s="12" t="str">
        <f>IF(AND(B198="javelin 600", E198='club records end 2019'!$F$32, F198&gt;='club records end 2019'!$G$32), "CR", " ")</f>
        <v xml:space="preserve"> </v>
      </c>
      <c r="AK198" s="12" t="str">
        <f>IF(AND(B198="javelin 700", E198='club records end 2019'!$F$33, F198&gt;='club records end 2019'!$G$33), "CR", " ")</f>
        <v xml:space="preserve"> </v>
      </c>
      <c r="AL198" s="12" t="str">
        <f>IF(AND(B198="javelin 800", OR(AND(E198='club records end 2019'!$F$34, F198&gt;='club records end 2019'!$G$34), AND(E198='club records end 2019'!$F$35, F198&gt;='club records end 2019'!$G$35))), "CR", " ")</f>
        <v xml:space="preserve"> </v>
      </c>
      <c r="AM198" s="12" t="str">
        <f>IF(AND(B198="shot 3", E198='club records end 2019'!$F$36, F198&gt;='club records end 2019'!$G$36), "CR", " ")</f>
        <v xml:space="preserve"> </v>
      </c>
      <c r="AN198" s="12" t="str">
        <f>IF(AND(B198="shot 4", E198='club records end 2019'!$F$37, F198&gt;='club records end 2019'!$G$37), "CR", " ")</f>
        <v xml:space="preserve"> </v>
      </c>
      <c r="AO198" s="12" t="str">
        <f>IF(AND(B198="shot 5", E198='club records end 2019'!$F$38, F198&gt;='club records end 2019'!$G$38), "CR", " ")</f>
        <v xml:space="preserve"> </v>
      </c>
      <c r="AP198" s="12" t="str">
        <f>IF(AND(B198="shot 6", E198='club records end 2019'!$F$39, F198&gt;='club records end 2019'!$G$39), "CR", " ")</f>
        <v xml:space="preserve"> </v>
      </c>
      <c r="AQ198" s="12" t="str">
        <f>IF(AND(B198="shot 7.26", E198='club records end 2019'!$F$40, F198&gt;='club records end 2019'!$G$40), "CR", " ")</f>
        <v xml:space="preserve"> </v>
      </c>
      <c r="AR198" s="12" t="str">
        <f>IF(AND(B198="60H",OR(AND(E198='club records end 2019'!$J$1,F198&lt;='club records end 2019'!$K$1),AND(E198='club records end 2019'!$J$2,F198&lt;='club records end 2019'!$K$2),AND(E198='club records end 2019'!$J$3,F198&lt;='club records end 2019'!$K$3),AND(E198='club records end 2019'!$J$4,F198&lt;='club records end 2019'!$K$4),AND(E198='club records end 2019'!$J$5,F198&lt;='club records end 2019'!$K$5))),"CR"," ")</f>
        <v xml:space="preserve"> </v>
      </c>
      <c r="AS198" s="12" t="str">
        <f>IF(AND(B198="75H", AND(E198='club records end 2019'!$J$6, F198&lt;='club records end 2019'!$K$6)), "CR", " ")</f>
        <v xml:space="preserve"> </v>
      </c>
      <c r="AT198" s="12" t="str">
        <f>IF(AND(B198="80H", AND(E198='club records end 2019'!$J$7, F198&lt;='club records end 2019'!$K$7)), "CR", " ")</f>
        <v xml:space="preserve"> </v>
      </c>
      <c r="AU198" s="12" t="str">
        <f>IF(AND(B198="100H", AND(E198='club records end 2019'!$J$8, F198&lt;='club records end 2019'!$K$8)), "CR", " ")</f>
        <v xml:space="preserve"> </v>
      </c>
      <c r="AV198" s="12" t="str">
        <f>IF(AND(B198="110H", OR(AND(E198='club records end 2019'!$J$9, F198&lt;='club records end 2019'!$K$9), AND(E198='club records end 2019'!$J$10, F198&lt;='club records end 2019'!$K$10))), "CR", " ")</f>
        <v xml:space="preserve"> </v>
      </c>
      <c r="AW198" s="12" t="str">
        <f>IF(AND(B198="400H", OR(AND(E198='club records end 2019'!$J$11, F198&lt;='club records end 2019'!$K$11), AND(E198='club records end 2019'!$J$12, F198&lt;='club records end 2019'!$K$12), AND(E198='club records end 2019'!$J$13, F198&lt;='club records end 2019'!$K$13), AND(E198='club records end 2019'!$J$14, F198&lt;='club records end 2019'!$K$14))), "CR", " ")</f>
        <v xml:space="preserve"> </v>
      </c>
      <c r="AX198" s="12" t="str">
        <f>IF(AND(B198="1500SC", AND(E198='club records end 2019'!$J$15, F198&lt;='club records end 2019'!$K$15)), "CR", " ")</f>
        <v xml:space="preserve"> </v>
      </c>
      <c r="AY198" s="12" t="str">
        <f>IF(AND(B198="2000SC", OR(AND(E198='club records end 2019'!$J$17, F198&lt;='club records end 2019'!$K$17), AND(E198='club records end 2019'!$J$18, F198&lt;='club records end 2019'!$K$18))), "CR", " ")</f>
        <v xml:space="preserve"> </v>
      </c>
      <c r="AZ198" s="12" t="str">
        <f>IF(AND(B198="3000SC", OR(AND(E198='club records end 2019'!$J$20, F198&lt;='club records end 2019'!$K$20), AND(E198='club records end 2019'!$J$21, F198&lt;='club records end 2019'!$K$21))), "CR", " ")</f>
        <v xml:space="preserve"> </v>
      </c>
      <c r="BA198" s="13" t="str">
        <f>IF(AND(B198="4x100", OR(AND(E198='club records end 2019'!$N$1, F198&lt;='club records end 2019'!$O$1), AND(E198='club records end 2019'!$N$2, F198&lt;='club records end 2019'!$O$2), AND(E198='club records end 2019'!$N$3, F198&lt;='club records end 2019'!$O$3), AND(E198='club records end 2019'!$N$4, F198&lt;='club records end 2019'!$O$4), AND(E198='club records end 2019'!$N$5, F198&lt;='club records end 2019'!$O$5))), "CR", " ")</f>
        <v xml:space="preserve"> </v>
      </c>
      <c r="BB198" s="13" t="str">
        <f>IF(AND(B198="4x200", OR(AND(E198='club records end 2019'!$N$6, F198&lt;='club records end 2019'!$O$6), AND(E198='club records end 2019'!$N$7, F198&lt;='club records end 2019'!$O$7), AND(E198='club records end 2019'!$N$8, F198&lt;='club records end 2019'!$O$8), AND(E198='club records end 2019'!$N$9, F198&lt;='club records end 2019'!$O$9), AND(E198='club records end 2019'!$N$10, F198&lt;='club records end 2019'!$O$10))), "CR", " ")</f>
        <v xml:space="preserve"> </v>
      </c>
      <c r="BC198" s="13" t="str">
        <f>IF(AND(B198="4x300", AND(E198='club records end 2019'!$N$11, F198&lt;='club records end 2019'!$O$11)), "CR", " ")</f>
        <v xml:space="preserve"> </v>
      </c>
      <c r="BD198" s="13" t="str">
        <f>IF(AND(B198="4x400", OR(AND(E198='club records end 2019'!$N$12, F198&lt;='club records end 2019'!$O$12), AND(E198='club records end 2019'!$N$13, F198&lt;='club records end 2019'!$O$13), AND(E198='club records end 2019'!$N$14, F198&lt;='club records end 2019'!$O$14), AND(E198='club records end 2019'!$N$15, F198&lt;='club records end 2019'!$O$15))), "CR", " ")</f>
        <v xml:space="preserve"> </v>
      </c>
      <c r="BE198" s="13" t="str">
        <f>IF(AND(B198="3x800", OR(AND(E198='club records end 2019'!$N$16, F198&lt;='club records end 2019'!$O$16), AND(E198='club records end 2019'!$N$17, F198&lt;='club records end 2019'!$O$17), AND(E198='club records end 2019'!$N$18, F198&lt;='club records end 2019'!$O$18))), "CR", " ")</f>
        <v xml:space="preserve"> </v>
      </c>
      <c r="BF198" s="13" t="str">
        <f>IF(AND(B198="pentathlon", OR(AND(E198='club records end 2019'!$N$21, F198&gt;='club records end 2019'!$O$21), AND(E198='club records end 2019'!$N$22, F198&gt;='club records end 2019'!$O$22),AND(E198='club records end 2019'!$N$23, F198&gt;='club records end 2019'!$O$23),AND(E198='club records end 2019'!$N$24, F198&gt;='club records end 2019'!$O$24))), "CR", " ")</f>
        <v xml:space="preserve"> </v>
      </c>
      <c r="BG198" s="13" t="str">
        <f>IF(AND(B198="heptathlon", OR(AND(E198='club records end 2019'!$N$26, F198&gt;='club records end 2019'!$O$26), AND(E198='club records end 2019'!$N$27, F198&gt;='club records end 2019'!$O$27))), "CR", " ")</f>
        <v xml:space="preserve"> </v>
      </c>
      <c r="BH198" s="13" t="str">
        <f>IF(AND(B198="decathlon", OR(AND(E198='club records end 2019'!$N$29, F198&gt;='club records end 2019'!$O$29), AND(E198='club records end 2019'!$N$30, F198&gt;='club records end 2019'!$O$30),AND(E198='club records end 2019'!$N$31, F198&gt;='club records end 2019'!$O$31))), "CR", " ")</f>
        <v xml:space="preserve"> </v>
      </c>
    </row>
    <row r="199" spans="1:60" ht="14.5" hidden="1" x14ac:dyDescent="0.35">
      <c r="A199" s="29" t="str">
        <f>IF(OR(E199="Sen", E199="V35", E199="V40", E199="V45", E199="V50", E199="V55", E199="V60", E199="V65", E199="V70", E199="V75"), "V", E199)</f>
        <v>U17</v>
      </c>
      <c r="B199" s="2" t="s">
        <v>225</v>
      </c>
      <c r="C199" s="1" t="s">
        <v>146</v>
      </c>
      <c r="D199" s="1" t="s">
        <v>147</v>
      </c>
      <c r="E199" s="29" t="s">
        <v>14</v>
      </c>
      <c r="J199" s="13" t="str">
        <f t="shared" si="22"/>
        <v>***CLUB RECORD***</v>
      </c>
      <c r="K199" s="13" t="str">
        <f>IF(AND(B199=100, OR(AND(E199='club records end 2019'!$B$6, F199&lt;='club records end 2019'!$C$6), AND(E199='club records end 2019'!$B$7, F199&lt;='club records end 2019'!$C$7), AND(E199='club records end 2019'!$B$8, F199&lt;='club records end 2019'!$C$8), AND(E199='club records end 2019'!$B$9, F199&lt;='club records end 2019'!$C$9), AND(E199='club records end 2019'!$B$10, F199&lt;='club records end 2019'!$C$10))), "CR", " ")</f>
        <v xml:space="preserve"> </v>
      </c>
      <c r="L199" s="13" t="str">
        <f>IF(AND(B199=200, OR(AND(E199='club records end 2019'!$B$11, F199&lt;='club records end 2019'!$C$11), AND(E199='club records end 2019'!$B$12, F199&lt;='club records end 2019'!$C$12), AND(E199='club records end 2019'!$B$13, F199&lt;='club records end 2019'!$C$13), AND(E199='club records end 2019'!$B$14, F199&lt;='club records end 2019'!$C$14), AND(E199='club records end 2019'!$B$15, F199&lt;='club records end 2019'!$C$15))), "CR", " ")</f>
        <v xml:space="preserve"> </v>
      </c>
      <c r="M199" s="13" t="str">
        <f>IF(AND(B199=300, OR(AND(E199='club records end 2019'!$B$16, F199&lt;='club records end 2019'!$C$16), AND(E199='club records end 2019'!$B$17, F199&lt;='club records end 2019'!$C$17))), "CR", " ")</f>
        <v xml:space="preserve"> </v>
      </c>
      <c r="N199" s="13" t="str">
        <f>IF(AND(B199=400, OR(AND(E199='club records end 2019'!$B$18, F199&lt;='club records end 2019'!$C$18), AND(E199='club records end 2019'!$B$19, F199&lt;='club records end 2019'!$C$19), AND(E199='club records end 2019'!$B$20, F199&lt;='club records end 2019'!$C$20), AND(E199='club records end 2019'!$B$21, F199&lt;='club records end 2019'!$C$21))), "CR", " ")</f>
        <v xml:space="preserve"> </v>
      </c>
      <c r="O199" s="13" t="str">
        <f>IF(AND(B199=800, OR(AND(E199='club records end 2019'!$B$22, F199&lt;='club records end 2019'!$C$22), AND(E199='club records end 2019'!$B$23, F199&lt;='club records end 2019'!$C$23), AND(E199='club records end 2019'!$B$24, F199&lt;='club records end 2019'!$C$24), AND(E199='club records end 2019'!$B$25, F199&lt;='club records end 2019'!$C$25), AND(E199='club records end 2019'!$B$26, F199&lt;='club records end 2019'!$C$26))), "CR", " ")</f>
        <v xml:space="preserve"> </v>
      </c>
      <c r="P199" s="13" t="str">
        <f>IF(AND(B199=1000, OR(AND(E199='club records end 2019'!$B$27, F199&lt;='club records end 2019'!$C$27), AND(E199='club records end 2019'!$B$28, F199&lt;='club records end 2019'!$C$28))), "CR", " ")</f>
        <v xml:space="preserve"> </v>
      </c>
      <c r="Q199" s="13" t="str">
        <f>IF(AND(B199=1500, OR(AND(E199='club records end 2019'!$B$29, F199&lt;='club records end 2019'!$C$29), AND(E199='club records end 2019'!$B$30, F199&lt;='club records end 2019'!$C$30), AND(E199='club records end 2019'!$B$31, F199&lt;='club records end 2019'!$C$31), AND(E199='club records end 2019'!$B$32, F199&lt;='club records end 2019'!$C$32), AND(E199='club records end 2019'!$B$33, F199&lt;='club records end 2019'!$C$33))), "CR", " ")</f>
        <v xml:space="preserve"> </v>
      </c>
      <c r="R199" s="13" t="str">
        <f>IF(AND(B199="1600 (Mile)",OR(AND(E199='club records end 2019'!$B$34,F199&lt;='club records end 2019'!$C$34),AND(E199='club records end 2019'!$B$35,F199&lt;='club records end 2019'!$C$35),AND(E199='club records end 2019'!$B$36,F199&lt;='club records end 2019'!$C$36),AND(E199='club records end 2019'!$B$37,F199&lt;='club records end 2019'!$C$37))),"CR"," ")</f>
        <v xml:space="preserve"> </v>
      </c>
      <c r="S199" s="13" t="str">
        <f>IF(AND(B199=3000, OR(AND(E199='club records end 2019'!$B$38, F199&lt;='club records end 2019'!$C$38), AND(E199='club records end 2019'!$B$39, F199&lt;='club records end 2019'!$C$39), AND(E199='club records end 2019'!$B$40, F199&lt;='club records end 2019'!$C$40), AND(E199='club records end 2019'!$B$41, F199&lt;='club records end 2019'!$C$41))), "CR", " ")</f>
        <v xml:space="preserve"> </v>
      </c>
      <c r="T199" s="13" t="str">
        <f>IF(AND(B199=5000, OR(AND(E199='club records end 2019'!$B$42, F199&lt;='club records end 2019'!$C$42), AND(E199='club records end 2019'!$B$43, F199&lt;='club records end 2019'!$C$43))), "CR", " ")</f>
        <v xml:space="preserve"> </v>
      </c>
      <c r="U199" s="12" t="str">
        <f>IF(AND(B199=10000, OR(AND(E199='club records end 2019'!$B$44, F199&lt;='club records end 2019'!$C$44), AND(E199='club records end 2019'!$B$45, F199&lt;='club records end 2019'!$C$45))), "CR", " ")</f>
        <v xml:space="preserve"> </v>
      </c>
      <c r="V199" s="12" t="str">
        <f>IF(AND(B199="high jump", OR(AND(E199='club records end 2019'!$F$1, F199&gt;='club records end 2019'!$G$1), AND(E199='club records end 2019'!$F$2, F199&gt;='club records end 2019'!$G$2), AND(E199='club records end 2019'!$F$3, F199&gt;='club records end 2019'!$G$3), AND(E199='club records end 2019'!$F$4, F199&gt;='club records end 2019'!$G$4), AND(E199='club records end 2019'!$F$5, F199&gt;='club records end 2019'!$G$5))), "CR", " ")</f>
        <v xml:space="preserve"> </v>
      </c>
      <c r="W199" s="12" t="str">
        <f>IF(AND(B199="long jump", OR(AND(E199='club records end 2019'!$F$6, F199&gt;='club records end 2019'!$G$6), AND(E199='club records end 2019'!$F$7, F199&gt;='club records end 2019'!$G$7), AND(E199='club records end 2019'!$F$8, F199&gt;='club records end 2019'!$G$8), AND(E199='club records end 2019'!$F$9, F199&gt;='club records end 2019'!$G$9), AND(E199='club records end 2019'!$F$10, F199&gt;='club records end 2019'!$G$10))), "CR", " ")</f>
        <v xml:space="preserve"> </v>
      </c>
      <c r="X199" s="12" t="str">
        <f>IF(AND(B199="triple jump", OR(AND(E199='club records end 2019'!$F$11, F199&gt;='club records end 2019'!$G$11), AND(E199='club records end 2019'!$F$12, F199&gt;='club records end 2019'!$G$12), AND(E199='club records end 2019'!$F$13, F199&gt;='club records end 2019'!$G$13), AND(E199='club records end 2019'!$F$14, F199&gt;='club records end 2019'!$H$14), AND(E199='club records end 2019'!$F$15, F199&gt;='club records end 2019'!$G$15))), "CR", " ")</f>
        <v xml:space="preserve"> </v>
      </c>
      <c r="Y199" s="12" t="str">
        <f>IF(AND(B199="pole vault", OR(AND(E199='club records end 2019'!$F$16, F199&gt;='club records end 2019'!$G$16), AND(E199='club records end 2019'!$F$17, F199&gt;='club records end 2019'!$G$17), AND(E199='club records end 2019'!$F$18, F199&gt;='club records end 2019'!$G$18), AND(E199='club records end 2019'!$F$19, F199&gt;='club records end 2019'!$G$19), AND(E199='club records end 2019'!$F$20, F199&gt;='club records end 2019'!$G$20))), "CR", " ")</f>
        <v xml:space="preserve"> </v>
      </c>
      <c r="Z199" s="12" t="str">
        <f>IF(AND(B199="discus 1", E199='club records end 2019'!$F$21, F199&gt;='club records end 2019'!$G$21), "CR", " ")</f>
        <v xml:space="preserve"> </v>
      </c>
      <c r="AA199" s="12" t="str">
        <f>IF(AND(B199="discus 1.25", E199='club records end 2019'!$F$22, F199&gt;='club records end 2019'!$G$22), "CR", " ")</f>
        <v xml:space="preserve"> </v>
      </c>
      <c r="AB199" s="12" t="str">
        <f>IF(AND(B199="discus 1.5", E199='club records end 2019'!$F$23, F199&gt;='club records end 2019'!$G$23), "CR", " ")</f>
        <v xml:space="preserve"> </v>
      </c>
      <c r="AC199" s="12" t="str">
        <f>IF(AND(B199="discus 1.75", E199='club records end 2019'!$F$24, F199&gt;='club records end 2019'!$G$24), "CR", " ")</f>
        <v xml:space="preserve"> </v>
      </c>
      <c r="AD199" s="12" t="str">
        <f>IF(AND(B199="discus 2", E199='club records end 2019'!$F$25, F199&gt;='club records end 2019'!$G$25), "CR", " ")</f>
        <v xml:space="preserve"> </v>
      </c>
      <c r="AE199" s="12" t="str">
        <f>IF(AND(B199="hammer 4", E199='club records end 2019'!$F$27, F199&gt;='club records end 2019'!$G$27), "CR", " ")</f>
        <v xml:space="preserve"> </v>
      </c>
      <c r="AF199" s="12" t="str">
        <f>IF(AND(B199="hammer 5", E199='club records end 2019'!$F$28, F199&gt;='club records end 2019'!$G$28), "CR", " ")</f>
        <v xml:space="preserve"> </v>
      </c>
      <c r="AG199" s="12" t="str">
        <f>IF(AND(B199="hammer 6", E199='club records end 2019'!$F$29, F199&gt;='club records end 2019'!$G$29), "CR", " ")</f>
        <v xml:space="preserve"> </v>
      </c>
      <c r="AH199" s="12" t="str">
        <f>IF(AND(B199="hammer 7.26", E199='club records end 2019'!$F$30, F199&gt;='club records end 2019'!$G$30), "CR", " ")</f>
        <v xml:space="preserve"> </v>
      </c>
      <c r="AI199" s="12" t="str">
        <f>IF(AND(B199="javelin 400", E199='club records end 2019'!$F$31, F199&gt;='club records end 2019'!$G$31), "CR", " ")</f>
        <v xml:space="preserve"> </v>
      </c>
      <c r="AJ199" s="12" t="str">
        <f>IF(AND(B199="javelin 600", E199='club records end 2019'!$F$32, F199&gt;='club records end 2019'!$G$32), "CR", " ")</f>
        <v xml:space="preserve"> </v>
      </c>
      <c r="AK199" s="12" t="str">
        <f>IF(AND(B199="javelin 700", E199='club records end 2019'!$F$33, F199&gt;='club records end 2019'!$G$33), "CR", " ")</f>
        <v xml:space="preserve"> </v>
      </c>
      <c r="AL199" s="12" t="str">
        <f>IF(AND(B199="javelin 800", OR(AND(E199='club records end 2019'!$F$34, F199&gt;='club records end 2019'!$G$34), AND(E199='club records end 2019'!$F$35, F199&gt;='club records end 2019'!$G$35))), "CR", " ")</f>
        <v xml:space="preserve"> </v>
      </c>
      <c r="AM199" s="12" t="str">
        <f>IF(AND(B199="shot 3", E199='club records end 2019'!$F$36, F199&gt;='club records end 2019'!$G$36), "CR", " ")</f>
        <v xml:space="preserve"> </v>
      </c>
      <c r="AN199" s="12" t="str">
        <f>IF(AND(B199="shot 4", E199='club records end 2019'!$F$37, F199&gt;='club records end 2019'!$G$37), "CR", " ")</f>
        <v xml:space="preserve"> </v>
      </c>
      <c r="AO199" s="12" t="str">
        <f>IF(AND(B199="shot 5", E199='club records end 2019'!$F$38, F199&gt;='club records end 2019'!$G$38), "CR", " ")</f>
        <v xml:space="preserve"> </v>
      </c>
      <c r="AP199" s="12" t="str">
        <f>IF(AND(B199="shot 6", E199='club records end 2019'!$F$39, F199&gt;='club records end 2019'!$G$39), "CR", " ")</f>
        <v xml:space="preserve"> </v>
      </c>
      <c r="AQ199" s="12" t="str">
        <f>IF(AND(B199="shot 7.26", E199='club records end 2019'!$F$40, F199&gt;='club records end 2019'!$G$40), "CR", " ")</f>
        <v xml:space="preserve"> </v>
      </c>
      <c r="AR199" s="12" t="str">
        <f>IF(AND(B199="60H",OR(AND(E199='club records end 2019'!$J$1,F199&lt;='club records end 2019'!$K$1),AND(E199='club records end 2019'!$J$2,F199&lt;='club records end 2019'!$K$2),AND(E199='club records end 2019'!$J$3,F199&lt;='club records end 2019'!$K$3),AND(E199='club records end 2019'!$J$4,F199&lt;='club records end 2019'!$K$4),AND(E199='club records end 2019'!$J$5,F199&lt;='club records end 2019'!$K$5))),"CR"," ")</f>
        <v xml:space="preserve"> </v>
      </c>
      <c r="AS199" s="12" t="str">
        <f>IF(AND(B199="75H", AND(E199='club records end 2019'!$J$6, F199&lt;='club records end 2019'!$K$6)), "CR", " ")</f>
        <v xml:space="preserve"> </v>
      </c>
      <c r="AT199" s="12" t="str">
        <f>IF(AND(B199="80H", AND(E199='club records end 2019'!$J$7, F199&lt;='club records end 2019'!$K$7)), "CR", " ")</f>
        <v xml:space="preserve"> </v>
      </c>
      <c r="AU199" s="12" t="str">
        <f>IF(AND(B199="100H", AND(E199='club records end 2019'!$J$8, F199&lt;='club records end 2019'!$K$8)), "CR", " ")</f>
        <v xml:space="preserve"> </v>
      </c>
      <c r="AV199" s="12" t="str">
        <f>IF(AND(B199="110H", OR(AND(E199='club records end 2019'!$J$9, F199&lt;='club records end 2019'!$K$9), AND(E199='club records end 2019'!$J$10, F199&lt;='club records end 2019'!$K$10))), "CR", " ")</f>
        <v xml:space="preserve"> </v>
      </c>
      <c r="AW199" s="12" t="str">
        <f>IF(AND(B199="400H", OR(AND(E199='club records end 2019'!$J$11, F199&lt;='club records end 2019'!$K$11), AND(E199='club records end 2019'!$J$12, F199&lt;='club records end 2019'!$K$12), AND(E199='club records end 2019'!$J$13, F199&lt;='club records end 2019'!$K$13), AND(E199='club records end 2019'!$J$14, F199&lt;='club records end 2019'!$K$14))), "CR", " ")</f>
        <v xml:space="preserve"> </v>
      </c>
      <c r="AX199" s="12" t="str">
        <f>IF(AND(B199="1500SC", AND(E199='club records end 2019'!$J$15, F199&lt;='club records end 2019'!$K$15)), "CR", " ")</f>
        <v>CR</v>
      </c>
      <c r="AY199" s="12" t="str">
        <f>IF(AND(B199="2000SC", OR(AND(E199='club records end 2019'!$J$17, F199&lt;='club records end 2019'!$K$17), AND(E199='club records end 2019'!$J$18, F199&lt;='club records end 2019'!$K$18))), "CR", " ")</f>
        <v xml:space="preserve"> </v>
      </c>
      <c r="AZ199" s="12" t="str">
        <f>IF(AND(B199="3000SC", OR(AND(E199='club records end 2019'!$J$20, F199&lt;='club records end 2019'!$K$20), AND(E199='club records end 2019'!$J$21, F199&lt;='club records end 2019'!$K$21))), "CR", " ")</f>
        <v xml:space="preserve"> </v>
      </c>
      <c r="BA199" s="13" t="str">
        <f>IF(AND(B199="4x100", OR(AND(E199='club records end 2019'!$N$1, F199&lt;='club records end 2019'!$O$1), AND(E199='club records end 2019'!$N$2, F199&lt;='club records end 2019'!$O$2), AND(E199='club records end 2019'!$N$3, F199&lt;='club records end 2019'!$O$3), AND(E199='club records end 2019'!$N$4, F199&lt;='club records end 2019'!$O$4), AND(E199='club records end 2019'!$N$5, F199&lt;='club records end 2019'!$O$5))), "CR", " ")</f>
        <v xml:space="preserve"> </v>
      </c>
      <c r="BB199" s="13" t="str">
        <f>IF(AND(B199="4x200", OR(AND(E199='club records end 2019'!$N$6, F199&lt;='club records end 2019'!$O$6), AND(E199='club records end 2019'!$N$7, F199&lt;='club records end 2019'!$O$7), AND(E199='club records end 2019'!$N$8, F199&lt;='club records end 2019'!$O$8), AND(E199='club records end 2019'!$N$9, F199&lt;='club records end 2019'!$O$9), AND(E199='club records end 2019'!$N$10, F199&lt;='club records end 2019'!$O$10))), "CR", " ")</f>
        <v xml:space="preserve"> </v>
      </c>
      <c r="BC199" s="13" t="str">
        <f>IF(AND(B199="4x300", AND(E199='club records end 2019'!$N$11, F199&lt;='club records end 2019'!$O$11)), "CR", " ")</f>
        <v xml:space="preserve"> </v>
      </c>
      <c r="BD199" s="13" t="str">
        <f>IF(AND(B199="4x400", OR(AND(E199='club records end 2019'!$N$12, F199&lt;='club records end 2019'!$O$12), AND(E199='club records end 2019'!$N$13, F199&lt;='club records end 2019'!$O$13), AND(E199='club records end 2019'!$N$14, F199&lt;='club records end 2019'!$O$14), AND(E199='club records end 2019'!$N$15, F199&lt;='club records end 2019'!$O$15))), "CR", " ")</f>
        <v xml:space="preserve"> </v>
      </c>
      <c r="BE199" s="13" t="str">
        <f>IF(AND(B199="3x800", OR(AND(E199='club records end 2019'!$N$16, F199&lt;='club records end 2019'!$O$16), AND(E199='club records end 2019'!$N$17, F199&lt;='club records end 2019'!$O$17), AND(E199='club records end 2019'!$N$18, F199&lt;='club records end 2019'!$O$18))), "CR", " ")</f>
        <v xml:space="preserve"> </v>
      </c>
      <c r="BF199" s="13" t="str">
        <f>IF(AND(B199="pentathlon", OR(AND(E199='club records end 2019'!$N$21, F199&gt;='club records end 2019'!$O$21), AND(E199='club records end 2019'!$N$22, F199&gt;='club records end 2019'!$O$22),AND(E199='club records end 2019'!$N$23, F199&gt;='club records end 2019'!$O$23),AND(E199='club records end 2019'!$N$24, F199&gt;='club records end 2019'!$O$24))), "CR", " ")</f>
        <v xml:space="preserve"> </v>
      </c>
      <c r="BG199" s="13" t="str">
        <f>IF(AND(B199="heptathlon", OR(AND(E199='club records end 2019'!$N$26, F199&gt;='club records end 2019'!$O$26), AND(E199='club records end 2019'!$N$27, F199&gt;='club records end 2019'!$O$27))), "CR", " ")</f>
        <v xml:space="preserve"> </v>
      </c>
      <c r="BH199" s="13" t="str">
        <f>IF(AND(B199="decathlon", OR(AND(E199='club records end 2019'!$N$29, F199&gt;='club records end 2019'!$O$29), AND(E199='club records end 2019'!$N$30, F199&gt;='club records end 2019'!$O$30),AND(E199='club records end 2019'!$N$31, F199&gt;='club records end 2019'!$O$31))), "CR", " ")</f>
        <v xml:space="preserve"> </v>
      </c>
    </row>
    <row r="200" spans="1:60" ht="14.5" hidden="1" x14ac:dyDescent="0.35">
      <c r="A200" s="29" t="str">
        <f>IF(OR(E200="Sen", E200="V35", E200="V40", E200="V45", E200="V50", E200="V55", E200="V60", E200="V65", E200="V70", E200="V75"), "V", E200)</f>
        <v>U13</v>
      </c>
      <c r="B200" s="2">
        <v>800</v>
      </c>
      <c r="C200" s="1" t="s">
        <v>121</v>
      </c>
      <c r="D200" s="1" t="s">
        <v>22</v>
      </c>
      <c r="E200" s="29" t="s">
        <v>13</v>
      </c>
      <c r="J200" s="13" t="str">
        <f t="shared" si="22"/>
        <v>***CLUB RECORD***</v>
      </c>
      <c r="K200" s="13" t="str">
        <f>IF(AND(B200=100, OR(AND(E200='club records end 2019'!$B$6, F200&lt;='club records end 2019'!$C$6), AND(E200='club records end 2019'!$B$7, F200&lt;='club records end 2019'!$C$7), AND(E200='club records end 2019'!$B$8, F200&lt;='club records end 2019'!$C$8), AND(E200='club records end 2019'!$B$9, F200&lt;='club records end 2019'!$C$9), AND(E200='club records end 2019'!$B$10, F200&lt;='club records end 2019'!$C$10))), "CR", " ")</f>
        <v xml:space="preserve"> </v>
      </c>
      <c r="L200" s="13" t="str">
        <f>IF(AND(B200=200, OR(AND(E200='club records end 2019'!$B$11, F200&lt;='club records end 2019'!$C$11), AND(E200='club records end 2019'!$B$12, F200&lt;='club records end 2019'!$C$12), AND(E200='club records end 2019'!$B$13, F200&lt;='club records end 2019'!$C$13), AND(E200='club records end 2019'!$B$14, F200&lt;='club records end 2019'!$C$14), AND(E200='club records end 2019'!$B$15, F200&lt;='club records end 2019'!$C$15))), "CR", " ")</f>
        <v xml:space="preserve"> </v>
      </c>
      <c r="M200" s="13" t="str">
        <f>IF(AND(B200=300, OR(AND(E200='club records end 2019'!$B$16, F200&lt;='club records end 2019'!$C$16), AND(E200='club records end 2019'!$B$17, F200&lt;='club records end 2019'!$C$17))), "CR", " ")</f>
        <v xml:space="preserve"> </v>
      </c>
      <c r="N200" s="13" t="str">
        <f>IF(AND(B200=400, OR(AND(E200='club records end 2019'!$B$18, F200&lt;='club records end 2019'!$C$18), AND(E200='club records end 2019'!$B$19, F200&lt;='club records end 2019'!$C$19), AND(E200='club records end 2019'!$B$20, F200&lt;='club records end 2019'!$C$20), AND(E200='club records end 2019'!$B$21, F200&lt;='club records end 2019'!$C$21))), "CR", " ")</f>
        <v xml:space="preserve"> </v>
      </c>
      <c r="O200" s="13" t="str">
        <f>IF(AND(B200=800, OR(AND(E200='club records end 2019'!$B$22, F200&lt;='club records end 2019'!$C$22), AND(E200='club records end 2019'!$B$23, F200&lt;='club records end 2019'!$C$23), AND(E200='club records end 2019'!$B$24, F200&lt;='club records end 2019'!$C$24), AND(E200='club records end 2019'!$B$25, F200&lt;='club records end 2019'!$C$25), AND(E200='club records end 2019'!$B$26, F200&lt;='club records end 2019'!$C$26))), "CR", " ")</f>
        <v>CR</v>
      </c>
      <c r="P200" s="13" t="str">
        <f>IF(AND(B200=1000, OR(AND(E200='club records end 2019'!$B$27, F200&lt;='club records end 2019'!$C$27), AND(E200='club records end 2019'!$B$28, F200&lt;='club records end 2019'!$C$28))), "CR", " ")</f>
        <v xml:space="preserve"> </v>
      </c>
      <c r="Q200" s="13" t="str">
        <f>IF(AND(B200=1500, OR(AND(E200='club records end 2019'!$B$29, F200&lt;='club records end 2019'!$C$29), AND(E200='club records end 2019'!$B$30, F200&lt;='club records end 2019'!$C$30), AND(E200='club records end 2019'!$B$31, F200&lt;='club records end 2019'!$C$31), AND(E200='club records end 2019'!$B$32, F200&lt;='club records end 2019'!$C$32), AND(E200='club records end 2019'!$B$33, F200&lt;='club records end 2019'!$C$33))), "CR", " ")</f>
        <v xml:space="preserve"> </v>
      </c>
      <c r="R200" s="13" t="str">
        <f>IF(AND(B200="1600 (Mile)",OR(AND(E200='club records end 2019'!$B$34,F200&lt;='club records end 2019'!$C$34),AND(E200='club records end 2019'!$B$35,F200&lt;='club records end 2019'!$C$35),AND(E200='club records end 2019'!$B$36,F200&lt;='club records end 2019'!$C$36),AND(E200='club records end 2019'!$B$37,F200&lt;='club records end 2019'!$C$37))),"CR"," ")</f>
        <v xml:space="preserve"> </v>
      </c>
      <c r="S200" s="13" t="str">
        <f>IF(AND(B200=3000, OR(AND(E200='club records end 2019'!$B$38, F200&lt;='club records end 2019'!$C$38), AND(E200='club records end 2019'!$B$39, F200&lt;='club records end 2019'!$C$39), AND(E200='club records end 2019'!$B$40, F200&lt;='club records end 2019'!$C$40), AND(E200='club records end 2019'!$B$41, F200&lt;='club records end 2019'!$C$41))), "CR", " ")</f>
        <v xml:space="preserve"> </v>
      </c>
      <c r="T200" s="13" t="str">
        <f>IF(AND(B200=5000, OR(AND(E200='club records end 2019'!$B$42, F200&lt;='club records end 2019'!$C$42), AND(E200='club records end 2019'!$B$43, F200&lt;='club records end 2019'!$C$43))), "CR", " ")</f>
        <v xml:space="preserve"> </v>
      </c>
      <c r="U200" s="12" t="str">
        <f>IF(AND(B200=10000, OR(AND(E200='club records end 2019'!$B$44, F200&lt;='club records end 2019'!$C$44), AND(E200='club records end 2019'!$B$45, F200&lt;='club records end 2019'!$C$45))), "CR", " ")</f>
        <v xml:space="preserve"> </v>
      </c>
      <c r="V200" s="12" t="str">
        <f>IF(AND(B200="high jump", OR(AND(E200='club records end 2019'!$F$1, F200&gt;='club records end 2019'!$G$1), AND(E200='club records end 2019'!$F$2, F200&gt;='club records end 2019'!$G$2), AND(E200='club records end 2019'!$F$3, F200&gt;='club records end 2019'!$G$3), AND(E200='club records end 2019'!$F$4, F200&gt;='club records end 2019'!$G$4), AND(E200='club records end 2019'!$F$5, F200&gt;='club records end 2019'!$G$5))), "CR", " ")</f>
        <v xml:space="preserve"> </v>
      </c>
      <c r="W200" s="12" t="str">
        <f>IF(AND(B200="long jump", OR(AND(E200='club records end 2019'!$F$6, F200&gt;='club records end 2019'!$G$6), AND(E200='club records end 2019'!$F$7, F200&gt;='club records end 2019'!$G$7), AND(E200='club records end 2019'!$F$8, F200&gt;='club records end 2019'!$G$8), AND(E200='club records end 2019'!$F$9, F200&gt;='club records end 2019'!$G$9), AND(E200='club records end 2019'!$F$10, F200&gt;='club records end 2019'!$G$10))), "CR", " ")</f>
        <v xml:space="preserve"> </v>
      </c>
      <c r="X200" s="12" t="str">
        <f>IF(AND(B200="triple jump", OR(AND(E200='club records end 2019'!$F$11, F200&gt;='club records end 2019'!$G$11), AND(E200='club records end 2019'!$F$12, F200&gt;='club records end 2019'!$G$12), AND(E200='club records end 2019'!$F$13, F200&gt;='club records end 2019'!$G$13), AND(E200='club records end 2019'!$F$14, F200&gt;='club records end 2019'!$H$14), AND(E200='club records end 2019'!$F$15, F200&gt;='club records end 2019'!$G$15))), "CR", " ")</f>
        <v xml:space="preserve"> </v>
      </c>
      <c r="Y200" s="12" t="str">
        <f>IF(AND(B200="pole vault", OR(AND(E200='club records end 2019'!$F$16, F200&gt;='club records end 2019'!$G$16), AND(E200='club records end 2019'!$F$17, F200&gt;='club records end 2019'!$G$17), AND(E200='club records end 2019'!$F$18, F200&gt;='club records end 2019'!$G$18), AND(E200='club records end 2019'!$F$19, F200&gt;='club records end 2019'!$G$19), AND(E200='club records end 2019'!$F$20, F200&gt;='club records end 2019'!$G$20))), "CR", " ")</f>
        <v xml:space="preserve"> </v>
      </c>
      <c r="Z200" s="12" t="str">
        <f>IF(AND(B200="discus 1", E200='club records end 2019'!$F$21, F200&gt;='club records end 2019'!$G$21), "CR", " ")</f>
        <v xml:space="preserve"> </v>
      </c>
      <c r="AA200" s="12" t="str">
        <f>IF(AND(B200="discus 1.25", E200='club records end 2019'!$F$22, F200&gt;='club records end 2019'!$G$22), "CR", " ")</f>
        <v xml:space="preserve"> </v>
      </c>
      <c r="AB200" s="12" t="str">
        <f>IF(AND(B200="discus 1.5", E200='club records end 2019'!$F$23, F200&gt;='club records end 2019'!$G$23), "CR", " ")</f>
        <v xml:space="preserve"> </v>
      </c>
      <c r="AC200" s="12" t="str">
        <f>IF(AND(B200="discus 1.75", E200='club records end 2019'!$F$24, F200&gt;='club records end 2019'!$G$24), "CR", " ")</f>
        <v xml:space="preserve"> </v>
      </c>
      <c r="AD200" s="12" t="str">
        <f>IF(AND(B200="discus 2", E200='club records end 2019'!$F$25, F200&gt;='club records end 2019'!$G$25), "CR", " ")</f>
        <v xml:space="preserve"> </v>
      </c>
      <c r="AE200" s="12" t="str">
        <f>IF(AND(B200="hammer 4", E200='club records end 2019'!$F$27, F200&gt;='club records end 2019'!$G$27), "CR", " ")</f>
        <v xml:space="preserve"> </v>
      </c>
      <c r="AF200" s="12" t="str">
        <f>IF(AND(B200="hammer 5", E200='club records end 2019'!$F$28, F200&gt;='club records end 2019'!$G$28), "CR", " ")</f>
        <v xml:space="preserve"> </v>
      </c>
      <c r="AG200" s="12" t="str">
        <f>IF(AND(B200="hammer 6", E200='club records end 2019'!$F$29, F200&gt;='club records end 2019'!$G$29), "CR", " ")</f>
        <v xml:space="preserve"> </v>
      </c>
      <c r="AH200" s="12" t="str">
        <f>IF(AND(B200="hammer 7.26", E200='club records end 2019'!$F$30, F200&gt;='club records end 2019'!$G$30), "CR", " ")</f>
        <v xml:space="preserve"> </v>
      </c>
      <c r="AI200" s="12" t="str">
        <f>IF(AND(B200="javelin 400", E200='club records end 2019'!$F$31, F200&gt;='club records end 2019'!$G$31), "CR", " ")</f>
        <v xml:space="preserve"> </v>
      </c>
      <c r="AJ200" s="12" t="str">
        <f>IF(AND(B200="javelin 600", E200='club records end 2019'!$F$32, F200&gt;='club records end 2019'!$G$32), "CR", " ")</f>
        <v xml:space="preserve"> </v>
      </c>
      <c r="AK200" s="12" t="str">
        <f>IF(AND(B200="javelin 700", E200='club records end 2019'!$F$33, F200&gt;='club records end 2019'!$G$33), "CR", " ")</f>
        <v xml:space="preserve"> </v>
      </c>
      <c r="AL200" s="12" t="str">
        <f>IF(AND(B200="javelin 800", OR(AND(E200='club records end 2019'!$F$34, F200&gt;='club records end 2019'!$G$34), AND(E200='club records end 2019'!$F$35, F200&gt;='club records end 2019'!$G$35))), "CR", " ")</f>
        <v xml:space="preserve"> </v>
      </c>
      <c r="AM200" s="12" t="str">
        <f>IF(AND(B200="shot 3", E200='club records end 2019'!$F$36, F200&gt;='club records end 2019'!$G$36), "CR", " ")</f>
        <v xml:space="preserve"> </v>
      </c>
      <c r="AN200" s="12" t="str">
        <f>IF(AND(B200="shot 4", E200='club records end 2019'!$F$37, F200&gt;='club records end 2019'!$G$37), "CR", " ")</f>
        <v xml:space="preserve"> </v>
      </c>
      <c r="AO200" s="12" t="str">
        <f>IF(AND(B200="shot 5", E200='club records end 2019'!$F$38, F200&gt;='club records end 2019'!$G$38), "CR", " ")</f>
        <v xml:space="preserve"> </v>
      </c>
      <c r="AP200" s="12" t="str">
        <f>IF(AND(B200="shot 6", E200='club records end 2019'!$F$39, F200&gt;='club records end 2019'!$G$39), "CR", " ")</f>
        <v xml:space="preserve"> </v>
      </c>
      <c r="AQ200" s="12" t="str">
        <f>IF(AND(B200="shot 7.26", E200='club records end 2019'!$F$40, F200&gt;='club records end 2019'!$G$40), "CR", " ")</f>
        <v xml:space="preserve"> </v>
      </c>
      <c r="AR200" s="12" t="str">
        <f>IF(AND(B200="60H",OR(AND(E200='club records end 2019'!$J$1,F200&lt;='club records end 2019'!$K$1),AND(E200='club records end 2019'!$J$2,F200&lt;='club records end 2019'!$K$2),AND(E200='club records end 2019'!$J$3,F200&lt;='club records end 2019'!$K$3),AND(E200='club records end 2019'!$J$4,F200&lt;='club records end 2019'!$K$4),AND(E200='club records end 2019'!$J$5,F200&lt;='club records end 2019'!$K$5))),"CR"," ")</f>
        <v xml:space="preserve"> </v>
      </c>
      <c r="AS200" s="12" t="str">
        <f>IF(AND(B200="75H", AND(E200='club records end 2019'!$J$6, F200&lt;='club records end 2019'!$K$6)), "CR", " ")</f>
        <v xml:space="preserve"> </v>
      </c>
      <c r="AT200" s="12" t="str">
        <f>IF(AND(B200="80H", AND(E200='club records end 2019'!$J$7, F200&lt;='club records end 2019'!$K$7)), "CR", " ")</f>
        <v xml:space="preserve"> </v>
      </c>
      <c r="AU200" s="12" t="str">
        <f>IF(AND(B200="100H", AND(E200='club records end 2019'!$J$8, F200&lt;='club records end 2019'!$K$8)), "CR", " ")</f>
        <v xml:space="preserve"> </v>
      </c>
      <c r="AV200" s="12" t="str">
        <f>IF(AND(B200="110H", OR(AND(E200='club records end 2019'!$J$9, F200&lt;='club records end 2019'!$K$9), AND(E200='club records end 2019'!$J$10, F200&lt;='club records end 2019'!$K$10))), "CR", " ")</f>
        <v xml:space="preserve"> </v>
      </c>
      <c r="AW200" s="12" t="str">
        <f>IF(AND(B200="400H", OR(AND(E200='club records end 2019'!$J$11, F200&lt;='club records end 2019'!$K$11), AND(E200='club records end 2019'!$J$12, F200&lt;='club records end 2019'!$K$12), AND(E200='club records end 2019'!$J$13, F200&lt;='club records end 2019'!$K$13), AND(E200='club records end 2019'!$J$14, F200&lt;='club records end 2019'!$K$14))), "CR", " ")</f>
        <v xml:space="preserve"> </v>
      </c>
      <c r="AX200" s="12" t="str">
        <f>IF(AND(B200="1500SC", AND(E200='club records end 2019'!$J$15, F200&lt;='club records end 2019'!$K$15)), "CR", " ")</f>
        <v xml:space="preserve"> </v>
      </c>
      <c r="AY200" s="12" t="str">
        <f>IF(AND(B200="2000SC", OR(AND(E200='club records end 2019'!$J$17, F200&lt;='club records end 2019'!$K$17), AND(E200='club records end 2019'!$J$18, F200&lt;='club records end 2019'!$K$18))), "CR", " ")</f>
        <v xml:space="preserve"> </v>
      </c>
      <c r="AZ200" s="12" t="str">
        <f>IF(AND(B200="3000SC", OR(AND(E200='club records end 2019'!$J$20, F200&lt;='club records end 2019'!$K$20), AND(E200='club records end 2019'!$J$21, F200&lt;='club records end 2019'!$K$21))), "CR", " ")</f>
        <v xml:space="preserve"> </v>
      </c>
      <c r="BA200" s="13" t="str">
        <f>IF(AND(B200="4x100", OR(AND(E200='club records end 2019'!$N$1, F200&lt;='club records end 2019'!$O$1), AND(E200='club records end 2019'!$N$2, F200&lt;='club records end 2019'!$O$2), AND(E200='club records end 2019'!$N$3, F200&lt;='club records end 2019'!$O$3), AND(E200='club records end 2019'!$N$4, F200&lt;='club records end 2019'!$O$4), AND(E200='club records end 2019'!$N$5, F200&lt;='club records end 2019'!$O$5))), "CR", " ")</f>
        <v xml:space="preserve"> </v>
      </c>
      <c r="BB200" s="13" t="str">
        <f>IF(AND(B200="4x200", OR(AND(E200='club records end 2019'!$N$6, F200&lt;='club records end 2019'!$O$6), AND(E200='club records end 2019'!$N$7, F200&lt;='club records end 2019'!$O$7), AND(E200='club records end 2019'!$N$8, F200&lt;='club records end 2019'!$O$8), AND(E200='club records end 2019'!$N$9, F200&lt;='club records end 2019'!$O$9), AND(E200='club records end 2019'!$N$10, F200&lt;='club records end 2019'!$O$10))), "CR", " ")</f>
        <v xml:space="preserve"> </v>
      </c>
      <c r="BC200" s="13" t="str">
        <f>IF(AND(B200="4x300", AND(E200='club records end 2019'!$N$11, F200&lt;='club records end 2019'!$O$11)), "CR", " ")</f>
        <v xml:space="preserve"> </v>
      </c>
      <c r="BD200" s="13" t="str">
        <f>IF(AND(B200="4x400", OR(AND(E200='club records end 2019'!$N$12, F200&lt;='club records end 2019'!$O$12), AND(E200='club records end 2019'!$N$13, F200&lt;='club records end 2019'!$O$13), AND(E200='club records end 2019'!$N$14, F200&lt;='club records end 2019'!$O$14), AND(E200='club records end 2019'!$N$15, F200&lt;='club records end 2019'!$O$15))), "CR", " ")</f>
        <v xml:space="preserve"> </v>
      </c>
      <c r="BE200" s="13" t="str">
        <f>IF(AND(B200="3x800", OR(AND(E200='club records end 2019'!$N$16, F200&lt;='club records end 2019'!$O$16), AND(E200='club records end 2019'!$N$17, F200&lt;='club records end 2019'!$O$17), AND(E200='club records end 2019'!$N$18, F200&lt;='club records end 2019'!$O$18))), "CR", " ")</f>
        <v xml:space="preserve"> </v>
      </c>
      <c r="BF200" s="13" t="str">
        <f>IF(AND(B200="pentathlon", OR(AND(E200='club records end 2019'!$N$21, F200&gt;='club records end 2019'!$O$21), AND(E200='club records end 2019'!$N$22, F200&gt;='club records end 2019'!$O$22),AND(E200='club records end 2019'!$N$23, F200&gt;='club records end 2019'!$O$23),AND(E200='club records end 2019'!$N$24, F200&gt;='club records end 2019'!$O$24))), "CR", " ")</f>
        <v xml:space="preserve"> </v>
      </c>
      <c r="BG200" s="13" t="str">
        <f>IF(AND(B200="heptathlon", OR(AND(E200='club records end 2019'!$N$26, F200&gt;='club records end 2019'!$O$26), AND(E200='club records end 2019'!$N$27, F200&gt;='club records end 2019'!$O$27))), "CR", " ")</f>
        <v xml:space="preserve"> </v>
      </c>
      <c r="BH200" s="13" t="str">
        <f>IF(AND(B200="decathlon", OR(AND(E200='club records end 2019'!$N$29, F200&gt;='club records end 2019'!$O$29), AND(E200='club records end 2019'!$N$30, F200&gt;='club records end 2019'!$O$30),AND(E200='club records end 2019'!$N$31, F200&gt;='club records end 2019'!$O$31))), "CR", " ")</f>
        <v xml:space="preserve"> </v>
      </c>
    </row>
    <row r="201" spans="1:60" ht="14.5" hidden="1" x14ac:dyDescent="0.35">
      <c r="A201" s="29" t="str">
        <f>IF(OR(E201="Sen", E201="V35", E201="V40", E201="V45", E201="V50", E201="V55", E201="V60", E201="V65", E201="V70", E201="V75"), "V", E201)</f>
        <v>U13</v>
      </c>
      <c r="B201" s="2">
        <v>200</v>
      </c>
      <c r="C201" s="1" t="s">
        <v>62</v>
      </c>
      <c r="D201" s="1" t="s">
        <v>109</v>
      </c>
      <c r="E201" s="29" t="s">
        <v>13</v>
      </c>
      <c r="F201" s="19"/>
      <c r="J201" s="13" t="str">
        <f t="shared" si="22"/>
        <v>***CLUB RECORD***</v>
      </c>
      <c r="K201" s="13" t="str">
        <f>IF(AND(B201=100, OR(AND(E201='club records end 2019'!$B$6, F201&lt;='club records end 2019'!$C$6), AND(E201='club records end 2019'!$B$7, F201&lt;='club records end 2019'!$C$7), AND(E201='club records end 2019'!$B$8, F201&lt;='club records end 2019'!$C$8), AND(E201='club records end 2019'!$B$9, F201&lt;='club records end 2019'!$C$9), AND(E201='club records end 2019'!$B$10, F201&lt;='club records end 2019'!$C$10))), "CR", " ")</f>
        <v xml:space="preserve"> </v>
      </c>
      <c r="L201" s="13" t="str">
        <f>IF(AND(B201=200, OR(AND(E201='club records end 2019'!$B$11, F201&lt;='club records end 2019'!$C$11), AND(E201='club records end 2019'!$B$12, F201&lt;='club records end 2019'!$C$12), AND(E201='club records end 2019'!$B$13, F201&lt;='club records end 2019'!$C$13), AND(E201='club records end 2019'!$B$14, F201&lt;='club records end 2019'!$C$14), AND(E201='club records end 2019'!$B$15, F201&lt;='club records end 2019'!$C$15))), "CR", " ")</f>
        <v>CR</v>
      </c>
      <c r="M201" s="13" t="str">
        <f>IF(AND(B201=300, OR(AND(E201='club records end 2019'!$B$16, F201&lt;='club records end 2019'!$C$16), AND(E201='club records end 2019'!$B$17, F201&lt;='club records end 2019'!$C$17))), "CR", " ")</f>
        <v xml:space="preserve"> </v>
      </c>
      <c r="N201" s="13" t="str">
        <f>IF(AND(B201=400, OR(AND(E201='club records end 2019'!$B$18, F201&lt;='club records end 2019'!$C$18), AND(E201='club records end 2019'!$B$19, F201&lt;='club records end 2019'!$C$19), AND(E201='club records end 2019'!$B$20, F201&lt;='club records end 2019'!$C$20), AND(E201='club records end 2019'!$B$21, F201&lt;='club records end 2019'!$C$21))), "CR", " ")</f>
        <v xml:space="preserve"> </v>
      </c>
      <c r="O201" s="13" t="str">
        <f>IF(AND(B201=800, OR(AND(E201='club records end 2019'!$B$22, F201&lt;='club records end 2019'!$C$22), AND(E201='club records end 2019'!$B$23, F201&lt;='club records end 2019'!$C$23), AND(E201='club records end 2019'!$B$24, F201&lt;='club records end 2019'!$C$24), AND(E201='club records end 2019'!$B$25, F201&lt;='club records end 2019'!$C$25), AND(E201='club records end 2019'!$B$26, F201&lt;='club records end 2019'!$C$26))), "CR", " ")</f>
        <v xml:space="preserve"> </v>
      </c>
      <c r="P201" s="13" t="str">
        <f>IF(AND(B201=1000, OR(AND(E201='club records end 2019'!$B$27, F201&lt;='club records end 2019'!$C$27), AND(E201='club records end 2019'!$B$28, F201&lt;='club records end 2019'!$C$28))), "CR", " ")</f>
        <v xml:space="preserve"> </v>
      </c>
      <c r="Q201" s="13" t="str">
        <f>IF(AND(B201=1500, OR(AND(E201='club records end 2019'!$B$29, F201&lt;='club records end 2019'!$C$29), AND(E201='club records end 2019'!$B$30, F201&lt;='club records end 2019'!$C$30), AND(E201='club records end 2019'!$B$31, F201&lt;='club records end 2019'!$C$31), AND(E201='club records end 2019'!$B$32, F201&lt;='club records end 2019'!$C$32), AND(E201='club records end 2019'!$B$33, F201&lt;='club records end 2019'!$C$33))), "CR", " ")</f>
        <v xml:space="preserve"> </v>
      </c>
      <c r="R201" s="13" t="str">
        <f>IF(AND(B201="1600 (Mile)",OR(AND(E201='club records end 2019'!$B$34,F201&lt;='club records end 2019'!$C$34),AND(E201='club records end 2019'!$B$35,F201&lt;='club records end 2019'!$C$35),AND(E201='club records end 2019'!$B$36,F201&lt;='club records end 2019'!$C$36),AND(E201='club records end 2019'!$B$37,F201&lt;='club records end 2019'!$C$37))),"CR"," ")</f>
        <v xml:space="preserve"> </v>
      </c>
      <c r="S201" s="13" t="str">
        <f>IF(AND(B201=3000, OR(AND(E201='club records end 2019'!$B$38, F201&lt;='club records end 2019'!$C$38), AND(E201='club records end 2019'!$B$39, F201&lt;='club records end 2019'!$C$39), AND(E201='club records end 2019'!$B$40, F201&lt;='club records end 2019'!$C$40), AND(E201='club records end 2019'!$B$41, F201&lt;='club records end 2019'!$C$41))), "CR", " ")</f>
        <v xml:space="preserve"> </v>
      </c>
      <c r="T201" s="13" t="str">
        <f>IF(AND(B201=5000, OR(AND(E201='club records end 2019'!$B$42, F201&lt;='club records end 2019'!$C$42), AND(E201='club records end 2019'!$B$43, F201&lt;='club records end 2019'!$C$43))), "CR", " ")</f>
        <v xml:space="preserve"> </v>
      </c>
      <c r="U201" s="12" t="str">
        <f>IF(AND(B201=10000, OR(AND(E201='club records end 2019'!$B$44, F201&lt;='club records end 2019'!$C$44), AND(E201='club records end 2019'!$B$45, F201&lt;='club records end 2019'!$C$45))), "CR", " ")</f>
        <v xml:space="preserve"> </v>
      </c>
      <c r="V201" s="12" t="str">
        <f>IF(AND(B201="high jump", OR(AND(E201='club records end 2019'!$F$1, F201&gt;='club records end 2019'!$G$1), AND(E201='club records end 2019'!$F$2, F201&gt;='club records end 2019'!$G$2), AND(E201='club records end 2019'!$F$3, F201&gt;='club records end 2019'!$G$3), AND(E201='club records end 2019'!$F$4, F201&gt;='club records end 2019'!$G$4), AND(E201='club records end 2019'!$F$5, F201&gt;='club records end 2019'!$G$5))), "CR", " ")</f>
        <v xml:space="preserve"> </v>
      </c>
      <c r="W201" s="12" t="str">
        <f>IF(AND(B201="long jump", OR(AND(E201='club records end 2019'!$F$6, F201&gt;='club records end 2019'!$G$6), AND(E201='club records end 2019'!$F$7, F201&gt;='club records end 2019'!$G$7), AND(E201='club records end 2019'!$F$8, F201&gt;='club records end 2019'!$G$8), AND(E201='club records end 2019'!$F$9, F201&gt;='club records end 2019'!$G$9), AND(E201='club records end 2019'!$F$10, F201&gt;='club records end 2019'!$G$10))), "CR", " ")</f>
        <v xml:space="preserve"> </v>
      </c>
      <c r="X201" s="12" t="str">
        <f>IF(AND(B201="triple jump", OR(AND(E201='club records end 2019'!$F$11, F201&gt;='club records end 2019'!$G$11), AND(E201='club records end 2019'!$F$12, F201&gt;='club records end 2019'!$G$12), AND(E201='club records end 2019'!$F$13, F201&gt;='club records end 2019'!$G$13), AND(E201='club records end 2019'!$F$14, F201&gt;='club records end 2019'!$H$14), AND(E201='club records end 2019'!$F$15, F201&gt;='club records end 2019'!$G$15))), "CR", " ")</f>
        <v xml:space="preserve"> </v>
      </c>
      <c r="Y201" s="12" t="str">
        <f>IF(AND(B201="pole vault", OR(AND(E201='club records end 2019'!$F$16, F201&gt;='club records end 2019'!$G$16), AND(E201='club records end 2019'!$F$17, F201&gt;='club records end 2019'!$G$17), AND(E201='club records end 2019'!$F$18, F201&gt;='club records end 2019'!$G$18), AND(E201='club records end 2019'!$F$19, F201&gt;='club records end 2019'!$G$19), AND(E201='club records end 2019'!$F$20, F201&gt;='club records end 2019'!$G$20))), "CR", " ")</f>
        <v xml:space="preserve"> </v>
      </c>
      <c r="Z201" s="12" t="str">
        <f>IF(AND(B201="discus 1", E201='club records end 2019'!$F$21, F201&gt;='club records end 2019'!$G$21), "CR", " ")</f>
        <v xml:space="preserve"> </v>
      </c>
      <c r="AA201" s="12" t="str">
        <f>IF(AND(B201="discus 1.25", E201='club records end 2019'!$F$22, F201&gt;='club records end 2019'!$G$22), "CR", " ")</f>
        <v xml:space="preserve"> </v>
      </c>
      <c r="AB201" s="12" t="str">
        <f>IF(AND(B201="discus 1.5", E201='club records end 2019'!$F$23, F201&gt;='club records end 2019'!$G$23), "CR", " ")</f>
        <v xml:space="preserve"> </v>
      </c>
      <c r="AC201" s="12" t="str">
        <f>IF(AND(B201="discus 1.75", E201='club records end 2019'!$F$24, F201&gt;='club records end 2019'!$G$24), "CR", " ")</f>
        <v xml:space="preserve"> </v>
      </c>
      <c r="AD201" s="12" t="str">
        <f>IF(AND(B201="discus 2", E201='club records end 2019'!$F$25, F201&gt;='club records end 2019'!$G$25), "CR", " ")</f>
        <v xml:space="preserve"> </v>
      </c>
      <c r="AE201" s="12" t="str">
        <f>IF(AND(B201="hammer 4", E201='club records end 2019'!$F$27, F201&gt;='club records end 2019'!$G$27), "CR", " ")</f>
        <v xml:space="preserve"> </v>
      </c>
      <c r="AF201" s="12" t="str">
        <f>IF(AND(B201="hammer 5", E201='club records end 2019'!$F$28, F201&gt;='club records end 2019'!$G$28), "CR", " ")</f>
        <v xml:space="preserve"> </v>
      </c>
      <c r="AG201" s="12" t="str">
        <f>IF(AND(B201="hammer 6", E201='club records end 2019'!$F$29, F201&gt;='club records end 2019'!$G$29), "CR", " ")</f>
        <v xml:space="preserve"> </v>
      </c>
      <c r="AH201" s="12" t="str">
        <f>IF(AND(B201="hammer 7.26", E201='club records end 2019'!$F$30, F201&gt;='club records end 2019'!$G$30), "CR", " ")</f>
        <v xml:space="preserve"> </v>
      </c>
      <c r="AI201" s="12" t="str">
        <f>IF(AND(B201="javelin 400", E201='club records end 2019'!$F$31, F201&gt;='club records end 2019'!$G$31), "CR", " ")</f>
        <v xml:space="preserve"> </v>
      </c>
      <c r="AJ201" s="12" t="str">
        <f>IF(AND(B201="javelin 600", E201='club records end 2019'!$F$32, F201&gt;='club records end 2019'!$G$32), "CR", " ")</f>
        <v xml:space="preserve"> </v>
      </c>
      <c r="AK201" s="12" t="str">
        <f>IF(AND(B201="javelin 700", E201='club records end 2019'!$F$33, F201&gt;='club records end 2019'!$G$33), "CR", " ")</f>
        <v xml:space="preserve"> </v>
      </c>
      <c r="AL201" s="12" t="str">
        <f>IF(AND(B201="javelin 800", OR(AND(E201='club records end 2019'!$F$34, F201&gt;='club records end 2019'!$G$34), AND(E201='club records end 2019'!$F$35, F201&gt;='club records end 2019'!$G$35))), "CR", " ")</f>
        <v xml:space="preserve"> </v>
      </c>
      <c r="AM201" s="12" t="str">
        <f>IF(AND(B201="shot 3", E201='club records end 2019'!$F$36, F201&gt;='club records end 2019'!$G$36), "CR", " ")</f>
        <v xml:space="preserve"> </v>
      </c>
      <c r="AN201" s="12" t="str">
        <f>IF(AND(B201="shot 4", E201='club records end 2019'!$F$37, F201&gt;='club records end 2019'!$G$37), "CR", " ")</f>
        <v xml:space="preserve"> </v>
      </c>
      <c r="AO201" s="12" t="str">
        <f>IF(AND(B201="shot 5", E201='club records end 2019'!$F$38, F201&gt;='club records end 2019'!$G$38), "CR", " ")</f>
        <v xml:space="preserve"> </v>
      </c>
      <c r="AP201" s="12" t="str">
        <f>IF(AND(B201="shot 6", E201='club records end 2019'!$F$39, F201&gt;='club records end 2019'!$G$39), "CR", " ")</f>
        <v xml:space="preserve"> </v>
      </c>
      <c r="AQ201" s="12" t="str">
        <f>IF(AND(B201="shot 7.26", E201='club records end 2019'!$F$40, F201&gt;='club records end 2019'!$G$40), "CR", " ")</f>
        <v xml:space="preserve"> </v>
      </c>
      <c r="AR201" s="12" t="str">
        <f>IF(AND(B201="60H",OR(AND(E201='club records end 2019'!$J$1,F201&lt;='club records end 2019'!$K$1),AND(E201='club records end 2019'!$J$2,F201&lt;='club records end 2019'!$K$2),AND(E201='club records end 2019'!$J$3,F201&lt;='club records end 2019'!$K$3),AND(E201='club records end 2019'!$J$4,F201&lt;='club records end 2019'!$K$4),AND(E201='club records end 2019'!$J$5,F201&lt;='club records end 2019'!$K$5))),"CR"," ")</f>
        <v xml:space="preserve"> </v>
      </c>
      <c r="AS201" s="12" t="str">
        <f>IF(AND(B201="75H", AND(E201='club records end 2019'!$J$6, F201&lt;='club records end 2019'!$K$6)), "CR", " ")</f>
        <v xml:space="preserve"> </v>
      </c>
      <c r="AT201" s="12" t="str">
        <f>IF(AND(B201="80H", AND(E201='club records end 2019'!$J$7, F201&lt;='club records end 2019'!$K$7)), "CR", " ")</f>
        <v xml:space="preserve"> </v>
      </c>
      <c r="AU201" s="12" t="str">
        <f>IF(AND(B201="100H", AND(E201='club records end 2019'!$J$8, F201&lt;='club records end 2019'!$K$8)), "CR", " ")</f>
        <v xml:space="preserve"> </v>
      </c>
      <c r="AV201" s="12" t="str">
        <f>IF(AND(B201="110H", OR(AND(E201='club records end 2019'!$J$9, F201&lt;='club records end 2019'!$K$9), AND(E201='club records end 2019'!$J$10, F201&lt;='club records end 2019'!$K$10))), "CR", " ")</f>
        <v xml:space="preserve"> </v>
      </c>
      <c r="AW201" s="12" t="str">
        <f>IF(AND(B201="400H", OR(AND(E201='club records end 2019'!$J$11, F201&lt;='club records end 2019'!$K$11), AND(E201='club records end 2019'!$J$12, F201&lt;='club records end 2019'!$K$12), AND(E201='club records end 2019'!$J$13, F201&lt;='club records end 2019'!$K$13), AND(E201='club records end 2019'!$J$14, F201&lt;='club records end 2019'!$K$14))), "CR", " ")</f>
        <v xml:space="preserve"> </v>
      </c>
      <c r="AX201" s="12" t="str">
        <f>IF(AND(B201="1500SC", AND(E201='club records end 2019'!$J$15, F201&lt;='club records end 2019'!$K$15)), "CR", " ")</f>
        <v xml:space="preserve"> </v>
      </c>
      <c r="AY201" s="12" t="str">
        <f>IF(AND(B201="2000SC", OR(AND(E201='club records end 2019'!$J$17, F201&lt;='club records end 2019'!$K$17), AND(E201='club records end 2019'!$J$18, F201&lt;='club records end 2019'!$K$18))), "CR", " ")</f>
        <v xml:space="preserve"> </v>
      </c>
      <c r="AZ201" s="12" t="str">
        <f>IF(AND(B201="3000SC", OR(AND(E201='club records end 2019'!$J$20, F201&lt;='club records end 2019'!$K$20), AND(E201='club records end 2019'!$J$21, F201&lt;='club records end 2019'!$K$21))), "CR", " ")</f>
        <v xml:space="preserve"> </v>
      </c>
      <c r="BA201" s="13" t="str">
        <f>IF(AND(B201="4x100", OR(AND(E201='club records end 2019'!$N$1, F201&lt;='club records end 2019'!$O$1), AND(E201='club records end 2019'!$N$2, F201&lt;='club records end 2019'!$O$2), AND(E201='club records end 2019'!$N$3, F201&lt;='club records end 2019'!$O$3), AND(E201='club records end 2019'!$N$4, F201&lt;='club records end 2019'!$O$4), AND(E201='club records end 2019'!$N$5, F201&lt;='club records end 2019'!$O$5))), "CR", " ")</f>
        <v xml:space="preserve"> </v>
      </c>
      <c r="BB201" s="13" t="str">
        <f>IF(AND(B201="4x200", OR(AND(E201='club records end 2019'!$N$6, F201&lt;='club records end 2019'!$O$6), AND(E201='club records end 2019'!$N$7, F201&lt;='club records end 2019'!$O$7), AND(E201='club records end 2019'!$N$8, F201&lt;='club records end 2019'!$O$8), AND(E201='club records end 2019'!$N$9, F201&lt;='club records end 2019'!$O$9), AND(E201='club records end 2019'!$N$10, F201&lt;='club records end 2019'!$O$10))), "CR", " ")</f>
        <v xml:space="preserve"> </v>
      </c>
      <c r="BC201" s="13" t="str">
        <f>IF(AND(B201="4x300", AND(E201='club records end 2019'!$N$11, F201&lt;='club records end 2019'!$O$11)), "CR", " ")</f>
        <v xml:space="preserve"> </v>
      </c>
      <c r="BD201" s="13" t="str">
        <f>IF(AND(B201="4x400", OR(AND(E201='club records end 2019'!$N$12, F201&lt;='club records end 2019'!$O$12), AND(E201='club records end 2019'!$N$13, F201&lt;='club records end 2019'!$O$13), AND(E201='club records end 2019'!$N$14, F201&lt;='club records end 2019'!$O$14), AND(E201='club records end 2019'!$N$15, F201&lt;='club records end 2019'!$O$15))), "CR", " ")</f>
        <v xml:space="preserve"> </v>
      </c>
      <c r="BE201" s="13" t="str">
        <f>IF(AND(B201="3x800", OR(AND(E201='club records end 2019'!$N$16, F201&lt;='club records end 2019'!$O$16), AND(E201='club records end 2019'!$N$17, F201&lt;='club records end 2019'!$O$17), AND(E201='club records end 2019'!$N$18, F201&lt;='club records end 2019'!$O$18))), "CR", " ")</f>
        <v xml:space="preserve"> </v>
      </c>
      <c r="BF201" s="13" t="str">
        <f>IF(AND(B201="pentathlon", OR(AND(E201='club records end 2019'!$N$21, F201&gt;='club records end 2019'!$O$21), AND(E201='club records end 2019'!$N$22, F201&gt;='club records end 2019'!$O$22),AND(E201='club records end 2019'!$N$23, F201&gt;='club records end 2019'!$O$23),AND(E201='club records end 2019'!$N$24, F201&gt;='club records end 2019'!$O$24))), "CR", " ")</f>
        <v xml:space="preserve"> </v>
      </c>
      <c r="BG201" s="13" t="str">
        <f>IF(AND(B201="heptathlon", OR(AND(E201='club records end 2019'!$N$26, F201&gt;='club records end 2019'!$O$26), AND(E201='club records end 2019'!$N$27, F201&gt;='club records end 2019'!$O$27))), "CR", " ")</f>
        <v xml:space="preserve"> </v>
      </c>
      <c r="BH201" s="13" t="str">
        <f>IF(AND(B201="decathlon", OR(AND(E201='club records end 2019'!$N$29, F201&gt;='club records end 2019'!$O$29), AND(E201='club records end 2019'!$N$30, F201&gt;='club records end 2019'!$O$30),AND(E201='club records end 2019'!$N$31, F201&gt;='club records end 2019'!$O$31))), "CR", " ")</f>
        <v xml:space="preserve"> </v>
      </c>
    </row>
    <row r="202" spans="1:60" ht="14.5" hidden="1" x14ac:dyDescent="0.35">
      <c r="A202" s="29" t="str">
        <f>IF(OR(E202="Sen", E202="V35", E202="V40", E202="V45", E202="V50", E202="V55", E202="V60", E202="V65", E202="V70", E202="V75"), "V", E202)</f>
        <v>U15</v>
      </c>
      <c r="B202" s="2" t="s">
        <v>29</v>
      </c>
      <c r="C202" s="1" t="s">
        <v>60</v>
      </c>
      <c r="D202" s="1" t="s">
        <v>251</v>
      </c>
      <c r="E202" s="29" t="s">
        <v>11</v>
      </c>
      <c r="J202" s="13" t="str">
        <f t="shared" si="22"/>
        <v/>
      </c>
      <c r="K202" s="13" t="str">
        <f>IF(AND(B202=100, OR(AND(E202='club records end 2019'!$B$6, F202&lt;='club records end 2019'!$C$6), AND(E202='club records end 2019'!$B$7, F202&lt;='club records end 2019'!$C$7), AND(E202='club records end 2019'!$B$8, F202&lt;='club records end 2019'!$C$8), AND(E202='club records end 2019'!$B$9, F202&lt;='club records end 2019'!$C$9), AND(E202='club records end 2019'!$B$10, F202&lt;='club records end 2019'!$C$10))), "CR", " ")</f>
        <v xml:space="preserve"> </v>
      </c>
      <c r="L202" s="13" t="str">
        <f>IF(AND(B202=200, OR(AND(E202='club records end 2019'!$B$11, F202&lt;='club records end 2019'!$C$11), AND(E202='club records end 2019'!$B$12, F202&lt;='club records end 2019'!$C$12), AND(E202='club records end 2019'!$B$13, F202&lt;='club records end 2019'!$C$13), AND(E202='club records end 2019'!$B$14, F202&lt;='club records end 2019'!$C$14), AND(E202='club records end 2019'!$B$15, F202&lt;='club records end 2019'!$C$15))), "CR", " ")</f>
        <v xml:space="preserve"> </v>
      </c>
      <c r="M202" s="13" t="str">
        <f>IF(AND(B202=300, OR(AND(E202='club records end 2019'!$B$16, F202&lt;='club records end 2019'!$C$16), AND(E202='club records end 2019'!$B$17, F202&lt;='club records end 2019'!$C$17))), "CR", " ")</f>
        <v xml:space="preserve"> </v>
      </c>
      <c r="N202" s="13" t="str">
        <f>IF(AND(B202=400, OR(AND(E202='club records end 2019'!$B$18, F202&lt;='club records end 2019'!$C$18), AND(E202='club records end 2019'!$B$19, F202&lt;='club records end 2019'!$C$19), AND(E202='club records end 2019'!$B$20, F202&lt;='club records end 2019'!$C$20), AND(E202='club records end 2019'!$B$21, F202&lt;='club records end 2019'!$C$21))), "CR", " ")</f>
        <v xml:space="preserve"> </v>
      </c>
      <c r="O202" s="13" t="str">
        <f>IF(AND(B202=800, OR(AND(E202='club records end 2019'!$B$22, F202&lt;='club records end 2019'!$C$22), AND(E202='club records end 2019'!$B$23, F202&lt;='club records end 2019'!$C$23), AND(E202='club records end 2019'!$B$24, F202&lt;='club records end 2019'!$C$24), AND(E202='club records end 2019'!$B$25, F202&lt;='club records end 2019'!$C$25), AND(E202='club records end 2019'!$B$26, F202&lt;='club records end 2019'!$C$26))), "CR", " ")</f>
        <v xml:space="preserve"> </v>
      </c>
      <c r="P202" s="13" t="str">
        <f>IF(AND(B202=1000, OR(AND(E202='club records end 2019'!$B$27, F202&lt;='club records end 2019'!$C$27), AND(E202='club records end 2019'!$B$28, F202&lt;='club records end 2019'!$C$28))), "CR", " ")</f>
        <v xml:space="preserve"> </v>
      </c>
      <c r="Q202" s="13" t="str">
        <f>IF(AND(B202=1500, OR(AND(E202='club records end 2019'!$B$29, F202&lt;='club records end 2019'!$C$29), AND(E202='club records end 2019'!$B$30, F202&lt;='club records end 2019'!$C$30), AND(E202='club records end 2019'!$B$31, F202&lt;='club records end 2019'!$C$31), AND(E202='club records end 2019'!$B$32, F202&lt;='club records end 2019'!$C$32), AND(E202='club records end 2019'!$B$33, F202&lt;='club records end 2019'!$C$33))), "CR", " ")</f>
        <v xml:space="preserve"> </v>
      </c>
      <c r="R202" s="13" t="str">
        <f>IF(AND(B202="1600 (Mile)",OR(AND(E202='club records end 2019'!$B$34,F202&lt;='club records end 2019'!$C$34),AND(E202='club records end 2019'!$B$35,F202&lt;='club records end 2019'!$C$35),AND(E202='club records end 2019'!$B$36,F202&lt;='club records end 2019'!$C$36),AND(E202='club records end 2019'!$B$37,F202&lt;='club records end 2019'!$C$37))),"CR"," ")</f>
        <v xml:space="preserve"> </v>
      </c>
      <c r="S202" s="13" t="str">
        <f>IF(AND(B202=3000, OR(AND(E202='club records end 2019'!$B$38, F202&lt;='club records end 2019'!$C$38), AND(E202='club records end 2019'!$B$39, F202&lt;='club records end 2019'!$C$39), AND(E202='club records end 2019'!$B$40, F202&lt;='club records end 2019'!$C$40), AND(E202='club records end 2019'!$B$41, F202&lt;='club records end 2019'!$C$41))), "CR", " ")</f>
        <v xml:space="preserve"> </v>
      </c>
      <c r="T202" s="13" t="str">
        <f>IF(AND(B202=5000, OR(AND(E202='club records end 2019'!$B$42, F202&lt;='club records end 2019'!$C$42), AND(E202='club records end 2019'!$B$43, F202&lt;='club records end 2019'!$C$43))), "CR", " ")</f>
        <v xml:space="preserve"> </v>
      </c>
      <c r="U202" s="12" t="str">
        <f>IF(AND(B202=10000, OR(AND(E202='club records end 2019'!$B$44, F202&lt;='club records end 2019'!$C$44), AND(E202='club records end 2019'!$B$45, F202&lt;='club records end 2019'!$C$45))), "CR", " ")</f>
        <v xml:space="preserve"> </v>
      </c>
      <c r="V202" s="12" t="str">
        <f>IF(AND(B202="high jump", OR(AND(E202='club records end 2019'!$F$1, F202&gt;='club records end 2019'!$G$1), AND(E202='club records end 2019'!$F$2, F202&gt;='club records end 2019'!$G$2), AND(E202='club records end 2019'!$F$3, F202&gt;='club records end 2019'!$G$3), AND(E202='club records end 2019'!$F$4, F202&gt;='club records end 2019'!$G$4), AND(E202='club records end 2019'!$F$5, F202&gt;='club records end 2019'!$G$5))), "CR", " ")</f>
        <v xml:space="preserve"> </v>
      </c>
      <c r="W202" s="12" t="str">
        <f>IF(AND(B202="long jump", OR(AND(E202='club records end 2019'!$F$6, F202&gt;='club records end 2019'!$G$6), AND(E202='club records end 2019'!$F$7, F202&gt;='club records end 2019'!$G$7), AND(E202='club records end 2019'!$F$8, F202&gt;='club records end 2019'!$G$8), AND(E202='club records end 2019'!$F$9, F202&gt;='club records end 2019'!$G$9), AND(E202='club records end 2019'!$F$10, F202&gt;='club records end 2019'!$G$10))), "CR", " ")</f>
        <v xml:space="preserve"> </v>
      </c>
      <c r="X202" s="12" t="str">
        <f>IF(AND(B202="triple jump", OR(AND(E202='club records end 2019'!$F$11, F202&gt;='club records end 2019'!$G$11), AND(E202='club records end 2019'!$F$12, F202&gt;='club records end 2019'!$G$12), AND(E202='club records end 2019'!$F$13, F202&gt;='club records end 2019'!$G$13), AND(E202='club records end 2019'!$F$14, F202&gt;='club records end 2019'!$H$14), AND(E202='club records end 2019'!$F$15, F202&gt;='club records end 2019'!$G$15))), "CR", " ")</f>
        <v xml:space="preserve"> </v>
      </c>
      <c r="Y202" s="12" t="str">
        <f>IF(AND(B202="pole vault", OR(AND(E202='club records end 2019'!$F$16, F202&gt;='club records end 2019'!$G$16), AND(E202='club records end 2019'!$F$17, F202&gt;='club records end 2019'!$G$17), AND(E202='club records end 2019'!$F$18, F202&gt;='club records end 2019'!$G$18), AND(E202='club records end 2019'!$F$19, F202&gt;='club records end 2019'!$G$19), AND(E202='club records end 2019'!$F$20, F202&gt;='club records end 2019'!$G$20))), "CR", " ")</f>
        <v xml:space="preserve"> </v>
      </c>
      <c r="Z202" s="12" t="str">
        <f>IF(AND(B202="discus 1", E202='club records end 2019'!$F$21, F202&gt;='club records end 2019'!$G$21), "CR", " ")</f>
        <v xml:space="preserve"> </v>
      </c>
      <c r="AA202" s="12" t="str">
        <f>IF(AND(B202="discus 1.25", E202='club records end 2019'!$F$22, F202&gt;='club records end 2019'!$G$22), "CR", " ")</f>
        <v xml:space="preserve"> </v>
      </c>
      <c r="AB202" s="12" t="str">
        <f>IF(AND(B202="discus 1.5", E202='club records end 2019'!$F$23, F202&gt;='club records end 2019'!$G$23), "CR", " ")</f>
        <v xml:space="preserve"> </v>
      </c>
      <c r="AC202" s="12" t="str">
        <f>IF(AND(B202="discus 1.75", E202='club records end 2019'!$F$24, F202&gt;='club records end 2019'!$G$24), "CR", " ")</f>
        <v xml:space="preserve"> </v>
      </c>
      <c r="AD202" s="12" t="str">
        <f>IF(AND(B202="discus 2", E202='club records end 2019'!$F$25, F202&gt;='club records end 2019'!$G$25), "CR", " ")</f>
        <v xml:space="preserve"> </v>
      </c>
      <c r="AE202" s="12" t="str">
        <f>IF(AND(B202="hammer 4", E202='club records end 2019'!$F$27, F202&gt;='club records end 2019'!$G$27), "CR", " ")</f>
        <v xml:space="preserve"> </v>
      </c>
      <c r="AF202" s="12" t="str">
        <f>IF(AND(B202="hammer 5", E202='club records end 2019'!$F$28, F202&gt;='club records end 2019'!$G$28), "CR", " ")</f>
        <v xml:space="preserve"> </v>
      </c>
      <c r="AG202" s="12" t="str">
        <f>IF(AND(B202="hammer 6", E202='club records end 2019'!$F$29, F202&gt;='club records end 2019'!$G$29), "CR", " ")</f>
        <v xml:space="preserve"> </v>
      </c>
      <c r="AH202" s="12" t="str">
        <f>IF(AND(B202="hammer 7.26", E202='club records end 2019'!$F$30, F202&gt;='club records end 2019'!$G$30), "CR", " ")</f>
        <v xml:space="preserve"> </v>
      </c>
      <c r="AI202" s="12" t="str">
        <f>IF(AND(B202="javelin 400", E202='club records end 2019'!$F$31, F202&gt;='club records end 2019'!$G$31), "CR", " ")</f>
        <v xml:space="preserve"> </v>
      </c>
      <c r="AJ202" s="12" t="str">
        <f>IF(AND(B202="javelin 600", E202='club records end 2019'!$F$32, F202&gt;='club records end 2019'!$G$32), "CR", " ")</f>
        <v xml:space="preserve"> </v>
      </c>
      <c r="AK202" s="12" t="str">
        <f>IF(AND(B202="javelin 700", E202='club records end 2019'!$F$33, F202&gt;='club records end 2019'!$G$33), "CR", " ")</f>
        <v xml:space="preserve"> </v>
      </c>
      <c r="AL202" s="12" t="str">
        <f>IF(AND(B202="javelin 800", OR(AND(E202='club records end 2019'!$F$34, F202&gt;='club records end 2019'!$G$34), AND(E202='club records end 2019'!$F$35, F202&gt;='club records end 2019'!$G$35))), "CR", " ")</f>
        <v xml:space="preserve"> </v>
      </c>
      <c r="AM202" s="12" t="str">
        <f>IF(AND(B202="shot 3", E202='club records end 2019'!$F$36, F202&gt;='club records end 2019'!$G$36), "CR", " ")</f>
        <v xml:space="preserve"> </v>
      </c>
      <c r="AN202" s="12" t="str">
        <f>IF(AND(B202="shot 4", E202='club records end 2019'!$F$37, F202&gt;='club records end 2019'!$G$37), "CR", " ")</f>
        <v xml:space="preserve"> </v>
      </c>
      <c r="AO202" s="12" t="str">
        <f>IF(AND(B202="shot 5", E202='club records end 2019'!$F$38, F202&gt;='club records end 2019'!$G$38), "CR", " ")</f>
        <v xml:space="preserve"> </v>
      </c>
      <c r="AP202" s="12" t="str">
        <f>IF(AND(B202="shot 6", E202='club records end 2019'!$F$39, F202&gt;='club records end 2019'!$G$39), "CR", " ")</f>
        <v xml:space="preserve"> </v>
      </c>
      <c r="AQ202" s="12" t="str">
        <f>IF(AND(B202="shot 7.26", E202='club records end 2019'!$F$40, F202&gt;='club records end 2019'!$G$40), "CR", " ")</f>
        <v xml:space="preserve"> </v>
      </c>
      <c r="AR202" s="12" t="str">
        <f>IF(AND(B202="60H",OR(AND(E202='club records end 2019'!$J$1,F202&lt;='club records end 2019'!$K$1),AND(E202='club records end 2019'!$J$2,F202&lt;='club records end 2019'!$K$2),AND(E202='club records end 2019'!$J$3,F202&lt;='club records end 2019'!$K$3),AND(E202='club records end 2019'!$J$4,F202&lt;='club records end 2019'!$K$4),AND(E202='club records end 2019'!$J$5,F202&lt;='club records end 2019'!$K$5))),"CR"," ")</f>
        <v xml:space="preserve"> </v>
      </c>
      <c r="AS202" s="12" t="str">
        <f>IF(AND(B202="75H", AND(E202='club records end 2019'!$J$6, F202&lt;='club records end 2019'!$K$6)), "CR", " ")</f>
        <v xml:space="preserve"> </v>
      </c>
      <c r="AT202" s="12" t="str">
        <f>IF(AND(B202="80H", AND(E202='club records end 2019'!$J$7, F202&lt;='club records end 2019'!$K$7)), "CR", " ")</f>
        <v xml:space="preserve"> </v>
      </c>
      <c r="AU202" s="12" t="str">
        <f>IF(AND(B202="100H", AND(E202='club records end 2019'!$J$8, F202&lt;='club records end 2019'!$K$8)), "CR", " ")</f>
        <v xml:space="preserve"> </v>
      </c>
      <c r="AV202" s="12" t="str">
        <f>IF(AND(B202="110H", OR(AND(E202='club records end 2019'!$J$9, F202&lt;='club records end 2019'!$K$9), AND(E202='club records end 2019'!$J$10, F202&lt;='club records end 2019'!$K$10))), "CR", " ")</f>
        <v xml:space="preserve"> </v>
      </c>
      <c r="AW202" s="12" t="str">
        <f>IF(AND(B202="400H", OR(AND(E202='club records end 2019'!$J$11, F202&lt;='club records end 2019'!$K$11), AND(E202='club records end 2019'!$J$12, F202&lt;='club records end 2019'!$K$12), AND(E202='club records end 2019'!$J$13, F202&lt;='club records end 2019'!$K$13), AND(E202='club records end 2019'!$J$14, F202&lt;='club records end 2019'!$K$14))), "CR", " ")</f>
        <v xml:space="preserve"> </v>
      </c>
      <c r="AX202" s="12" t="str">
        <f>IF(AND(B202="1500SC", AND(E202='club records end 2019'!$J$15, F202&lt;='club records end 2019'!$K$15)), "CR", " ")</f>
        <v xml:space="preserve"> </v>
      </c>
      <c r="AY202" s="12" t="str">
        <f>IF(AND(B202="2000SC", OR(AND(E202='club records end 2019'!$J$17, F202&lt;='club records end 2019'!$K$17), AND(E202='club records end 2019'!$J$18, F202&lt;='club records end 2019'!$K$18))), "CR", " ")</f>
        <v xml:space="preserve"> </v>
      </c>
      <c r="AZ202" s="12" t="str">
        <f>IF(AND(B202="3000SC", OR(AND(E202='club records end 2019'!$J$20, F202&lt;='club records end 2019'!$K$20), AND(E202='club records end 2019'!$J$21, F202&lt;='club records end 2019'!$K$21))), "CR", " ")</f>
        <v xml:space="preserve"> </v>
      </c>
      <c r="BA202" s="13" t="str">
        <f>IF(AND(B202="4x100", OR(AND(E202='club records end 2019'!$N$1, F202&lt;='club records end 2019'!$O$1), AND(E202='club records end 2019'!$N$2, F202&lt;='club records end 2019'!$O$2), AND(E202='club records end 2019'!$N$3, F202&lt;='club records end 2019'!$O$3), AND(E202='club records end 2019'!$N$4, F202&lt;='club records end 2019'!$O$4), AND(E202='club records end 2019'!$N$5, F202&lt;='club records end 2019'!$O$5))), "CR", " ")</f>
        <v xml:space="preserve"> </v>
      </c>
      <c r="BB202" s="13" t="str">
        <f>IF(AND(B202="4x200", OR(AND(E202='club records end 2019'!$N$6, F202&lt;='club records end 2019'!$O$6), AND(E202='club records end 2019'!$N$7, F202&lt;='club records end 2019'!$O$7), AND(E202='club records end 2019'!$N$8, F202&lt;='club records end 2019'!$O$8), AND(E202='club records end 2019'!$N$9, F202&lt;='club records end 2019'!$O$9), AND(E202='club records end 2019'!$N$10, F202&lt;='club records end 2019'!$O$10))), "CR", " ")</f>
        <v xml:space="preserve"> </v>
      </c>
      <c r="BC202" s="13" t="str">
        <f>IF(AND(B202="4x300", AND(E202='club records end 2019'!$N$11, F202&lt;='club records end 2019'!$O$11)), "CR", " ")</f>
        <v xml:space="preserve"> </v>
      </c>
      <c r="BD202" s="13" t="str">
        <f>IF(AND(B202="4x400", OR(AND(E202='club records end 2019'!$N$12, F202&lt;='club records end 2019'!$O$12), AND(E202='club records end 2019'!$N$13, F202&lt;='club records end 2019'!$O$13), AND(E202='club records end 2019'!$N$14, F202&lt;='club records end 2019'!$O$14), AND(E202='club records end 2019'!$N$15, F202&lt;='club records end 2019'!$O$15))), "CR", " ")</f>
        <v xml:space="preserve"> </v>
      </c>
      <c r="BE202" s="13" t="str">
        <f>IF(AND(B202="3x800", OR(AND(E202='club records end 2019'!$N$16, F202&lt;='club records end 2019'!$O$16), AND(E202='club records end 2019'!$N$17, F202&lt;='club records end 2019'!$O$17), AND(E202='club records end 2019'!$N$18, F202&lt;='club records end 2019'!$O$18))), "CR", " ")</f>
        <v xml:space="preserve"> </v>
      </c>
      <c r="BF202" s="13" t="str">
        <f>IF(AND(B202="pentathlon", OR(AND(E202='club records end 2019'!$N$21, F202&gt;='club records end 2019'!$O$21), AND(E202='club records end 2019'!$N$22, F202&gt;='club records end 2019'!$O$22),AND(E202='club records end 2019'!$N$23, F202&gt;='club records end 2019'!$O$23),AND(E202='club records end 2019'!$N$24, F202&gt;='club records end 2019'!$O$24))), "CR", " ")</f>
        <v xml:space="preserve"> </v>
      </c>
      <c r="BG202" s="13" t="str">
        <f>IF(AND(B202="heptathlon", OR(AND(E202='club records end 2019'!$N$26, F202&gt;='club records end 2019'!$O$26), AND(E202='club records end 2019'!$N$27, F202&gt;='club records end 2019'!$O$27))), "CR", " ")</f>
        <v xml:space="preserve"> </v>
      </c>
      <c r="BH202" s="13" t="str">
        <f>IF(AND(B202="decathlon", OR(AND(E202='club records end 2019'!$N$29, F202&gt;='club records end 2019'!$O$29), AND(E202='club records end 2019'!$N$30, F202&gt;='club records end 2019'!$O$30),AND(E202='club records end 2019'!$N$31, F202&gt;='club records end 2019'!$O$31))), "CR", " ")</f>
        <v xml:space="preserve"> </v>
      </c>
    </row>
    <row r="203" spans="1:60" ht="14.5" hidden="1" x14ac:dyDescent="0.35">
      <c r="A203" s="1" t="str">
        <f>E203</f>
        <v>U20</v>
      </c>
      <c r="B203" s="2">
        <v>200</v>
      </c>
      <c r="C203" s="1" t="s">
        <v>54</v>
      </c>
      <c r="D203" s="1" t="s">
        <v>55</v>
      </c>
      <c r="E203" s="17" t="s">
        <v>12</v>
      </c>
      <c r="J203" s="13" t="str">
        <f t="shared" si="22"/>
        <v>***CLUB RECORD***</v>
      </c>
      <c r="K203" s="13" t="str">
        <f>IF(AND(B203=100, OR(AND(E203='club records end 2019'!$B$6, F203&lt;='club records end 2019'!$C$6), AND(E203='club records end 2019'!$B$7, F203&lt;='club records end 2019'!$C$7), AND(E203='club records end 2019'!$B$8, F203&lt;='club records end 2019'!$C$8), AND(E203='club records end 2019'!$B$9, F203&lt;='club records end 2019'!$C$9), AND(E203='club records end 2019'!$B$10, F203&lt;='club records end 2019'!$C$10))), "CR", " ")</f>
        <v xml:space="preserve"> </v>
      </c>
      <c r="L203" s="13" t="str">
        <f>IF(AND(B203=200, OR(AND(E203='club records end 2019'!$B$11, F203&lt;='club records end 2019'!$C$11), AND(E203='club records end 2019'!$B$12, F203&lt;='club records end 2019'!$C$12), AND(E203='club records end 2019'!$B$13, F203&lt;='club records end 2019'!$C$13), AND(E203='club records end 2019'!$B$14, F203&lt;='club records end 2019'!$C$14), AND(E203='club records end 2019'!$B$15, F203&lt;='club records end 2019'!$C$15))), "CR", " ")</f>
        <v>CR</v>
      </c>
      <c r="M203" s="13" t="str">
        <f>IF(AND(B203=300, OR(AND(E203='club records end 2019'!$B$16, F203&lt;='club records end 2019'!$C$16), AND(E203='club records end 2019'!$B$17, F203&lt;='club records end 2019'!$C$17))), "CR", " ")</f>
        <v xml:space="preserve"> </v>
      </c>
      <c r="N203" s="13" t="str">
        <f>IF(AND(B203=400, OR(AND(E203='club records end 2019'!$B$18, F203&lt;='club records end 2019'!$C$18), AND(E203='club records end 2019'!$B$19, F203&lt;='club records end 2019'!$C$19), AND(E203='club records end 2019'!$B$20, F203&lt;='club records end 2019'!$C$20), AND(E203='club records end 2019'!$B$21, F203&lt;='club records end 2019'!$C$21))), "CR", " ")</f>
        <v xml:space="preserve"> </v>
      </c>
      <c r="O203" s="13" t="str">
        <f>IF(AND(B203=800, OR(AND(E203='club records end 2019'!$B$22, F203&lt;='club records end 2019'!$C$22), AND(E203='club records end 2019'!$B$23, F203&lt;='club records end 2019'!$C$23), AND(E203='club records end 2019'!$B$24, F203&lt;='club records end 2019'!$C$24), AND(E203='club records end 2019'!$B$25, F203&lt;='club records end 2019'!$C$25), AND(E203='club records end 2019'!$B$26, F203&lt;='club records end 2019'!$C$26))), "CR", " ")</f>
        <v xml:space="preserve"> </v>
      </c>
      <c r="P203" s="13" t="str">
        <f>IF(AND(B203=1000, OR(AND(E203='club records end 2019'!$B$27, F203&lt;='club records end 2019'!$C$27), AND(E203='club records end 2019'!$B$28, F203&lt;='club records end 2019'!$C$28))), "CR", " ")</f>
        <v xml:space="preserve"> </v>
      </c>
      <c r="Q203" s="13" t="str">
        <f>IF(AND(B203=1500, OR(AND(E203='club records end 2019'!$B$29, F203&lt;='club records end 2019'!$C$29), AND(E203='club records end 2019'!$B$30, F203&lt;='club records end 2019'!$C$30), AND(E203='club records end 2019'!$B$31, F203&lt;='club records end 2019'!$C$31), AND(E203='club records end 2019'!$B$32, F203&lt;='club records end 2019'!$C$32), AND(E203='club records end 2019'!$B$33, F203&lt;='club records end 2019'!$C$33))), "CR", " ")</f>
        <v xml:space="preserve"> </v>
      </c>
      <c r="R203" s="13" t="str">
        <f>IF(AND(B203="1600 (Mile)",OR(AND(E203='club records end 2019'!$B$34,F203&lt;='club records end 2019'!$C$34),AND(E203='club records end 2019'!$B$35,F203&lt;='club records end 2019'!$C$35),AND(E203='club records end 2019'!$B$36,F203&lt;='club records end 2019'!$C$36),AND(E203='club records end 2019'!$B$37,F203&lt;='club records end 2019'!$C$37))),"CR"," ")</f>
        <v xml:space="preserve"> </v>
      </c>
      <c r="S203" s="13" t="str">
        <f>IF(AND(B203=3000, OR(AND(E203='club records end 2019'!$B$38, F203&lt;='club records end 2019'!$C$38), AND(E203='club records end 2019'!$B$39, F203&lt;='club records end 2019'!$C$39), AND(E203='club records end 2019'!$B$40, F203&lt;='club records end 2019'!$C$40), AND(E203='club records end 2019'!$B$41, F203&lt;='club records end 2019'!$C$41))), "CR", " ")</f>
        <v xml:space="preserve"> </v>
      </c>
      <c r="T203" s="13" t="str">
        <f>IF(AND(B203=5000, OR(AND(E203='club records end 2019'!$B$42, F203&lt;='club records end 2019'!$C$42), AND(E203='club records end 2019'!$B$43, F203&lt;='club records end 2019'!$C$43))), "CR", " ")</f>
        <v xml:space="preserve"> </v>
      </c>
      <c r="U203" s="12" t="str">
        <f>IF(AND(B203=10000, OR(AND(E203='club records end 2019'!$B$44, F203&lt;='club records end 2019'!$C$44), AND(E203='club records end 2019'!$B$45, F203&lt;='club records end 2019'!$C$45))), "CR", " ")</f>
        <v xml:space="preserve"> </v>
      </c>
      <c r="V203" s="12" t="str">
        <f>IF(AND(B203="high jump", OR(AND(E203='club records end 2019'!$F$1, F203&gt;='club records end 2019'!$G$1), AND(E203='club records end 2019'!$F$2, F203&gt;='club records end 2019'!$G$2), AND(E203='club records end 2019'!$F$3, F203&gt;='club records end 2019'!$G$3), AND(E203='club records end 2019'!$F$4, F203&gt;='club records end 2019'!$G$4), AND(E203='club records end 2019'!$F$5, F203&gt;='club records end 2019'!$G$5))), "CR", " ")</f>
        <v xml:space="preserve"> </v>
      </c>
      <c r="W203" s="12" t="str">
        <f>IF(AND(B203="long jump", OR(AND(E203='club records end 2019'!$F$6, F203&gt;='club records end 2019'!$G$6), AND(E203='club records end 2019'!$F$7, F203&gt;='club records end 2019'!$G$7), AND(E203='club records end 2019'!$F$8, F203&gt;='club records end 2019'!$G$8), AND(E203='club records end 2019'!$F$9, F203&gt;='club records end 2019'!$G$9), AND(E203='club records end 2019'!$F$10, F203&gt;='club records end 2019'!$G$10))), "CR", " ")</f>
        <v xml:space="preserve"> </v>
      </c>
      <c r="X203" s="12" t="str">
        <f>IF(AND(B203="triple jump", OR(AND(E203='club records end 2019'!$F$11, F203&gt;='club records end 2019'!$G$11), AND(E203='club records end 2019'!$F$12, F203&gt;='club records end 2019'!$G$12), AND(E203='club records end 2019'!$F$13, F203&gt;='club records end 2019'!$G$13), AND(E203='club records end 2019'!$F$14, F203&gt;='club records end 2019'!$H$14), AND(E203='club records end 2019'!$F$15, F203&gt;='club records end 2019'!$G$15))), "CR", " ")</f>
        <v xml:space="preserve"> </v>
      </c>
      <c r="Y203" s="12" t="str">
        <f>IF(AND(B203="pole vault", OR(AND(E203='club records end 2019'!$F$16, F203&gt;='club records end 2019'!$G$16), AND(E203='club records end 2019'!$F$17, F203&gt;='club records end 2019'!$G$17), AND(E203='club records end 2019'!$F$18, F203&gt;='club records end 2019'!$G$18), AND(E203='club records end 2019'!$F$19, F203&gt;='club records end 2019'!$G$19), AND(E203='club records end 2019'!$F$20, F203&gt;='club records end 2019'!$G$20))), "CR", " ")</f>
        <v xml:space="preserve"> </v>
      </c>
      <c r="Z203" s="12" t="str">
        <f>IF(AND(B203="discus 1", E203='club records end 2019'!$F$21, F203&gt;='club records end 2019'!$G$21), "CR", " ")</f>
        <v xml:space="preserve"> </v>
      </c>
      <c r="AA203" s="12" t="str">
        <f>IF(AND(B203="discus 1.25", E203='club records end 2019'!$F$22, F203&gt;='club records end 2019'!$G$22), "CR", " ")</f>
        <v xml:space="preserve"> </v>
      </c>
      <c r="AB203" s="12" t="str">
        <f>IF(AND(B203="discus 1.5", E203='club records end 2019'!$F$23, F203&gt;='club records end 2019'!$G$23), "CR", " ")</f>
        <v xml:space="preserve"> </v>
      </c>
      <c r="AC203" s="12" t="str">
        <f>IF(AND(B203="discus 1.75", E203='club records end 2019'!$F$24, F203&gt;='club records end 2019'!$G$24), "CR", " ")</f>
        <v xml:space="preserve"> </v>
      </c>
      <c r="AD203" s="12" t="str">
        <f>IF(AND(B203="discus 2", E203='club records end 2019'!$F$25, F203&gt;='club records end 2019'!$G$25), "CR", " ")</f>
        <v xml:space="preserve"> </v>
      </c>
      <c r="AE203" s="12" t="str">
        <f>IF(AND(B203="hammer 4", E203='club records end 2019'!$F$27, F203&gt;='club records end 2019'!$G$27), "CR", " ")</f>
        <v xml:space="preserve"> </v>
      </c>
      <c r="AF203" s="12" t="str">
        <f>IF(AND(B203="hammer 5", E203='club records end 2019'!$F$28, F203&gt;='club records end 2019'!$G$28), "CR", " ")</f>
        <v xml:space="preserve"> </v>
      </c>
      <c r="AG203" s="12" t="str">
        <f>IF(AND(B203="hammer 6", E203='club records end 2019'!$F$29, F203&gt;='club records end 2019'!$G$29), "CR", " ")</f>
        <v xml:space="preserve"> </v>
      </c>
      <c r="AH203" s="12" t="str">
        <f>IF(AND(B203="hammer 7.26", E203='club records end 2019'!$F$30, F203&gt;='club records end 2019'!$G$30), "CR", " ")</f>
        <v xml:space="preserve"> </v>
      </c>
      <c r="AI203" s="12" t="str">
        <f>IF(AND(B203="javelin 400", E203='club records end 2019'!$F$31, F203&gt;='club records end 2019'!$G$31), "CR", " ")</f>
        <v xml:space="preserve"> </v>
      </c>
      <c r="AJ203" s="12" t="str">
        <f>IF(AND(B203="javelin 600", E203='club records end 2019'!$F$32, F203&gt;='club records end 2019'!$G$32), "CR", " ")</f>
        <v xml:space="preserve"> </v>
      </c>
      <c r="AK203" s="12" t="str">
        <f>IF(AND(B203="javelin 700", E203='club records end 2019'!$F$33, F203&gt;='club records end 2019'!$G$33), "CR", " ")</f>
        <v xml:space="preserve"> </v>
      </c>
      <c r="AL203" s="12" t="str">
        <f>IF(AND(B203="javelin 800", OR(AND(E203='club records end 2019'!$F$34, F203&gt;='club records end 2019'!$G$34), AND(E203='club records end 2019'!$F$35, F203&gt;='club records end 2019'!$G$35))), "CR", " ")</f>
        <v xml:space="preserve"> </v>
      </c>
      <c r="AM203" s="12" t="str">
        <f>IF(AND(B203="shot 3", E203='club records end 2019'!$F$36, F203&gt;='club records end 2019'!$G$36), "CR", " ")</f>
        <v xml:space="preserve"> </v>
      </c>
      <c r="AN203" s="12" t="str">
        <f>IF(AND(B203="shot 4", E203='club records end 2019'!$F$37, F203&gt;='club records end 2019'!$G$37), "CR", " ")</f>
        <v xml:space="preserve"> </v>
      </c>
      <c r="AO203" s="12" t="str">
        <f>IF(AND(B203="shot 5", E203='club records end 2019'!$F$38, F203&gt;='club records end 2019'!$G$38), "CR", " ")</f>
        <v xml:space="preserve"> </v>
      </c>
      <c r="AP203" s="12" t="str">
        <f>IF(AND(B203="shot 6", E203='club records end 2019'!$F$39, F203&gt;='club records end 2019'!$G$39), "CR", " ")</f>
        <v xml:space="preserve"> </v>
      </c>
      <c r="AQ203" s="12" t="str">
        <f>IF(AND(B203="shot 7.26", E203='club records end 2019'!$F$40, F203&gt;='club records end 2019'!$G$40), "CR", " ")</f>
        <v xml:space="preserve"> </v>
      </c>
      <c r="AR203" s="12" t="str">
        <f>IF(AND(B203="60H",OR(AND(E203='club records end 2019'!$J$1,F203&lt;='club records end 2019'!$K$1),AND(E203='club records end 2019'!$J$2,F203&lt;='club records end 2019'!$K$2),AND(E203='club records end 2019'!$J$3,F203&lt;='club records end 2019'!$K$3),AND(E203='club records end 2019'!$J$4,F203&lt;='club records end 2019'!$K$4),AND(E203='club records end 2019'!$J$5,F203&lt;='club records end 2019'!$K$5))),"CR"," ")</f>
        <v xml:space="preserve"> </v>
      </c>
      <c r="AS203" s="12" t="str">
        <f>IF(AND(B203="75H", AND(E203='club records end 2019'!$J$6, F203&lt;='club records end 2019'!$K$6)), "CR", " ")</f>
        <v xml:space="preserve"> </v>
      </c>
      <c r="AT203" s="12" t="str">
        <f>IF(AND(B203="80H", AND(E203='club records end 2019'!$J$7, F203&lt;='club records end 2019'!$K$7)), "CR", " ")</f>
        <v xml:space="preserve"> </v>
      </c>
      <c r="AU203" s="12" t="str">
        <f>IF(AND(B203="100H", AND(E203='club records end 2019'!$J$8, F203&lt;='club records end 2019'!$K$8)), "CR", " ")</f>
        <v xml:space="preserve"> </v>
      </c>
      <c r="AV203" s="12" t="str">
        <f>IF(AND(B203="110H", OR(AND(E203='club records end 2019'!$J$9, F203&lt;='club records end 2019'!$K$9), AND(E203='club records end 2019'!$J$10, F203&lt;='club records end 2019'!$K$10))), "CR", " ")</f>
        <v xml:space="preserve"> </v>
      </c>
      <c r="AW203" s="12" t="str">
        <f>IF(AND(B203="400H", OR(AND(E203='club records end 2019'!$J$11, F203&lt;='club records end 2019'!$K$11), AND(E203='club records end 2019'!$J$12, F203&lt;='club records end 2019'!$K$12), AND(E203='club records end 2019'!$J$13, F203&lt;='club records end 2019'!$K$13), AND(E203='club records end 2019'!$J$14, F203&lt;='club records end 2019'!$K$14))), "CR", " ")</f>
        <v xml:space="preserve"> </v>
      </c>
      <c r="AX203" s="12" t="str">
        <f>IF(AND(B203="1500SC", AND(E203='club records end 2019'!$J$15, F203&lt;='club records end 2019'!$K$15)), "CR", " ")</f>
        <v xml:space="preserve"> </v>
      </c>
      <c r="AY203" s="12" t="str">
        <f>IF(AND(B203="2000SC", OR(AND(E203='club records end 2019'!$J$17, F203&lt;='club records end 2019'!$K$17), AND(E203='club records end 2019'!$J$18, F203&lt;='club records end 2019'!$K$18))), "CR", " ")</f>
        <v xml:space="preserve"> </v>
      </c>
      <c r="AZ203" s="12" t="str">
        <f>IF(AND(B203="3000SC", OR(AND(E203='club records end 2019'!$J$20, F203&lt;='club records end 2019'!$K$20), AND(E203='club records end 2019'!$J$21, F203&lt;='club records end 2019'!$K$21))), "CR", " ")</f>
        <v xml:space="preserve"> </v>
      </c>
      <c r="BA203" s="13" t="str">
        <f>IF(AND(B203="4x100", OR(AND(E203='club records end 2019'!$N$1, F203&lt;='club records end 2019'!$O$1), AND(E203='club records end 2019'!$N$2, F203&lt;='club records end 2019'!$O$2), AND(E203='club records end 2019'!$N$3, F203&lt;='club records end 2019'!$O$3), AND(E203='club records end 2019'!$N$4, F203&lt;='club records end 2019'!$O$4), AND(E203='club records end 2019'!$N$5, F203&lt;='club records end 2019'!$O$5))), "CR", " ")</f>
        <v xml:space="preserve"> </v>
      </c>
      <c r="BB203" s="13" t="str">
        <f>IF(AND(B203="4x200", OR(AND(E203='club records end 2019'!$N$6, F203&lt;='club records end 2019'!$O$6), AND(E203='club records end 2019'!$N$7, F203&lt;='club records end 2019'!$O$7), AND(E203='club records end 2019'!$N$8, F203&lt;='club records end 2019'!$O$8), AND(E203='club records end 2019'!$N$9, F203&lt;='club records end 2019'!$O$9), AND(E203='club records end 2019'!$N$10, F203&lt;='club records end 2019'!$O$10))), "CR", " ")</f>
        <v xml:space="preserve"> </v>
      </c>
      <c r="BC203" s="13" t="str">
        <f>IF(AND(B203="4x300", AND(E203='club records end 2019'!$N$11, F203&lt;='club records end 2019'!$O$11)), "CR", " ")</f>
        <v xml:space="preserve"> </v>
      </c>
      <c r="BD203" s="13" t="str">
        <f>IF(AND(B203="4x400", OR(AND(E203='club records end 2019'!$N$12, F203&lt;='club records end 2019'!$O$12), AND(E203='club records end 2019'!$N$13, F203&lt;='club records end 2019'!$O$13), AND(E203='club records end 2019'!$N$14, F203&lt;='club records end 2019'!$O$14), AND(E203='club records end 2019'!$N$15, F203&lt;='club records end 2019'!$O$15))), "CR", " ")</f>
        <v xml:space="preserve"> </v>
      </c>
      <c r="BE203" s="13" t="str">
        <f>IF(AND(B203="3x800", OR(AND(E203='club records end 2019'!$N$16, F203&lt;='club records end 2019'!$O$16), AND(E203='club records end 2019'!$N$17, F203&lt;='club records end 2019'!$O$17), AND(E203='club records end 2019'!$N$18, F203&lt;='club records end 2019'!$O$18))), "CR", " ")</f>
        <v xml:space="preserve"> </v>
      </c>
      <c r="BF203" s="13" t="str">
        <f>IF(AND(B203="pentathlon", OR(AND(E203='club records end 2019'!$N$21, F203&gt;='club records end 2019'!$O$21), AND(E203='club records end 2019'!$N$22, F203&gt;='club records end 2019'!$O$22),AND(E203='club records end 2019'!$N$23, F203&gt;='club records end 2019'!$O$23),AND(E203='club records end 2019'!$N$24, F203&gt;='club records end 2019'!$O$24))), "CR", " ")</f>
        <v xml:space="preserve"> </v>
      </c>
      <c r="BG203" s="13" t="str">
        <f>IF(AND(B203="heptathlon", OR(AND(E203='club records end 2019'!$N$26, F203&gt;='club records end 2019'!$O$26), AND(E203='club records end 2019'!$N$27, F203&gt;='club records end 2019'!$O$27))), "CR", " ")</f>
        <v xml:space="preserve"> </v>
      </c>
      <c r="BH203" s="13" t="str">
        <f>IF(AND(B203="decathlon", OR(AND(E203='club records end 2019'!$N$29, F203&gt;='club records end 2019'!$O$29), AND(E203='club records end 2019'!$N$30, F203&gt;='club records end 2019'!$O$30),AND(E203='club records end 2019'!$N$31, F203&gt;='club records end 2019'!$O$31))), "CR", " ")</f>
        <v xml:space="preserve"> </v>
      </c>
    </row>
    <row r="204" spans="1:60" ht="14.5" hidden="1" x14ac:dyDescent="0.35">
      <c r="A204" s="1" t="str">
        <f>E204</f>
        <v>U20</v>
      </c>
      <c r="B204" s="2">
        <v>400</v>
      </c>
      <c r="C204" s="1" t="s">
        <v>54</v>
      </c>
      <c r="D204" s="1" t="s">
        <v>55</v>
      </c>
      <c r="E204" s="17" t="s">
        <v>12</v>
      </c>
      <c r="G204" s="24"/>
      <c r="J204" s="13" t="str">
        <f t="shared" si="22"/>
        <v>***CLUB RECORD***</v>
      </c>
      <c r="K204" s="13" t="str">
        <f>IF(AND(B204=100, OR(AND(E204='club records end 2019'!$B$6, F204&lt;='club records end 2019'!$C$6), AND(E204='club records end 2019'!$B$7, F204&lt;='club records end 2019'!$C$7), AND(E204='club records end 2019'!$B$8, F204&lt;='club records end 2019'!$C$8), AND(E204='club records end 2019'!$B$9, F204&lt;='club records end 2019'!$C$9), AND(E204='club records end 2019'!$B$10, F204&lt;='club records end 2019'!$C$10))), "CR", " ")</f>
        <v xml:space="preserve"> </v>
      </c>
      <c r="L204" s="13" t="str">
        <f>IF(AND(B204=200, OR(AND(E204='club records end 2019'!$B$11, F204&lt;='club records end 2019'!$C$11), AND(E204='club records end 2019'!$B$12, F204&lt;='club records end 2019'!$C$12), AND(E204='club records end 2019'!$B$13, F204&lt;='club records end 2019'!$C$13), AND(E204='club records end 2019'!$B$14, F204&lt;='club records end 2019'!$C$14), AND(E204='club records end 2019'!$B$15, F204&lt;='club records end 2019'!$C$15))), "CR", " ")</f>
        <v xml:space="preserve"> </v>
      </c>
      <c r="M204" s="13" t="str">
        <f>IF(AND(B204=300, OR(AND(E204='club records end 2019'!$B$16, F204&lt;='club records end 2019'!$C$16), AND(E204='club records end 2019'!$B$17, F204&lt;='club records end 2019'!$C$17))), "CR", " ")</f>
        <v xml:space="preserve"> </v>
      </c>
      <c r="N204" s="13" t="str">
        <f>IF(AND(B204=400, OR(AND(E204='club records end 2019'!$B$18, F204&lt;='club records end 2019'!$C$18), AND(E204='club records end 2019'!$B$19, F204&lt;='club records end 2019'!$C$19), AND(E204='club records end 2019'!$B$20, F204&lt;='club records end 2019'!$C$20), AND(E204='club records end 2019'!$B$21, F204&lt;='club records end 2019'!$C$21))), "CR", " ")</f>
        <v>CR</v>
      </c>
      <c r="O204" s="13" t="str">
        <f>IF(AND(B204=800, OR(AND(E204='club records end 2019'!$B$22, F204&lt;='club records end 2019'!$C$22), AND(E204='club records end 2019'!$B$23, F204&lt;='club records end 2019'!$C$23), AND(E204='club records end 2019'!$B$24, F204&lt;='club records end 2019'!$C$24), AND(E204='club records end 2019'!$B$25, F204&lt;='club records end 2019'!$C$25), AND(E204='club records end 2019'!$B$26, F204&lt;='club records end 2019'!$C$26))), "CR", " ")</f>
        <v xml:space="preserve"> </v>
      </c>
      <c r="P204" s="13" t="str">
        <f>IF(AND(B204=1000, OR(AND(E204='club records end 2019'!$B$27, F204&lt;='club records end 2019'!$C$27), AND(E204='club records end 2019'!$B$28, F204&lt;='club records end 2019'!$C$28))), "CR", " ")</f>
        <v xml:space="preserve"> </v>
      </c>
      <c r="Q204" s="13" t="str">
        <f>IF(AND(B204=1500, OR(AND(E204='club records end 2019'!$B$29, F204&lt;='club records end 2019'!$C$29), AND(E204='club records end 2019'!$B$30, F204&lt;='club records end 2019'!$C$30), AND(E204='club records end 2019'!$B$31, F204&lt;='club records end 2019'!$C$31), AND(E204='club records end 2019'!$B$32, F204&lt;='club records end 2019'!$C$32), AND(E204='club records end 2019'!$B$33, F204&lt;='club records end 2019'!$C$33))), "CR", " ")</f>
        <v xml:space="preserve"> </v>
      </c>
      <c r="R204" s="13" t="str">
        <f>IF(AND(B204="1600 (Mile)",OR(AND(E204='club records end 2019'!$B$34,F204&lt;='club records end 2019'!$C$34),AND(E204='club records end 2019'!$B$35,F204&lt;='club records end 2019'!$C$35),AND(E204='club records end 2019'!$B$36,F204&lt;='club records end 2019'!$C$36),AND(E204='club records end 2019'!$B$37,F204&lt;='club records end 2019'!$C$37))),"CR"," ")</f>
        <v xml:space="preserve"> </v>
      </c>
      <c r="S204" s="13" t="str">
        <f>IF(AND(B204=3000, OR(AND(E204='club records end 2019'!$B$38, F204&lt;='club records end 2019'!$C$38), AND(E204='club records end 2019'!$B$39, F204&lt;='club records end 2019'!$C$39), AND(E204='club records end 2019'!$B$40, F204&lt;='club records end 2019'!$C$40), AND(E204='club records end 2019'!$B$41, F204&lt;='club records end 2019'!$C$41))), "CR", " ")</f>
        <v xml:space="preserve"> </v>
      </c>
      <c r="T204" s="13" t="str">
        <f>IF(AND(B204=5000, OR(AND(E204='club records end 2019'!$B$42, F204&lt;='club records end 2019'!$C$42), AND(E204='club records end 2019'!$B$43, F204&lt;='club records end 2019'!$C$43))), "CR", " ")</f>
        <v xml:space="preserve"> </v>
      </c>
      <c r="U204" s="12" t="str">
        <f>IF(AND(B204=10000, OR(AND(E204='club records end 2019'!$B$44, F204&lt;='club records end 2019'!$C$44), AND(E204='club records end 2019'!$B$45, F204&lt;='club records end 2019'!$C$45))), "CR", " ")</f>
        <v xml:space="preserve"> </v>
      </c>
      <c r="V204" s="12" t="str">
        <f>IF(AND(B204="high jump", OR(AND(E204='club records end 2019'!$F$1, F204&gt;='club records end 2019'!$G$1), AND(E204='club records end 2019'!$F$2, F204&gt;='club records end 2019'!$G$2), AND(E204='club records end 2019'!$F$3, F204&gt;='club records end 2019'!$G$3), AND(E204='club records end 2019'!$F$4, F204&gt;='club records end 2019'!$G$4), AND(E204='club records end 2019'!$F$5, F204&gt;='club records end 2019'!$G$5))), "CR", " ")</f>
        <v xml:space="preserve"> </v>
      </c>
      <c r="W204" s="12" t="str">
        <f>IF(AND(B204="long jump", OR(AND(E204='club records end 2019'!$F$6, F204&gt;='club records end 2019'!$G$6), AND(E204='club records end 2019'!$F$7, F204&gt;='club records end 2019'!$G$7), AND(E204='club records end 2019'!$F$8, F204&gt;='club records end 2019'!$G$8), AND(E204='club records end 2019'!$F$9, F204&gt;='club records end 2019'!$G$9), AND(E204='club records end 2019'!$F$10, F204&gt;='club records end 2019'!$G$10))), "CR", " ")</f>
        <v xml:space="preserve"> </v>
      </c>
      <c r="X204" s="12" t="str">
        <f>IF(AND(B204="triple jump", OR(AND(E204='club records end 2019'!$F$11, F204&gt;='club records end 2019'!$G$11), AND(E204='club records end 2019'!$F$12, F204&gt;='club records end 2019'!$G$12), AND(E204='club records end 2019'!$F$13, F204&gt;='club records end 2019'!$G$13), AND(E204='club records end 2019'!$F$14, F204&gt;='club records end 2019'!$H$14), AND(E204='club records end 2019'!$F$15, F204&gt;='club records end 2019'!$G$15))), "CR", " ")</f>
        <v xml:space="preserve"> </v>
      </c>
      <c r="Y204" s="12" t="str">
        <f>IF(AND(B204="pole vault", OR(AND(E204='club records end 2019'!$F$16, F204&gt;='club records end 2019'!$G$16), AND(E204='club records end 2019'!$F$17, F204&gt;='club records end 2019'!$G$17), AND(E204='club records end 2019'!$F$18, F204&gt;='club records end 2019'!$G$18), AND(E204='club records end 2019'!$F$19, F204&gt;='club records end 2019'!$G$19), AND(E204='club records end 2019'!$F$20, F204&gt;='club records end 2019'!$G$20))), "CR", " ")</f>
        <v xml:space="preserve"> </v>
      </c>
      <c r="Z204" s="12" t="str">
        <f>IF(AND(B204="discus 1", E204='club records end 2019'!$F$21, F204&gt;='club records end 2019'!$G$21), "CR", " ")</f>
        <v xml:space="preserve"> </v>
      </c>
      <c r="AA204" s="12" t="str">
        <f>IF(AND(B204="discus 1.25", E204='club records end 2019'!$F$22, F204&gt;='club records end 2019'!$G$22), "CR", " ")</f>
        <v xml:space="preserve"> </v>
      </c>
      <c r="AB204" s="12" t="str">
        <f>IF(AND(B204="discus 1.5", E204='club records end 2019'!$F$23, F204&gt;='club records end 2019'!$G$23), "CR", " ")</f>
        <v xml:space="preserve"> </v>
      </c>
      <c r="AC204" s="12" t="str">
        <f>IF(AND(B204="discus 1.75", E204='club records end 2019'!$F$24, F204&gt;='club records end 2019'!$G$24), "CR", " ")</f>
        <v xml:space="preserve"> </v>
      </c>
      <c r="AD204" s="12" t="str">
        <f>IF(AND(B204="discus 2", E204='club records end 2019'!$F$25, F204&gt;='club records end 2019'!$G$25), "CR", " ")</f>
        <v xml:space="preserve"> </v>
      </c>
      <c r="AE204" s="12" t="str">
        <f>IF(AND(B204="hammer 4", E204='club records end 2019'!$F$27, F204&gt;='club records end 2019'!$G$27), "CR", " ")</f>
        <v xml:space="preserve"> </v>
      </c>
      <c r="AF204" s="12" t="str">
        <f>IF(AND(B204="hammer 5", E204='club records end 2019'!$F$28, F204&gt;='club records end 2019'!$G$28), "CR", " ")</f>
        <v xml:space="preserve"> </v>
      </c>
      <c r="AG204" s="12" t="str">
        <f>IF(AND(B204="hammer 6", E204='club records end 2019'!$F$29, F204&gt;='club records end 2019'!$G$29), "CR", " ")</f>
        <v xml:space="preserve"> </v>
      </c>
      <c r="AH204" s="12" t="str">
        <f>IF(AND(B204="hammer 7.26", E204='club records end 2019'!$F$30, F204&gt;='club records end 2019'!$G$30), "CR", " ")</f>
        <v xml:space="preserve"> </v>
      </c>
      <c r="AI204" s="12" t="str">
        <f>IF(AND(B204="javelin 400", E204='club records end 2019'!$F$31, F204&gt;='club records end 2019'!$G$31), "CR", " ")</f>
        <v xml:space="preserve"> </v>
      </c>
      <c r="AJ204" s="12" t="str">
        <f>IF(AND(B204="javelin 600", E204='club records end 2019'!$F$32, F204&gt;='club records end 2019'!$G$32), "CR", " ")</f>
        <v xml:space="preserve"> </v>
      </c>
      <c r="AK204" s="12" t="str">
        <f>IF(AND(B204="javelin 700", E204='club records end 2019'!$F$33, F204&gt;='club records end 2019'!$G$33), "CR", " ")</f>
        <v xml:space="preserve"> </v>
      </c>
      <c r="AL204" s="12" t="str">
        <f>IF(AND(B204="javelin 800", OR(AND(E204='club records end 2019'!$F$34, F204&gt;='club records end 2019'!$G$34), AND(E204='club records end 2019'!$F$35, F204&gt;='club records end 2019'!$G$35))), "CR", " ")</f>
        <v xml:space="preserve"> </v>
      </c>
      <c r="AM204" s="12" t="str">
        <f>IF(AND(B204="shot 3", E204='club records end 2019'!$F$36, F204&gt;='club records end 2019'!$G$36), "CR", " ")</f>
        <v xml:space="preserve"> </v>
      </c>
      <c r="AN204" s="12" t="str">
        <f>IF(AND(B204="shot 4", E204='club records end 2019'!$F$37, F204&gt;='club records end 2019'!$G$37), "CR", " ")</f>
        <v xml:space="preserve"> </v>
      </c>
      <c r="AO204" s="12" t="str">
        <f>IF(AND(B204="shot 5", E204='club records end 2019'!$F$38, F204&gt;='club records end 2019'!$G$38), "CR", " ")</f>
        <v xml:space="preserve"> </v>
      </c>
      <c r="AP204" s="12" t="str">
        <f>IF(AND(B204="shot 6", E204='club records end 2019'!$F$39, F204&gt;='club records end 2019'!$G$39), "CR", " ")</f>
        <v xml:space="preserve"> </v>
      </c>
      <c r="AQ204" s="12" t="str">
        <f>IF(AND(B204="shot 7.26", E204='club records end 2019'!$F$40, F204&gt;='club records end 2019'!$G$40), "CR", " ")</f>
        <v xml:space="preserve"> </v>
      </c>
      <c r="AR204" s="12" t="str">
        <f>IF(AND(B204="60H",OR(AND(E204='club records end 2019'!$J$1,F204&lt;='club records end 2019'!$K$1),AND(E204='club records end 2019'!$J$2,F204&lt;='club records end 2019'!$K$2),AND(E204='club records end 2019'!$J$3,F204&lt;='club records end 2019'!$K$3),AND(E204='club records end 2019'!$J$4,F204&lt;='club records end 2019'!$K$4),AND(E204='club records end 2019'!$J$5,F204&lt;='club records end 2019'!$K$5))),"CR"," ")</f>
        <v xml:space="preserve"> </v>
      </c>
      <c r="AS204" s="12" t="str">
        <f>IF(AND(B204="75H", AND(E204='club records end 2019'!$J$6, F204&lt;='club records end 2019'!$K$6)), "CR", " ")</f>
        <v xml:space="preserve"> </v>
      </c>
      <c r="AT204" s="12" t="str">
        <f>IF(AND(B204="80H", AND(E204='club records end 2019'!$J$7, F204&lt;='club records end 2019'!$K$7)), "CR", " ")</f>
        <v xml:space="preserve"> </v>
      </c>
      <c r="AU204" s="12" t="str">
        <f>IF(AND(B204="100H", AND(E204='club records end 2019'!$J$8, F204&lt;='club records end 2019'!$K$8)), "CR", " ")</f>
        <v xml:space="preserve"> </v>
      </c>
      <c r="AV204" s="12" t="str">
        <f>IF(AND(B204="110H", OR(AND(E204='club records end 2019'!$J$9, F204&lt;='club records end 2019'!$K$9), AND(E204='club records end 2019'!$J$10, F204&lt;='club records end 2019'!$K$10))), "CR", " ")</f>
        <v xml:space="preserve"> </v>
      </c>
      <c r="AW204" s="12" t="str">
        <f>IF(AND(B204="400H", OR(AND(E204='club records end 2019'!$J$11, F204&lt;='club records end 2019'!$K$11), AND(E204='club records end 2019'!$J$12, F204&lt;='club records end 2019'!$K$12), AND(E204='club records end 2019'!$J$13, F204&lt;='club records end 2019'!$K$13), AND(E204='club records end 2019'!$J$14, F204&lt;='club records end 2019'!$K$14))), "CR", " ")</f>
        <v xml:space="preserve"> </v>
      </c>
      <c r="AX204" s="12" t="str">
        <f>IF(AND(B204="1500SC", AND(E204='club records end 2019'!$J$15, F204&lt;='club records end 2019'!$K$15)), "CR", " ")</f>
        <v xml:space="preserve"> </v>
      </c>
      <c r="AY204" s="12" t="str">
        <f>IF(AND(B204="2000SC", OR(AND(E204='club records end 2019'!$J$17, F204&lt;='club records end 2019'!$K$17), AND(E204='club records end 2019'!$J$18, F204&lt;='club records end 2019'!$K$18))), "CR", " ")</f>
        <v xml:space="preserve"> </v>
      </c>
      <c r="AZ204" s="12" t="str">
        <f>IF(AND(B204="3000SC", OR(AND(E204='club records end 2019'!$J$20, F204&lt;='club records end 2019'!$K$20), AND(E204='club records end 2019'!$J$21, F204&lt;='club records end 2019'!$K$21))), "CR", " ")</f>
        <v xml:space="preserve"> </v>
      </c>
      <c r="BA204" s="13" t="str">
        <f>IF(AND(B204="4x100", OR(AND(E204='club records end 2019'!$N$1, F204&lt;='club records end 2019'!$O$1), AND(E204='club records end 2019'!$N$2, F204&lt;='club records end 2019'!$O$2), AND(E204='club records end 2019'!$N$3, F204&lt;='club records end 2019'!$O$3), AND(E204='club records end 2019'!$N$4, F204&lt;='club records end 2019'!$O$4), AND(E204='club records end 2019'!$N$5, F204&lt;='club records end 2019'!$O$5))), "CR", " ")</f>
        <v xml:space="preserve"> </v>
      </c>
      <c r="BB204" s="13" t="str">
        <f>IF(AND(B204="4x200", OR(AND(E204='club records end 2019'!$N$6, F204&lt;='club records end 2019'!$O$6), AND(E204='club records end 2019'!$N$7, F204&lt;='club records end 2019'!$O$7), AND(E204='club records end 2019'!$N$8, F204&lt;='club records end 2019'!$O$8), AND(E204='club records end 2019'!$N$9, F204&lt;='club records end 2019'!$O$9), AND(E204='club records end 2019'!$N$10, F204&lt;='club records end 2019'!$O$10))), "CR", " ")</f>
        <v xml:space="preserve"> </v>
      </c>
      <c r="BC204" s="13" t="str">
        <f>IF(AND(B204="4x300", AND(E204='club records end 2019'!$N$11, F204&lt;='club records end 2019'!$O$11)), "CR", " ")</f>
        <v xml:space="preserve"> </v>
      </c>
      <c r="BD204" s="13" t="str">
        <f>IF(AND(B204="4x400", OR(AND(E204='club records end 2019'!$N$12, F204&lt;='club records end 2019'!$O$12), AND(E204='club records end 2019'!$N$13, F204&lt;='club records end 2019'!$O$13), AND(E204='club records end 2019'!$N$14, F204&lt;='club records end 2019'!$O$14), AND(E204='club records end 2019'!$N$15, F204&lt;='club records end 2019'!$O$15))), "CR", " ")</f>
        <v xml:space="preserve"> </v>
      </c>
      <c r="BE204" s="13" t="str">
        <f>IF(AND(B204="3x800", OR(AND(E204='club records end 2019'!$N$16, F204&lt;='club records end 2019'!$O$16), AND(E204='club records end 2019'!$N$17, F204&lt;='club records end 2019'!$O$17), AND(E204='club records end 2019'!$N$18, F204&lt;='club records end 2019'!$O$18))), "CR", " ")</f>
        <v xml:space="preserve"> </v>
      </c>
      <c r="BF204" s="13" t="str">
        <f>IF(AND(B204="pentathlon", OR(AND(E204='club records end 2019'!$N$21, F204&gt;='club records end 2019'!$O$21), AND(E204='club records end 2019'!$N$22, F204&gt;='club records end 2019'!$O$22),AND(E204='club records end 2019'!$N$23, F204&gt;='club records end 2019'!$O$23),AND(E204='club records end 2019'!$N$24, F204&gt;='club records end 2019'!$O$24))), "CR", " ")</f>
        <v xml:space="preserve"> </v>
      </c>
      <c r="BG204" s="13" t="str">
        <f>IF(AND(B204="heptathlon", OR(AND(E204='club records end 2019'!$N$26, F204&gt;='club records end 2019'!$O$26), AND(E204='club records end 2019'!$N$27, F204&gt;='club records end 2019'!$O$27))), "CR", " ")</f>
        <v xml:space="preserve"> </v>
      </c>
      <c r="BH204" s="13" t="str">
        <f>IF(AND(B204="decathlon", OR(AND(E204='club records end 2019'!$N$29, F204&gt;='club records end 2019'!$O$29), AND(E204='club records end 2019'!$N$30, F204&gt;='club records end 2019'!$O$30),AND(E204='club records end 2019'!$N$31, F204&gt;='club records end 2019'!$O$31))), "CR", " ")</f>
        <v xml:space="preserve"> </v>
      </c>
    </row>
    <row r="205" spans="1:60" ht="14.5" hidden="1" x14ac:dyDescent="0.35">
      <c r="A205" s="29" t="str">
        <f>IF(OR(E205="Sen", E205="V35", E205="V40", E205="V45", E205="V50", E205="V55", E205="V60", E205="V65", E205="V70", E205="V75"), "V", E205)</f>
        <v>U15</v>
      </c>
      <c r="B205" s="2">
        <v>200</v>
      </c>
      <c r="C205" s="1" t="s">
        <v>309</v>
      </c>
      <c r="D205" s="1" t="s">
        <v>310</v>
      </c>
      <c r="E205" s="29" t="s">
        <v>11</v>
      </c>
      <c r="F205" s="19"/>
      <c r="J205" s="13" t="s">
        <v>306</v>
      </c>
      <c r="K205" s="13" t="str">
        <f>IF(AND(B205=100, OR(AND(E205='club records end 2019'!$B$6, F205&lt;='club records end 2019'!$C$6), AND(E205='club records end 2019'!$B$7, F205&lt;='club records end 2019'!$C$7), AND(E205='club records end 2019'!$B$8, F205&lt;='club records end 2019'!$C$8), AND(E205='club records end 2019'!$B$9, F205&lt;='club records end 2019'!$C$9), AND(E205='club records end 2019'!$B$10, F205&lt;='club records end 2019'!$C$10))), "CR", " ")</f>
        <v xml:space="preserve"> </v>
      </c>
      <c r="L205" s="13" t="str">
        <f>IF(AND(B205=200, OR(AND(E205='club records end 2019'!$B$11, F205&lt;='club records end 2019'!$C$11), AND(E205='club records end 2019'!$B$12, F205&lt;='club records end 2019'!$C$12), AND(E205='club records end 2019'!$B$13, F205&lt;='club records end 2019'!$C$13), AND(E205='club records end 2019'!$B$14, F205&lt;='club records end 2019'!$C$14), AND(E205='club records end 2019'!$B$15, F205&lt;='club records end 2019'!$C$15))), "CR", " ")</f>
        <v>CR</v>
      </c>
      <c r="M205" s="13" t="str">
        <f>IF(AND(B205=300, OR(AND(E205='club records end 2019'!$B$16, F205&lt;='club records end 2019'!$C$16), AND(E205='club records end 2019'!$B$17, F205&lt;='club records end 2019'!$C$17))), "CR", " ")</f>
        <v xml:space="preserve"> </v>
      </c>
      <c r="N205" s="13"/>
      <c r="O205" s="13"/>
      <c r="P205" s="13"/>
      <c r="Q205" s="13"/>
      <c r="R205" s="13" t="str">
        <f>IF(AND(B205="1600 (Mile)",OR(AND(E205='club records end 2019'!$B$34,F205&lt;='club records end 2019'!$C$34),AND(E205='club records end 2019'!$B$35,F205&lt;='club records end 2019'!$C$35),AND(E205='club records end 2019'!$B$36,F205&lt;='club records end 2019'!$C$36),AND(E205='club records end 2019'!$B$37,F205&lt;='club records end 2019'!$C$37))),"CR"," ")</f>
        <v xml:space="preserve"> </v>
      </c>
      <c r="S205" s="13"/>
      <c r="T205" s="13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3"/>
      <c r="BB205" s="13"/>
      <c r="BC205" s="13"/>
      <c r="BD205" s="13"/>
      <c r="BE205" s="13"/>
      <c r="BF205" s="13"/>
      <c r="BG205" s="13"/>
      <c r="BH205" s="13"/>
    </row>
    <row r="206" spans="1:60" ht="14.5" hidden="1" x14ac:dyDescent="0.35">
      <c r="A206" s="29" t="str">
        <f>IF(OR(E206="Sen", E206="V35", E206="V40", E206="V45", E206="V50", E206="V55", E206="V60", E206="V65", E206="V70", E206="V75"), "V", E206)</f>
        <v>U11</v>
      </c>
      <c r="B206" s="2">
        <v>100</v>
      </c>
      <c r="C206" s="1" t="s">
        <v>259</v>
      </c>
      <c r="D206" s="1" t="s">
        <v>260</v>
      </c>
      <c r="E206" s="29" t="s">
        <v>19</v>
      </c>
      <c r="J206" s="13" t="str">
        <f t="shared" ref="J206:J213" si="23">IF(OR(K206="CR", L206="CR", M206="CR", N206="CR", O206="CR", P206="CR", Q206="CR", R206="CR", S206="CR", T206="CR",U206="CR", V206="CR", W206="CR", X206="CR", Y206="CR", Z206="CR", AA206="CR", AB206="CR", AC206="CR", AD206="CR", AE206="CR", AF206="CR", AG206="CR", AH206="CR", AI206="CR", AJ206="CR", AK206="CR", AL206="CR", AM206="CR", AN206="CR", AO206="CR", AP206="CR", AQ206="CR", AR206="CR", AS206="CR", AT206="CR", AU206="CR", AV206="CR", AW206="CR", AX206="CR", AY206="CR", AZ206="CR", BA206="CR", BB206="CR", BC206="CR", BD206="CR", BE206="CR", BF206="CR", BG206="CR", BH206="CR"), "***CLUB RECORD***", "")</f>
        <v/>
      </c>
      <c r="K206" s="13" t="str">
        <f>IF(AND(B206=100, OR(AND(E206='club records end 2019'!$B$6, F206&lt;='club records end 2019'!$C$6), AND(E206='club records end 2019'!$B$7, F206&lt;='club records end 2019'!$C$7), AND(E206='club records end 2019'!$B$8, F206&lt;='club records end 2019'!$C$8), AND(E206='club records end 2019'!$B$9, F206&lt;='club records end 2019'!$C$9), AND(E206='club records end 2019'!$B$10, F206&lt;='club records end 2019'!$C$10))), "CR", " ")</f>
        <v xml:space="preserve"> </v>
      </c>
      <c r="L206" s="13" t="str">
        <f>IF(AND(B206=200, OR(AND(E206='club records end 2019'!$B$11, F206&lt;='club records end 2019'!$C$11), AND(E206='club records end 2019'!$B$12, F206&lt;='club records end 2019'!$C$12), AND(E206='club records end 2019'!$B$13, F206&lt;='club records end 2019'!$C$13), AND(E206='club records end 2019'!$B$14, F206&lt;='club records end 2019'!$C$14), AND(E206='club records end 2019'!$B$15, F206&lt;='club records end 2019'!$C$15))), "CR", " ")</f>
        <v xml:space="preserve"> </v>
      </c>
      <c r="M206" s="13" t="str">
        <f>IF(AND(B206=300, OR(AND(E206='club records end 2019'!$B$16, F206&lt;='club records end 2019'!$C$16), AND(E206='club records end 2019'!$B$17, F206&lt;='club records end 2019'!$C$17))), "CR", " ")</f>
        <v xml:space="preserve"> </v>
      </c>
      <c r="N206" s="13" t="str">
        <f>IF(AND(B206=400, OR(AND(E206='club records end 2019'!$B$18, F206&lt;='club records end 2019'!$C$18), AND(E206='club records end 2019'!$B$19, F206&lt;='club records end 2019'!$C$19), AND(E206='club records end 2019'!$B$20, F206&lt;='club records end 2019'!$C$20), AND(E206='club records end 2019'!$B$21, F206&lt;='club records end 2019'!$C$21))), "CR", " ")</f>
        <v xml:space="preserve"> </v>
      </c>
      <c r="O206" s="13" t="str">
        <f>IF(AND(B206=800, OR(AND(E206='club records end 2019'!$B$22, F206&lt;='club records end 2019'!$C$22), AND(E206='club records end 2019'!$B$23, F206&lt;='club records end 2019'!$C$23), AND(E206='club records end 2019'!$B$24, F206&lt;='club records end 2019'!$C$24), AND(E206='club records end 2019'!$B$25, F206&lt;='club records end 2019'!$C$25), AND(E206='club records end 2019'!$B$26, F206&lt;='club records end 2019'!$C$26))), "CR", " ")</f>
        <v xml:space="preserve"> </v>
      </c>
      <c r="P206" s="13" t="str">
        <f>IF(AND(B206=1000, OR(AND(E206='club records end 2019'!$B$27, F206&lt;='club records end 2019'!$C$27), AND(E206='club records end 2019'!$B$28, F206&lt;='club records end 2019'!$C$28))), "CR", " ")</f>
        <v xml:space="preserve"> </v>
      </c>
      <c r="Q206" s="13" t="str">
        <f>IF(AND(B206=1500, OR(AND(E206='club records end 2019'!$B$29, F206&lt;='club records end 2019'!$C$29), AND(E206='club records end 2019'!$B$30, F206&lt;='club records end 2019'!$C$30), AND(E206='club records end 2019'!$B$31, F206&lt;='club records end 2019'!$C$31), AND(E206='club records end 2019'!$B$32, F206&lt;='club records end 2019'!$C$32), AND(E206='club records end 2019'!$B$33, F206&lt;='club records end 2019'!$C$33))), "CR", " ")</f>
        <v xml:space="preserve"> </v>
      </c>
      <c r="R206" s="13" t="str">
        <f>IF(AND(B206="1600 (Mile)",OR(AND(E206='club records end 2019'!$B$34,F206&lt;='club records end 2019'!$C$34),AND(E206='club records end 2019'!$B$35,F206&lt;='club records end 2019'!$C$35),AND(E206='club records end 2019'!$B$36,F206&lt;='club records end 2019'!$C$36),AND(E206='club records end 2019'!$B$37,F206&lt;='club records end 2019'!$C$37))),"CR"," ")</f>
        <v xml:space="preserve"> </v>
      </c>
      <c r="S206" s="13" t="str">
        <f>IF(AND(B206=3000, OR(AND(E206='club records end 2019'!$B$38, F206&lt;='club records end 2019'!$C$38), AND(E206='club records end 2019'!$B$39, F206&lt;='club records end 2019'!$C$39), AND(E206='club records end 2019'!$B$40, F206&lt;='club records end 2019'!$C$40), AND(E206='club records end 2019'!$B$41, F206&lt;='club records end 2019'!$C$41))), "CR", " ")</f>
        <v xml:space="preserve"> </v>
      </c>
      <c r="T206" s="13" t="str">
        <f>IF(AND(B206=5000, OR(AND(E206='club records end 2019'!$B$42, F206&lt;='club records end 2019'!$C$42), AND(E206='club records end 2019'!$B$43, F206&lt;='club records end 2019'!$C$43))), "CR", " ")</f>
        <v xml:space="preserve"> </v>
      </c>
      <c r="U206" s="12" t="str">
        <f>IF(AND(B206=10000, OR(AND(E206='club records end 2019'!$B$44, F206&lt;='club records end 2019'!$C$44), AND(E206='club records end 2019'!$B$45, F206&lt;='club records end 2019'!$C$45))), "CR", " ")</f>
        <v xml:space="preserve"> </v>
      </c>
      <c r="V206" s="12" t="str">
        <f>IF(AND(B206="high jump", OR(AND(E206='club records end 2019'!$F$1, F206&gt;='club records end 2019'!$G$1), AND(E206='club records end 2019'!$F$2, F206&gt;='club records end 2019'!$G$2), AND(E206='club records end 2019'!$F$3, F206&gt;='club records end 2019'!$G$3), AND(E206='club records end 2019'!$F$4, F206&gt;='club records end 2019'!$G$4), AND(E206='club records end 2019'!$F$5, F206&gt;='club records end 2019'!$G$5))), "CR", " ")</f>
        <v xml:space="preserve"> </v>
      </c>
      <c r="W206" s="12" t="str">
        <f>IF(AND(B206="long jump", OR(AND(E206='club records end 2019'!$F$6, F206&gt;='club records end 2019'!$G$6), AND(E206='club records end 2019'!$F$7, F206&gt;='club records end 2019'!$G$7), AND(E206='club records end 2019'!$F$8, F206&gt;='club records end 2019'!$G$8), AND(E206='club records end 2019'!$F$9, F206&gt;='club records end 2019'!$G$9), AND(E206='club records end 2019'!$F$10, F206&gt;='club records end 2019'!$G$10))), "CR", " ")</f>
        <v xml:space="preserve"> </v>
      </c>
      <c r="X206" s="12" t="str">
        <f>IF(AND(B206="triple jump", OR(AND(E206='club records end 2019'!$F$11, F206&gt;='club records end 2019'!$G$11), AND(E206='club records end 2019'!$F$12, F206&gt;='club records end 2019'!$G$12), AND(E206='club records end 2019'!$F$13, F206&gt;='club records end 2019'!$G$13), AND(E206='club records end 2019'!$F$14, F206&gt;='club records end 2019'!$H$14), AND(E206='club records end 2019'!$F$15, F206&gt;='club records end 2019'!$G$15))), "CR", " ")</f>
        <v xml:space="preserve"> </v>
      </c>
      <c r="Y206" s="12" t="str">
        <f>IF(AND(B206="pole vault", OR(AND(E206='club records end 2019'!$F$16, F206&gt;='club records end 2019'!$G$16), AND(E206='club records end 2019'!$F$17, F206&gt;='club records end 2019'!$G$17), AND(E206='club records end 2019'!$F$18, F206&gt;='club records end 2019'!$G$18), AND(E206='club records end 2019'!$F$19, F206&gt;='club records end 2019'!$G$19), AND(E206='club records end 2019'!$F$20, F206&gt;='club records end 2019'!$G$20))), "CR", " ")</f>
        <v xml:space="preserve"> </v>
      </c>
      <c r="Z206" s="12" t="str">
        <f>IF(AND(B206="discus 1", E206='club records end 2019'!$F$21, F206&gt;='club records end 2019'!$G$21), "CR", " ")</f>
        <v xml:space="preserve"> </v>
      </c>
      <c r="AA206" s="12" t="str">
        <f>IF(AND(B206="discus 1.25", E206='club records end 2019'!$F$22, F206&gt;='club records end 2019'!$G$22), "CR", " ")</f>
        <v xml:space="preserve"> </v>
      </c>
      <c r="AB206" s="12" t="str">
        <f>IF(AND(B206="discus 1.5", E206='club records end 2019'!$F$23, F206&gt;='club records end 2019'!$G$23), "CR", " ")</f>
        <v xml:space="preserve"> </v>
      </c>
      <c r="AC206" s="12" t="str">
        <f>IF(AND(B206="discus 1.75", E206='club records end 2019'!$F$24, F206&gt;='club records end 2019'!$G$24), "CR", " ")</f>
        <v xml:space="preserve"> </v>
      </c>
      <c r="AD206" s="12" t="str">
        <f>IF(AND(B206="discus 2", E206='club records end 2019'!$F$25, F206&gt;='club records end 2019'!$G$25), "CR", " ")</f>
        <v xml:space="preserve"> </v>
      </c>
      <c r="AE206" s="12" t="str">
        <f>IF(AND(B206="hammer 4", E206='club records end 2019'!$F$27, F206&gt;='club records end 2019'!$G$27), "CR", " ")</f>
        <v xml:space="preserve"> </v>
      </c>
      <c r="AF206" s="12" t="str">
        <f>IF(AND(B206="hammer 5", E206='club records end 2019'!$F$28, F206&gt;='club records end 2019'!$G$28), "CR", " ")</f>
        <v xml:space="preserve"> </v>
      </c>
      <c r="AG206" s="12" t="str">
        <f>IF(AND(B206="hammer 6", E206='club records end 2019'!$F$29, F206&gt;='club records end 2019'!$G$29), "CR", " ")</f>
        <v xml:space="preserve"> </v>
      </c>
      <c r="AH206" s="12" t="str">
        <f>IF(AND(B206="hammer 7.26", E206='club records end 2019'!$F$30, F206&gt;='club records end 2019'!$G$30), "CR", " ")</f>
        <v xml:space="preserve"> </v>
      </c>
      <c r="AI206" s="12" t="str">
        <f>IF(AND(B206="javelin 400", E206='club records end 2019'!$F$31, F206&gt;='club records end 2019'!$G$31), "CR", " ")</f>
        <v xml:space="preserve"> </v>
      </c>
      <c r="AJ206" s="12" t="str">
        <f>IF(AND(B206="javelin 600", E206='club records end 2019'!$F$32, F206&gt;='club records end 2019'!$G$32), "CR", " ")</f>
        <v xml:space="preserve"> </v>
      </c>
      <c r="AK206" s="12" t="str">
        <f>IF(AND(B206="javelin 700", E206='club records end 2019'!$F$33, F206&gt;='club records end 2019'!$G$33), "CR", " ")</f>
        <v xml:space="preserve"> </v>
      </c>
      <c r="AL206" s="12" t="str">
        <f>IF(AND(B206="javelin 800", OR(AND(E206='club records end 2019'!$F$34, F206&gt;='club records end 2019'!$G$34), AND(E206='club records end 2019'!$F$35, F206&gt;='club records end 2019'!$G$35))), "CR", " ")</f>
        <v xml:space="preserve"> </v>
      </c>
      <c r="AM206" s="12" t="str">
        <f>IF(AND(B206="shot 3", E206='club records end 2019'!$F$36, F206&gt;='club records end 2019'!$G$36), "CR", " ")</f>
        <v xml:space="preserve"> </v>
      </c>
      <c r="AN206" s="12" t="str">
        <f>IF(AND(B206="shot 4", E206='club records end 2019'!$F$37, F206&gt;='club records end 2019'!$G$37), "CR", " ")</f>
        <v xml:space="preserve"> </v>
      </c>
      <c r="AO206" s="12" t="str">
        <f>IF(AND(B206="shot 5", E206='club records end 2019'!$F$38, F206&gt;='club records end 2019'!$G$38), "CR", " ")</f>
        <v xml:space="preserve"> </v>
      </c>
      <c r="AP206" s="12" t="str">
        <f>IF(AND(B206="shot 6", E206='club records end 2019'!$F$39, F206&gt;='club records end 2019'!$G$39), "CR", " ")</f>
        <v xml:space="preserve"> </v>
      </c>
      <c r="AQ206" s="12" t="str">
        <f>IF(AND(B206="shot 7.26", E206='club records end 2019'!$F$40, F206&gt;='club records end 2019'!$G$40), "CR", " ")</f>
        <v xml:space="preserve"> </v>
      </c>
      <c r="AR206" s="12" t="str">
        <f>IF(AND(B206="60H",OR(AND(E206='club records end 2019'!$J$1,F206&lt;='club records end 2019'!$K$1),AND(E206='club records end 2019'!$J$2,F206&lt;='club records end 2019'!$K$2),AND(E206='club records end 2019'!$J$3,F206&lt;='club records end 2019'!$K$3),AND(E206='club records end 2019'!$J$4,F206&lt;='club records end 2019'!$K$4),AND(E206='club records end 2019'!$J$5,F206&lt;='club records end 2019'!$K$5))),"CR"," ")</f>
        <v xml:space="preserve"> </v>
      </c>
      <c r="AS206" s="12" t="str">
        <f>IF(AND(B206="75H", AND(E206='club records end 2019'!$J$6, F206&lt;='club records end 2019'!$K$6)), "CR", " ")</f>
        <v xml:space="preserve"> </v>
      </c>
      <c r="AT206" s="12" t="str">
        <f>IF(AND(B206="80H", AND(E206='club records end 2019'!$J$7, F206&lt;='club records end 2019'!$K$7)), "CR", " ")</f>
        <v xml:space="preserve"> </v>
      </c>
      <c r="AU206" s="12" t="str">
        <f>IF(AND(B206="100H", AND(E206='club records end 2019'!$J$8, F206&lt;='club records end 2019'!$K$8)), "CR", " ")</f>
        <v xml:space="preserve"> </v>
      </c>
      <c r="AV206" s="12" t="str">
        <f>IF(AND(B206="110H", OR(AND(E206='club records end 2019'!$J$9, F206&lt;='club records end 2019'!$K$9), AND(E206='club records end 2019'!$J$10, F206&lt;='club records end 2019'!$K$10))), "CR", " ")</f>
        <v xml:space="preserve"> </v>
      </c>
      <c r="AW206" s="12" t="str">
        <f>IF(AND(B206="400H", OR(AND(E206='club records end 2019'!$J$11, F206&lt;='club records end 2019'!$K$11), AND(E206='club records end 2019'!$J$12, F206&lt;='club records end 2019'!$K$12), AND(E206='club records end 2019'!$J$13, F206&lt;='club records end 2019'!$K$13), AND(E206='club records end 2019'!$J$14, F206&lt;='club records end 2019'!$K$14))), "CR", " ")</f>
        <v xml:space="preserve"> </v>
      </c>
      <c r="AX206" s="12" t="str">
        <f>IF(AND(B206="1500SC", AND(E206='club records end 2019'!$J$15, F206&lt;='club records end 2019'!$K$15)), "CR", " ")</f>
        <v xml:space="preserve"> </v>
      </c>
      <c r="AY206" s="12" t="str">
        <f>IF(AND(B206="2000SC", OR(AND(E206='club records end 2019'!$J$17, F206&lt;='club records end 2019'!$K$17), AND(E206='club records end 2019'!$J$18, F206&lt;='club records end 2019'!$K$18))), "CR", " ")</f>
        <v xml:space="preserve"> </v>
      </c>
      <c r="AZ206" s="12" t="str">
        <f>IF(AND(B206="3000SC", OR(AND(E206='club records end 2019'!$J$20, F206&lt;='club records end 2019'!$K$20), AND(E206='club records end 2019'!$J$21, F206&lt;='club records end 2019'!$K$21))), "CR", " ")</f>
        <v xml:space="preserve"> </v>
      </c>
      <c r="BA206" s="13" t="str">
        <f>IF(AND(B206="4x100", OR(AND(E206='club records end 2019'!$N$1, F206&lt;='club records end 2019'!$O$1), AND(E206='club records end 2019'!$N$2, F206&lt;='club records end 2019'!$O$2), AND(E206='club records end 2019'!$N$3, F206&lt;='club records end 2019'!$O$3), AND(E206='club records end 2019'!$N$4, F206&lt;='club records end 2019'!$O$4), AND(E206='club records end 2019'!$N$5, F206&lt;='club records end 2019'!$O$5))), "CR", " ")</f>
        <v xml:space="preserve"> </v>
      </c>
      <c r="BB206" s="13" t="str">
        <f>IF(AND(B206="4x200", OR(AND(E206='club records end 2019'!$N$6, F206&lt;='club records end 2019'!$O$6), AND(E206='club records end 2019'!$N$7, F206&lt;='club records end 2019'!$O$7), AND(E206='club records end 2019'!$N$8, F206&lt;='club records end 2019'!$O$8), AND(E206='club records end 2019'!$N$9, F206&lt;='club records end 2019'!$O$9), AND(E206='club records end 2019'!$N$10, F206&lt;='club records end 2019'!$O$10))), "CR", " ")</f>
        <v xml:space="preserve"> </v>
      </c>
      <c r="BC206" s="13" t="str">
        <f>IF(AND(B206="4x300", AND(E206='club records end 2019'!$N$11, F206&lt;='club records end 2019'!$O$11)), "CR", " ")</f>
        <v xml:space="preserve"> </v>
      </c>
      <c r="BD206" s="13" t="str">
        <f>IF(AND(B206="4x400", OR(AND(E206='club records end 2019'!$N$12, F206&lt;='club records end 2019'!$O$12), AND(E206='club records end 2019'!$N$13, F206&lt;='club records end 2019'!$O$13), AND(E206='club records end 2019'!$N$14, F206&lt;='club records end 2019'!$O$14), AND(E206='club records end 2019'!$N$15, F206&lt;='club records end 2019'!$O$15))), "CR", " ")</f>
        <v xml:space="preserve"> </v>
      </c>
      <c r="BE206" s="13" t="str">
        <f>IF(AND(B206="3x800", OR(AND(E206='club records end 2019'!$N$16, F206&lt;='club records end 2019'!$O$16), AND(E206='club records end 2019'!$N$17, F206&lt;='club records end 2019'!$O$17), AND(E206='club records end 2019'!$N$18, F206&lt;='club records end 2019'!$O$18))), "CR", " ")</f>
        <v xml:space="preserve"> </v>
      </c>
      <c r="BF206" s="13" t="str">
        <f>IF(AND(B206="pentathlon", OR(AND(E206='club records end 2019'!$N$21, F206&gt;='club records end 2019'!$O$21), AND(E206='club records end 2019'!$N$22, F206&gt;='club records end 2019'!$O$22),AND(E206='club records end 2019'!$N$23, F206&gt;='club records end 2019'!$O$23),AND(E206='club records end 2019'!$N$24, F206&gt;='club records end 2019'!$O$24))), "CR", " ")</f>
        <v xml:space="preserve"> </v>
      </c>
      <c r="BG206" s="13" t="str">
        <f>IF(AND(B206="heptathlon", OR(AND(E206='club records end 2019'!$N$26, F206&gt;='club records end 2019'!$O$26), AND(E206='club records end 2019'!$N$27, F206&gt;='club records end 2019'!$O$27))), "CR", " ")</f>
        <v xml:space="preserve"> </v>
      </c>
      <c r="BH206" s="13" t="str">
        <f>IF(AND(B206="decathlon", OR(AND(E206='club records end 2019'!$N$29, F206&gt;='club records end 2019'!$O$29), AND(E206='club records end 2019'!$N$30, F206&gt;='club records end 2019'!$O$30),AND(E206='club records end 2019'!$N$31, F206&gt;='club records end 2019'!$O$31))), "CR", " ")</f>
        <v xml:space="preserve"> </v>
      </c>
    </row>
    <row r="207" spans="1:60" ht="14.5" hidden="1" x14ac:dyDescent="0.35">
      <c r="A207" s="29" t="str">
        <f>IF(OR(E207="Sen", E207="V35", E207="V40", E207="V45", E207="V50", E207="V55", E207="V60", E207="V65", E207="V70", E207="V75"), "V", E207)</f>
        <v>U11</v>
      </c>
      <c r="B207" s="2">
        <v>800</v>
      </c>
      <c r="C207" s="1" t="s">
        <v>259</v>
      </c>
      <c r="D207" s="1" t="s">
        <v>260</v>
      </c>
      <c r="E207" s="29" t="s">
        <v>19</v>
      </c>
      <c r="J207" s="13" t="str">
        <f t="shared" si="23"/>
        <v/>
      </c>
      <c r="K207" s="13" t="str">
        <f>IF(AND(B207=100, OR(AND(E207='club records end 2019'!$B$6, F207&lt;='club records end 2019'!$C$6), AND(E207='club records end 2019'!$B$7, F207&lt;='club records end 2019'!$C$7), AND(E207='club records end 2019'!$B$8, F207&lt;='club records end 2019'!$C$8), AND(E207='club records end 2019'!$B$9, F207&lt;='club records end 2019'!$C$9), AND(E207='club records end 2019'!$B$10, F207&lt;='club records end 2019'!$C$10))), "CR", " ")</f>
        <v xml:space="preserve"> </v>
      </c>
      <c r="L207" s="13" t="str">
        <f>IF(AND(B207=200, OR(AND(E207='club records end 2019'!$B$11, F207&lt;='club records end 2019'!$C$11), AND(E207='club records end 2019'!$B$12, F207&lt;='club records end 2019'!$C$12), AND(E207='club records end 2019'!$B$13, F207&lt;='club records end 2019'!$C$13), AND(E207='club records end 2019'!$B$14, F207&lt;='club records end 2019'!$C$14), AND(E207='club records end 2019'!$B$15, F207&lt;='club records end 2019'!$C$15))), "CR", " ")</f>
        <v xml:space="preserve"> </v>
      </c>
      <c r="M207" s="13" t="str">
        <f>IF(AND(B207=300, OR(AND(E207='club records end 2019'!$B$16, F207&lt;='club records end 2019'!$C$16), AND(E207='club records end 2019'!$B$17, F207&lt;='club records end 2019'!$C$17))), "CR", " ")</f>
        <v xml:space="preserve"> </v>
      </c>
      <c r="N207" s="13" t="str">
        <f>IF(AND(B207=400, OR(AND(E207='club records end 2019'!$B$18, F207&lt;='club records end 2019'!$C$18), AND(E207='club records end 2019'!$B$19, F207&lt;='club records end 2019'!$C$19), AND(E207='club records end 2019'!$B$20, F207&lt;='club records end 2019'!$C$20), AND(E207='club records end 2019'!$B$21, F207&lt;='club records end 2019'!$C$21))), "CR", " ")</f>
        <v xml:space="preserve"> </v>
      </c>
      <c r="O207" s="13" t="str">
        <f>IF(AND(B207=800, OR(AND(E207='club records end 2019'!$B$22, F207&lt;='club records end 2019'!$C$22), AND(E207='club records end 2019'!$B$23, F207&lt;='club records end 2019'!$C$23), AND(E207='club records end 2019'!$B$24, F207&lt;='club records end 2019'!$C$24), AND(E207='club records end 2019'!$B$25, F207&lt;='club records end 2019'!$C$25), AND(E207='club records end 2019'!$B$26, F207&lt;='club records end 2019'!$C$26))), "CR", " ")</f>
        <v xml:space="preserve"> </v>
      </c>
      <c r="P207" s="13" t="str">
        <f>IF(AND(B207=1000, OR(AND(E207='club records end 2019'!$B$27, F207&lt;='club records end 2019'!$C$27), AND(E207='club records end 2019'!$B$28, F207&lt;='club records end 2019'!$C$28))), "CR", " ")</f>
        <v xml:space="preserve"> </v>
      </c>
      <c r="Q207" s="13" t="str">
        <f>IF(AND(B207=1500, OR(AND(E207='club records end 2019'!$B$29, F207&lt;='club records end 2019'!$C$29), AND(E207='club records end 2019'!$B$30, F207&lt;='club records end 2019'!$C$30), AND(E207='club records end 2019'!$B$31, F207&lt;='club records end 2019'!$C$31), AND(E207='club records end 2019'!$B$32, F207&lt;='club records end 2019'!$C$32), AND(E207='club records end 2019'!$B$33, F207&lt;='club records end 2019'!$C$33))), "CR", " ")</f>
        <v xml:space="preserve"> </v>
      </c>
      <c r="R207" s="13" t="str">
        <f>IF(AND(B207="1600 (Mile)",OR(AND(E207='club records end 2019'!$B$34,F207&lt;='club records end 2019'!$C$34),AND(E207='club records end 2019'!$B$35,F207&lt;='club records end 2019'!$C$35),AND(E207='club records end 2019'!$B$36,F207&lt;='club records end 2019'!$C$36),AND(E207='club records end 2019'!$B$37,F207&lt;='club records end 2019'!$C$37))),"CR"," ")</f>
        <v xml:space="preserve"> </v>
      </c>
      <c r="S207" s="13" t="str">
        <f>IF(AND(B207=3000, OR(AND(E207='club records end 2019'!$B$38, F207&lt;='club records end 2019'!$C$38), AND(E207='club records end 2019'!$B$39, F207&lt;='club records end 2019'!$C$39), AND(E207='club records end 2019'!$B$40, F207&lt;='club records end 2019'!$C$40), AND(E207='club records end 2019'!$B$41, F207&lt;='club records end 2019'!$C$41))), "CR", " ")</f>
        <v xml:space="preserve"> </v>
      </c>
      <c r="T207" s="13" t="str">
        <f>IF(AND(B207=5000, OR(AND(E207='club records end 2019'!$B$42, F207&lt;='club records end 2019'!$C$42), AND(E207='club records end 2019'!$B$43, F207&lt;='club records end 2019'!$C$43))), "CR", " ")</f>
        <v xml:space="preserve"> </v>
      </c>
      <c r="U207" s="12" t="str">
        <f>IF(AND(B207=10000, OR(AND(E207='club records end 2019'!$B$44, F207&lt;='club records end 2019'!$C$44), AND(E207='club records end 2019'!$B$45, F207&lt;='club records end 2019'!$C$45))), "CR", " ")</f>
        <v xml:space="preserve"> </v>
      </c>
      <c r="V207" s="12" t="str">
        <f>IF(AND(B207="high jump", OR(AND(E207='club records end 2019'!$F$1, F207&gt;='club records end 2019'!$G$1), AND(E207='club records end 2019'!$F$2, F207&gt;='club records end 2019'!$G$2), AND(E207='club records end 2019'!$F$3, F207&gt;='club records end 2019'!$G$3), AND(E207='club records end 2019'!$F$4, F207&gt;='club records end 2019'!$G$4), AND(E207='club records end 2019'!$F$5, F207&gt;='club records end 2019'!$G$5))), "CR", " ")</f>
        <v xml:space="preserve"> </v>
      </c>
      <c r="W207" s="12" t="str">
        <f>IF(AND(B207="long jump", OR(AND(E207='club records end 2019'!$F$6, F207&gt;='club records end 2019'!$G$6), AND(E207='club records end 2019'!$F$7, F207&gt;='club records end 2019'!$G$7), AND(E207='club records end 2019'!$F$8, F207&gt;='club records end 2019'!$G$8), AND(E207='club records end 2019'!$F$9, F207&gt;='club records end 2019'!$G$9), AND(E207='club records end 2019'!$F$10, F207&gt;='club records end 2019'!$G$10))), "CR", " ")</f>
        <v xml:space="preserve"> </v>
      </c>
      <c r="X207" s="12" t="str">
        <f>IF(AND(B207="triple jump", OR(AND(E207='club records end 2019'!$F$11, F207&gt;='club records end 2019'!$G$11), AND(E207='club records end 2019'!$F$12, F207&gt;='club records end 2019'!$G$12), AND(E207='club records end 2019'!$F$13, F207&gt;='club records end 2019'!$G$13), AND(E207='club records end 2019'!$F$14, F207&gt;='club records end 2019'!$H$14), AND(E207='club records end 2019'!$F$15, F207&gt;='club records end 2019'!$G$15))), "CR", " ")</f>
        <v xml:space="preserve"> </v>
      </c>
      <c r="Y207" s="12" t="str">
        <f>IF(AND(B207="pole vault", OR(AND(E207='club records end 2019'!$F$16, F207&gt;='club records end 2019'!$G$16), AND(E207='club records end 2019'!$F$17, F207&gt;='club records end 2019'!$G$17), AND(E207='club records end 2019'!$F$18, F207&gt;='club records end 2019'!$G$18), AND(E207='club records end 2019'!$F$19, F207&gt;='club records end 2019'!$G$19), AND(E207='club records end 2019'!$F$20, F207&gt;='club records end 2019'!$G$20))), "CR", " ")</f>
        <v xml:space="preserve"> </v>
      </c>
      <c r="Z207" s="12" t="str">
        <f>IF(AND(B207="discus 1", E207='club records end 2019'!$F$21, F207&gt;='club records end 2019'!$G$21), "CR", " ")</f>
        <v xml:space="preserve"> </v>
      </c>
      <c r="AA207" s="12" t="str">
        <f>IF(AND(B207="discus 1.25", E207='club records end 2019'!$F$22, F207&gt;='club records end 2019'!$G$22), "CR", " ")</f>
        <v xml:space="preserve"> </v>
      </c>
      <c r="AB207" s="12" t="str">
        <f>IF(AND(B207="discus 1.5", E207='club records end 2019'!$F$23, F207&gt;='club records end 2019'!$G$23), "CR", " ")</f>
        <v xml:space="preserve"> </v>
      </c>
      <c r="AC207" s="12" t="str">
        <f>IF(AND(B207="discus 1.75", E207='club records end 2019'!$F$24, F207&gt;='club records end 2019'!$G$24), "CR", " ")</f>
        <v xml:space="preserve"> </v>
      </c>
      <c r="AD207" s="12" t="str">
        <f>IF(AND(B207="discus 2", E207='club records end 2019'!$F$25, F207&gt;='club records end 2019'!$G$25), "CR", " ")</f>
        <v xml:space="preserve"> </v>
      </c>
      <c r="AE207" s="12" t="str">
        <f>IF(AND(B207="hammer 4", E207='club records end 2019'!$F$27, F207&gt;='club records end 2019'!$G$27), "CR", " ")</f>
        <v xml:space="preserve"> </v>
      </c>
      <c r="AF207" s="12" t="str">
        <f>IF(AND(B207="hammer 5", E207='club records end 2019'!$F$28, F207&gt;='club records end 2019'!$G$28), "CR", " ")</f>
        <v xml:space="preserve"> </v>
      </c>
      <c r="AG207" s="12" t="str">
        <f>IF(AND(B207="hammer 6", E207='club records end 2019'!$F$29, F207&gt;='club records end 2019'!$G$29), "CR", " ")</f>
        <v xml:space="preserve"> </v>
      </c>
      <c r="AH207" s="12" t="str">
        <f>IF(AND(B207="hammer 7.26", E207='club records end 2019'!$F$30, F207&gt;='club records end 2019'!$G$30), "CR", " ")</f>
        <v xml:space="preserve"> </v>
      </c>
      <c r="AI207" s="12" t="str">
        <f>IF(AND(B207="javelin 400", E207='club records end 2019'!$F$31, F207&gt;='club records end 2019'!$G$31), "CR", " ")</f>
        <v xml:space="preserve"> </v>
      </c>
      <c r="AJ207" s="12" t="str">
        <f>IF(AND(B207="javelin 600", E207='club records end 2019'!$F$32, F207&gt;='club records end 2019'!$G$32), "CR", " ")</f>
        <v xml:space="preserve"> </v>
      </c>
      <c r="AK207" s="12" t="str">
        <f>IF(AND(B207="javelin 700", E207='club records end 2019'!$F$33, F207&gt;='club records end 2019'!$G$33), "CR", " ")</f>
        <v xml:space="preserve"> </v>
      </c>
      <c r="AL207" s="12" t="str">
        <f>IF(AND(B207="javelin 800", OR(AND(E207='club records end 2019'!$F$34, F207&gt;='club records end 2019'!$G$34), AND(E207='club records end 2019'!$F$35, F207&gt;='club records end 2019'!$G$35))), "CR", " ")</f>
        <v xml:space="preserve"> </v>
      </c>
      <c r="AM207" s="12" t="str">
        <f>IF(AND(B207="shot 3", E207='club records end 2019'!$F$36, F207&gt;='club records end 2019'!$G$36), "CR", " ")</f>
        <v xml:space="preserve"> </v>
      </c>
      <c r="AN207" s="12" t="str">
        <f>IF(AND(B207="shot 4", E207='club records end 2019'!$F$37, F207&gt;='club records end 2019'!$G$37), "CR", " ")</f>
        <v xml:space="preserve"> </v>
      </c>
      <c r="AO207" s="12" t="str">
        <f>IF(AND(B207="shot 5", E207='club records end 2019'!$F$38, F207&gt;='club records end 2019'!$G$38), "CR", " ")</f>
        <v xml:space="preserve"> </v>
      </c>
      <c r="AP207" s="12" t="str">
        <f>IF(AND(B207="shot 6", E207='club records end 2019'!$F$39, F207&gt;='club records end 2019'!$G$39), "CR", " ")</f>
        <v xml:space="preserve"> </v>
      </c>
      <c r="AQ207" s="12" t="str">
        <f>IF(AND(B207="shot 7.26", E207='club records end 2019'!$F$40, F207&gt;='club records end 2019'!$G$40), "CR", " ")</f>
        <v xml:space="preserve"> </v>
      </c>
      <c r="AR207" s="12" t="str">
        <f>IF(AND(B207="60H",OR(AND(E207='club records end 2019'!$J$1,F207&lt;='club records end 2019'!$K$1),AND(E207='club records end 2019'!$J$2,F207&lt;='club records end 2019'!$K$2),AND(E207='club records end 2019'!$J$3,F207&lt;='club records end 2019'!$K$3),AND(E207='club records end 2019'!$J$4,F207&lt;='club records end 2019'!$K$4),AND(E207='club records end 2019'!$J$5,F207&lt;='club records end 2019'!$K$5))),"CR"," ")</f>
        <v xml:space="preserve"> </v>
      </c>
      <c r="AS207" s="12" t="str">
        <f>IF(AND(B207="75H", AND(E207='club records end 2019'!$J$6, F207&lt;='club records end 2019'!$K$6)), "CR", " ")</f>
        <v xml:space="preserve"> </v>
      </c>
      <c r="AT207" s="12" t="str">
        <f>IF(AND(B207="80H", AND(E207='club records end 2019'!$J$7, F207&lt;='club records end 2019'!$K$7)), "CR", " ")</f>
        <v xml:space="preserve"> </v>
      </c>
      <c r="AU207" s="12" t="str">
        <f>IF(AND(B207="100H", AND(E207='club records end 2019'!$J$8, F207&lt;='club records end 2019'!$K$8)), "CR", " ")</f>
        <v xml:space="preserve"> </v>
      </c>
      <c r="AV207" s="12" t="str">
        <f>IF(AND(B207="110H", OR(AND(E207='club records end 2019'!$J$9, F207&lt;='club records end 2019'!$K$9), AND(E207='club records end 2019'!$J$10, F207&lt;='club records end 2019'!$K$10))), "CR", " ")</f>
        <v xml:space="preserve"> </v>
      </c>
      <c r="AW207" s="12" t="str">
        <f>IF(AND(B207="400H", OR(AND(E207='club records end 2019'!$J$11, F207&lt;='club records end 2019'!$K$11), AND(E207='club records end 2019'!$J$12, F207&lt;='club records end 2019'!$K$12), AND(E207='club records end 2019'!$J$13, F207&lt;='club records end 2019'!$K$13), AND(E207='club records end 2019'!$J$14, F207&lt;='club records end 2019'!$K$14))), "CR", " ")</f>
        <v xml:space="preserve"> </v>
      </c>
      <c r="AX207" s="12" t="str">
        <f>IF(AND(B207="1500SC", AND(E207='club records end 2019'!$J$15, F207&lt;='club records end 2019'!$K$15)), "CR", " ")</f>
        <v xml:space="preserve"> </v>
      </c>
      <c r="AY207" s="12" t="str">
        <f>IF(AND(B207="2000SC", OR(AND(E207='club records end 2019'!$J$17, F207&lt;='club records end 2019'!$K$17), AND(E207='club records end 2019'!$J$18, F207&lt;='club records end 2019'!$K$18))), "CR", " ")</f>
        <v xml:space="preserve"> </v>
      </c>
      <c r="AZ207" s="12" t="str">
        <f>IF(AND(B207="3000SC", OR(AND(E207='club records end 2019'!$J$20, F207&lt;='club records end 2019'!$K$20), AND(E207='club records end 2019'!$J$21, F207&lt;='club records end 2019'!$K$21))), "CR", " ")</f>
        <v xml:space="preserve"> </v>
      </c>
      <c r="BA207" s="13" t="str">
        <f>IF(AND(B207="4x100", OR(AND(E207='club records end 2019'!$N$1, F207&lt;='club records end 2019'!$O$1), AND(E207='club records end 2019'!$N$2, F207&lt;='club records end 2019'!$O$2), AND(E207='club records end 2019'!$N$3, F207&lt;='club records end 2019'!$O$3), AND(E207='club records end 2019'!$N$4, F207&lt;='club records end 2019'!$O$4), AND(E207='club records end 2019'!$N$5, F207&lt;='club records end 2019'!$O$5))), "CR", " ")</f>
        <v xml:space="preserve"> </v>
      </c>
      <c r="BB207" s="13" t="str">
        <f>IF(AND(B207="4x200", OR(AND(E207='club records end 2019'!$N$6, F207&lt;='club records end 2019'!$O$6), AND(E207='club records end 2019'!$N$7, F207&lt;='club records end 2019'!$O$7), AND(E207='club records end 2019'!$N$8, F207&lt;='club records end 2019'!$O$8), AND(E207='club records end 2019'!$N$9, F207&lt;='club records end 2019'!$O$9), AND(E207='club records end 2019'!$N$10, F207&lt;='club records end 2019'!$O$10))), "CR", " ")</f>
        <v xml:space="preserve"> </v>
      </c>
      <c r="BC207" s="13" t="str">
        <f>IF(AND(B207="4x300", AND(E207='club records end 2019'!$N$11, F207&lt;='club records end 2019'!$O$11)), "CR", " ")</f>
        <v xml:space="preserve"> </v>
      </c>
      <c r="BD207" s="13" t="str">
        <f>IF(AND(B207="4x400", OR(AND(E207='club records end 2019'!$N$12, F207&lt;='club records end 2019'!$O$12), AND(E207='club records end 2019'!$N$13, F207&lt;='club records end 2019'!$O$13), AND(E207='club records end 2019'!$N$14, F207&lt;='club records end 2019'!$O$14), AND(E207='club records end 2019'!$N$15, F207&lt;='club records end 2019'!$O$15))), "CR", " ")</f>
        <v xml:space="preserve"> </v>
      </c>
      <c r="BE207" s="13" t="str">
        <f>IF(AND(B207="3x800", OR(AND(E207='club records end 2019'!$N$16, F207&lt;='club records end 2019'!$O$16), AND(E207='club records end 2019'!$N$17, F207&lt;='club records end 2019'!$O$17), AND(E207='club records end 2019'!$N$18, F207&lt;='club records end 2019'!$O$18))), "CR", " ")</f>
        <v xml:space="preserve"> </v>
      </c>
      <c r="BF207" s="13" t="str">
        <f>IF(AND(B207="pentathlon", OR(AND(E207='club records end 2019'!$N$21, F207&gt;='club records end 2019'!$O$21), AND(E207='club records end 2019'!$N$22, F207&gt;='club records end 2019'!$O$22),AND(E207='club records end 2019'!$N$23, F207&gt;='club records end 2019'!$O$23),AND(E207='club records end 2019'!$N$24, F207&gt;='club records end 2019'!$O$24))), "CR", " ")</f>
        <v xml:space="preserve"> </v>
      </c>
      <c r="BG207" s="13" t="str">
        <f>IF(AND(B207="heptathlon", OR(AND(E207='club records end 2019'!$N$26, F207&gt;='club records end 2019'!$O$26), AND(E207='club records end 2019'!$N$27, F207&gt;='club records end 2019'!$O$27))), "CR", " ")</f>
        <v xml:space="preserve"> </v>
      </c>
      <c r="BH207" s="13" t="str">
        <f>IF(AND(B207="decathlon", OR(AND(E207='club records end 2019'!$N$29, F207&gt;='club records end 2019'!$O$29), AND(E207='club records end 2019'!$N$30, F207&gt;='club records end 2019'!$O$30),AND(E207='club records end 2019'!$N$31, F207&gt;='club records end 2019'!$O$31))), "CR", " ")</f>
        <v xml:space="preserve"> </v>
      </c>
    </row>
    <row r="208" spans="1:60" ht="14.5" hidden="1" x14ac:dyDescent="0.35">
      <c r="A208" s="29" t="str">
        <f>IF(OR(E208="Sen", E208="V35", E208="V40", E208="V45", E208="V50", E208="V55", E208="V60", E208="V65", E208="V70", E208="V75"), "V", E208)</f>
        <v>U11</v>
      </c>
      <c r="B208" s="2" t="s">
        <v>7</v>
      </c>
      <c r="C208" s="1" t="s">
        <v>278</v>
      </c>
      <c r="D208" s="1" t="s">
        <v>279</v>
      </c>
      <c r="E208" s="33" t="s">
        <v>19</v>
      </c>
      <c r="J208" s="13" t="str">
        <f t="shared" si="23"/>
        <v/>
      </c>
      <c r="K208" s="13" t="str">
        <f>IF(AND(B208=100, OR(AND(E208='club records end 2019'!$B$6, F208&lt;='club records end 2019'!$C$6), AND(E208='club records end 2019'!$B$7, F208&lt;='club records end 2019'!$C$7), AND(E208='club records end 2019'!$B$8, F208&lt;='club records end 2019'!$C$8), AND(E208='club records end 2019'!$B$9, F208&lt;='club records end 2019'!$C$9), AND(E208='club records end 2019'!$B$10, F208&lt;='club records end 2019'!$C$10))), "CR", " ")</f>
        <v xml:space="preserve"> </v>
      </c>
      <c r="L208" s="13" t="str">
        <f>IF(AND(B208=200, OR(AND(E208='club records end 2019'!$B$11, F208&lt;='club records end 2019'!$C$11), AND(E208='club records end 2019'!$B$12, F208&lt;='club records end 2019'!$C$12), AND(E208='club records end 2019'!$B$13, F208&lt;='club records end 2019'!$C$13), AND(E208='club records end 2019'!$B$14, F208&lt;='club records end 2019'!$C$14), AND(E208='club records end 2019'!$B$15, F208&lt;='club records end 2019'!$C$15))), "CR", " ")</f>
        <v xml:space="preserve"> </v>
      </c>
      <c r="M208" s="13" t="str">
        <f>IF(AND(B208=300, OR(AND(E208='club records end 2019'!$B$16, F208&lt;='club records end 2019'!$C$16), AND(E208='club records end 2019'!$B$17, F208&lt;='club records end 2019'!$C$17))), "CR", " ")</f>
        <v xml:space="preserve"> </v>
      </c>
      <c r="N208" s="13" t="str">
        <f>IF(AND(B208=400, OR(AND(E208='club records end 2019'!$B$18, F208&lt;='club records end 2019'!$C$18), AND(E208='club records end 2019'!$B$19, F208&lt;='club records end 2019'!$C$19), AND(E208='club records end 2019'!$B$20, F208&lt;='club records end 2019'!$C$20), AND(E208='club records end 2019'!$B$21, F208&lt;='club records end 2019'!$C$21))), "CR", " ")</f>
        <v xml:space="preserve"> </v>
      </c>
      <c r="O208" s="13" t="str">
        <f>IF(AND(B208=800, OR(AND(E208='club records end 2019'!$B$22, F208&lt;='club records end 2019'!$C$22), AND(E208='club records end 2019'!$B$23, F208&lt;='club records end 2019'!$C$23), AND(E208='club records end 2019'!$B$24, F208&lt;='club records end 2019'!$C$24), AND(E208='club records end 2019'!$B$25, F208&lt;='club records end 2019'!$C$25), AND(E208='club records end 2019'!$B$26, F208&lt;='club records end 2019'!$C$26))), "CR", " ")</f>
        <v xml:space="preserve"> </v>
      </c>
      <c r="P208" s="13" t="str">
        <f>IF(AND(B208=1000, OR(AND(E208='club records end 2019'!$B$27, F208&lt;='club records end 2019'!$C$27), AND(E208='club records end 2019'!$B$28, F208&lt;='club records end 2019'!$C$28))), "CR", " ")</f>
        <v xml:space="preserve"> </v>
      </c>
      <c r="Q208" s="13" t="str">
        <f>IF(AND(B208=1500, OR(AND(E208='club records end 2019'!$B$29, F208&lt;='club records end 2019'!$C$29), AND(E208='club records end 2019'!$B$30, F208&lt;='club records end 2019'!$C$30), AND(E208='club records end 2019'!$B$31, F208&lt;='club records end 2019'!$C$31), AND(E208='club records end 2019'!$B$32, F208&lt;='club records end 2019'!$C$32), AND(E208='club records end 2019'!$B$33, F208&lt;='club records end 2019'!$C$33))), "CR", " ")</f>
        <v xml:space="preserve"> </v>
      </c>
      <c r="R208" s="13" t="str">
        <f>IF(AND(B208="1600 (Mile)",OR(AND(E208='club records end 2019'!$B$34,F208&lt;='club records end 2019'!$C$34),AND(E208='club records end 2019'!$B$35,F208&lt;='club records end 2019'!$C$35),AND(E208='club records end 2019'!$B$36,F208&lt;='club records end 2019'!$C$36),AND(E208='club records end 2019'!$B$37,F208&lt;='club records end 2019'!$C$37))),"CR"," ")</f>
        <v xml:space="preserve"> </v>
      </c>
      <c r="S208" s="13" t="str">
        <f>IF(AND(B208=3000, OR(AND(E208='club records end 2019'!$B$38, F208&lt;='club records end 2019'!$C$38), AND(E208='club records end 2019'!$B$39, F208&lt;='club records end 2019'!$C$39), AND(E208='club records end 2019'!$B$40, F208&lt;='club records end 2019'!$C$40), AND(E208='club records end 2019'!$B$41, F208&lt;='club records end 2019'!$C$41))), "CR", " ")</f>
        <v xml:space="preserve"> </v>
      </c>
      <c r="T208" s="13" t="str">
        <f>IF(AND(B208=5000, OR(AND(E208='club records end 2019'!$B$42, F208&lt;='club records end 2019'!$C$42), AND(E208='club records end 2019'!$B$43, F208&lt;='club records end 2019'!$C$43))), "CR", " ")</f>
        <v xml:space="preserve"> </v>
      </c>
      <c r="U208" s="12" t="str">
        <f>IF(AND(B208=10000, OR(AND(E208='club records end 2019'!$B$44, F208&lt;='club records end 2019'!$C$44), AND(E208='club records end 2019'!$B$45, F208&lt;='club records end 2019'!$C$45))), "CR", " ")</f>
        <v xml:space="preserve"> </v>
      </c>
      <c r="V208" s="12" t="str">
        <f>IF(AND(B208="high jump", OR(AND(E208='club records end 2019'!$F$1, F208&gt;='club records end 2019'!$G$1), AND(E208='club records end 2019'!$F$2, F208&gt;='club records end 2019'!$G$2), AND(E208='club records end 2019'!$F$3, F208&gt;='club records end 2019'!$G$3), AND(E208='club records end 2019'!$F$4, F208&gt;='club records end 2019'!$G$4), AND(E208='club records end 2019'!$F$5, F208&gt;='club records end 2019'!$G$5))), "CR", " ")</f>
        <v xml:space="preserve"> </v>
      </c>
      <c r="W208" s="12" t="str">
        <f>IF(AND(B208="long jump", OR(AND(E208='club records end 2019'!$F$6, F208&gt;='club records end 2019'!$G$6), AND(E208='club records end 2019'!$F$7, F208&gt;='club records end 2019'!$G$7), AND(E208='club records end 2019'!$F$8, F208&gt;='club records end 2019'!$G$8), AND(E208='club records end 2019'!$F$9, F208&gt;='club records end 2019'!$G$9), AND(E208='club records end 2019'!$F$10, F208&gt;='club records end 2019'!$G$10))), "CR", " ")</f>
        <v xml:space="preserve"> </v>
      </c>
      <c r="X208" s="12" t="str">
        <f>IF(AND(B208="triple jump", OR(AND(E208='club records end 2019'!$F$11, F208&gt;='club records end 2019'!$G$11), AND(E208='club records end 2019'!$F$12, F208&gt;='club records end 2019'!$G$12), AND(E208='club records end 2019'!$F$13, F208&gt;='club records end 2019'!$G$13), AND(E208='club records end 2019'!$F$14, F208&gt;='club records end 2019'!$H$14), AND(E208='club records end 2019'!$F$15, F208&gt;='club records end 2019'!$G$15))), "CR", " ")</f>
        <v xml:space="preserve"> </v>
      </c>
      <c r="Y208" s="12" t="str">
        <f>IF(AND(B208="pole vault", OR(AND(E208='club records end 2019'!$F$16, F208&gt;='club records end 2019'!$G$16), AND(E208='club records end 2019'!$F$17, F208&gt;='club records end 2019'!$G$17), AND(E208='club records end 2019'!$F$18, F208&gt;='club records end 2019'!$G$18), AND(E208='club records end 2019'!$F$19, F208&gt;='club records end 2019'!$G$19), AND(E208='club records end 2019'!$F$20, F208&gt;='club records end 2019'!$G$20))), "CR", " ")</f>
        <v xml:space="preserve"> </v>
      </c>
      <c r="Z208" s="12" t="str">
        <f>IF(AND(B208="discus 1", E208='club records end 2019'!$F$21, F208&gt;='club records end 2019'!$G$21), "CR", " ")</f>
        <v xml:space="preserve"> </v>
      </c>
      <c r="AA208" s="12" t="str">
        <f>IF(AND(B208="discus 1.25", E208='club records end 2019'!$F$22, F208&gt;='club records end 2019'!$G$22), "CR", " ")</f>
        <v xml:space="preserve"> </v>
      </c>
      <c r="AB208" s="12" t="str">
        <f>IF(AND(B208="discus 1.5", E208='club records end 2019'!$F$23, F208&gt;='club records end 2019'!$G$23), "CR", " ")</f>
        <v xml:space="preserve"> </v>
      </c>
      <c r="AC208" s="12" t="str">
        <f>IF(AND(B208="discus 1.75", E208='club records end 2019'!$F$24, F208&gt;='club records end 2019'!$G$24), "CR", " ")</f>
        <v xml:space="preserve"> </v>
      </c>
      <c r="AD208" s="12" t="str">
        <f>IF(AND(B208="discus 2", E208='club records end 2019'!$F$25, F208&gt;='club records end 2019'!$G$25), "CR", " ")</f>
        <v xml:space="preserve"> </v>
      </c>
      <c r="AE208" s="12" t="str">
        <f>IF(AND(B208="hammer 4", E208='club records end 2019'!$F$27, F208&gt;='club records end 2019'!$G$27), "CR", " ")</f>
        <v xml:space="preserve"> </v>
      </c>
      <c r="AF208" s="12" t="str">
        <f>IF(AND(B208="hammer 5", E208='club records end 2019'!$F$28, F208&gt;='club records end 2019'!$G$28), "CR", " ")</f>
        <v xml:space="preserve"> </v>
      </c>
      <c r="AG208" s="12" t="str">
        <f>IF(AND(B208="hammer 6", E208='club records end 2019'!$F$29, F208&gt;='club records end 2019'!$G$29), "CR", " ")</f>
        <v xml:space="preserve"> </v>
      </c>
      <c r="AH208" s="12" t="str">
        <f>IF(AND(B208="hammer 7.26", E208='club records end 2019'!$F$30, F208&gt;='club records end 2019'!$G$30), "CR", " ")</f>
        <v xml:space="preserve"> </v>
      </c>
      <c r="AI208" s="12" t="str">
        <f>IF(AND(B208="javelin 400", E208='club records end 2019'!$F$31, F208&gt;='club records end 2019'!$G$31), "CR", " ")</f>
        <v xml:space="preserve"> </v>
      </c>
      <c r="AJ208" s="12" t="str">
        <f>IF(AND(B208="javelin 600", E208='club records end 2019'!$F$32, F208&gt;='club records end 2019'!$G$32), "CR", " ")</f>
        <v xml:space="preserve"> </v>
      </c>
      <c r="AK208" s="12" t="str">
        <f>IF(AND(B208="javelin 700", E208='club records end 2019'!$F$33, F208&gt;='club records end 2019'!$G$33), "CR", " ")</f>
        <v xml:space="preserve"> </v>
      </c>
      <c r="AL208" s="12" t="str">
        <f>IF(AND(B208="javelin 800", OR(AND(E208='club records end 2019'!$F$34, F208&gt;='club records end 2019'!$G$34), AND(E208='club records end 2019'!$F$35, F208&gt;='club records end 2019'!$G$35))), "CR", " ")</f>
        <v xml:space="preserve"> </v>
      </c>
      <c r="AM208" s="12" t="str">
        <f>IF(AND(B208="shot 3", E208='club records end 2019'!$F$36, F208&gt;='club records end 2019'!$G$36), "CR", " ")</f>
        <v xml:space="preserve"> </v>
      </c>
      <c r="AN208" s="12" t="str">
        <f>IF(AND(B208="shot 4", E208='club records end 2019'!$F$37, F208&gt;='club records end 2019'!$G$37), "CR", " ")</f>
        <v xml:space="preserve"> </v>
      </c>
      <c r="AO208" s="12" t="str">
        <f>IF(AND(B208="shot 5", E208='club records end 2019'!$F$38, F208&gt;='club records end 2019'!$G$38), "CR", " ")</f>
        <v xml:space="preserve"> </v>
      </c>
      <c r="AP208" s="12" t="str">
        <f>IF(AND(B208="shot 6", E208='club records end 2019'!$F$39, F208&gt;='club records end 2019'!$G$39), "CR", " ")</f>
        <v xml:space="preserve"> </v>
      </c>
      <c r="AQ208" s="12" t="str">
        <f>IF(AND(B208="shot 7.26", E208='club records end 2019'!$F$40, F208&gt;='club records end 2019'!$G$40), "CR", " ")</f>
        <v xml:space="preserve"> </v>
      </c>
      <c r="AR208" s="12" t="str">
        <f>IF(AND(B208="60H",OR(AND(E208='club records end 2019'!$J$1,F208&lt;='club records end 2019'!$K$1),AND(E208='club records end 2019'!$J$2,F208&lt;='club records end 2019'!$K$2),AND(E208='club records end 2019'!$J$3,F208&lt;='club records end 2019'!$K$3),AND(E208='club records end 2019'!$J$4,F208&lt;='club records end 2019'!$K$4),AND(E208='club records end 2019'!$J$5,F208&lt;='club records end 2019'!$K$5))),"CR"," ")</f>
        <v xml:space="preserve"> </v>
      </c>
      <c r="AS208" s="12" t="str">
        <f>IF(AND(B208="75H", AND(E208='club records end 2019'!$J$6, F208&lt;='club records end 2019'!$K$6)), "CR", " ")</f>
        <v xml:space="preserve"> </v>
      </c>
      <c r="AT208" s="12" t="str">
        <f>IF(AND(B208="80H", AND(E208='club records end 2019'!$J$7, F208&lt;='club records end 2019'!$K$7)), "CR", " ")</f>
        <v xml:space="preserve"> </v>
      </c>
      <c r="AU208" s="12" t="str">
        <f>IF(AND(B208="100H", AND(E208='club records end 2019'!$J$8, F208&lt;='club records end 2019'!$K$8)), "CR", " ")</f>
        <v xml:space="preserve"> </v>
      </c>
      <c r="AV208" s="12" t="str">
        <f>IF(AND(B208="110H", OR(AND(E208='club records end 2019'!$J$9, F208&lt;='club records end 2019'!$K$9), AND(E208='club records end 2019'!$J$10, F208&lt;='club records end 2019'!$K$10))), "CR", " ")</f>
        <v xml:space="preserve"> </v>
      </c>
      <c r="AW208" s="12" t="str">
        <f>IF(AND(B208="400H", OR(AND(E208='club records end 2019'!$J$11, F208&lt;='club records end 2019'!$K$11), AND(E208='club records end 2019'!$J$12, F208&lt;='club records end 2019'!$K$12), AND(E208='club records end 2019'!$J$13, F208&lt;='club records end 2019'!$K$13), AND(E208='club records end 2019'!$J$14, F208&lt;='club records end 2019'!$K$14))), "CR", " ")</f>
        <v xml:space="preserve"> </v>
      </c>
      <c r="AX208" s="12" t="str">
        <f>IF(AND(B208="1500SC", AND(E208='club records end 2019'!$J$15, F208&lt;='club records end 2019'!$K$15)), "CR", " ")</f>
        <v xml:space="preserve"> </v>
      </c>
      <c r="AY208" s="12" t="str">
        <f>IF(AND(B208="2000SC", OR(AND(E208='club records end 2019'!$J$17, F208&lt;='club records end 2019'!$K$17), AND(E208='club records end 2019'!$J$18, F208&lt;='club records end 2019'!$K$18))), "CR", " ")</f>
        <v xml:space="preserve"> </v>
      </c>
      <c r="AZ208" s="12" t="str">
        <f>IF(AND(B208="3000SC", OR(AND(E208='club records end 2019'!$J$20, F208&lt;='club records end 2019'!$K$20), AND(E208='club records end 2019'!$J$21, F208&lt;='club records end 2019'!$K$21))), "CR", " ")</f>
        <v xml:space="preserve"> </v>
      </c>
      <c r="BA208" s="13" t="str">
        <f>IF(AND(B208="4x100", OR(AND(E208='club records end 2019'!$N$1, F208&lt;='club records end 2019'!$O$1), AND(E208='club records end 2019'!$N$2, F208&lt;='club records end 2019'!$O$2), AND(E208='club records end 2019'!$N$3, F208&lt;='club records end 2019'!$O$3), AND(E208='club records end 2019'!$N$4, F208&lt;='club records end 2019'!$O$4), AND(E208='club records end 2019'!$N$5, F208&lt;='club records end 2019'!$O$5))), "CR", " ")</f>
        <v xml:space="preserve"> </v>
      </c>
      <c r="BB208" s="13" t="str">
        <f>IF(AND(B208="4x200", OR(AND(E208='club records end 2019'!$N$6, F208&lt;='club records end 2019'!$O$6), AND(E208='club records end 2019'!$N$7, F208&lt;='club records end 2019'!$O$7), AND(E208='club records end 2019'!$N$8, F208&lt;='club records end 2019'!$O$8), AND(E208='club records end 2019'!$N$9, F208&lt;='club records end 2019'!$O$9), AND(E208='club records end 2019'!$N$10, F208&lt;='club records end 2019'!$O$10))), "CR", " ")</f>
        <v xml:space="preserve"> </v>
      </c>
      <c r="BC208" s="13" t="str">
        <f>IF(AND(B208="4x300", AND(E208='club records end 2019'!$N$11, F208&lt;='club records end 2019'!$O$11)), "CR", " ")</f>
        <v xml:space="preserve"> </v>
      </c>
      <c r="BD208" s="13" t="str">
        <f>IF(AND(B208="4x400", OR(AND(E208='club records end 2019'!$N$12, F208&lt;='club records end 2019'!$O$12), AND(E208='club records end 2019'!$N$13, F208&lt;='club records end 2019'!$O$13), AND(E208='club records end 2019'!$N$14, F208&lt;='club records end 2019'!$O$14), AND(E208='club records end 2019'!$N$15, F208&lt;='club records end 2019'!$O$15))), "CR", " ")</f>
        <v xml:space="preserve"> </v>
      </c>
      <c r="BE208" s="13" t="str">
        <f>IF(AND(B208="3x800", OR(AND(E208='club records end 2019'!$N$16, F208&lt;='club records end 2019'!$O$16), AND(E208='club records end 2019'!$N$17, F208&lt;='club records end 2019'!$O$17), AND(E208='club records end 2019'!$N$18, F208&lt;='club records end 2019'!$O$18))), "CR", " ")</f>
        <v xml:space="preserve"> </v>
      </c>
      <c r="BF208" s="13" t="str">
        <f>IF(AND(B208="pentathlon", OR(AND(E208='club records end 2019'!$N$21, F208&gt;='club records end 2019'!$O$21), AND(E208='club records end 2019'!$N$22, F208&gt;='club records end 2019'!$O$22),AND(E208='club records end 2019'!$N$23, F208&gt;='club records end 2019'!$O$23),AND(E208='club records end 2019'!$N$24, F208&gt;='club records end 2019'!$O$24))), "CR", " ")</f>
        <v xml:space="preserve"> </v>
      </c>
      <c r="BG208" s="13" t="str">
        <f>IF(AND(B208="heptathlon", OR(AND(E208='club records end 2019'!$N$26, F208&gt;='club records end 2019'!$O$26), AND(E208='club records end 2019'!$N$27, F208&gt;='club records end 2019'!$O$27))), "CR", " ")</f>
        <v xml:space="preserve"> </v>
      </c>
      <c r="BH208" s="13" t="str">
        <f>IF(AND(B208="decathlon", OR(AND(E208='club records end 2019'!$N$29, F208&gt;='club records end 2019'!$O$29), AND(E208='club records end 2019'!$N$30, F208&gt;='club records end 2019'!$O$30),AND(E208='club records end 2019'!$N$31, F208&gt;='club records end 2019'!$O$31))), "CR", " ")</f>
        <v xml:space="preserve"> </v>
      </c>
    </row>
    <row r="209" spans="1:60" ht="14.5" hidden="1" x14ac:dyDescent="0.35">
      <c r="A209" s="29" t="str">
        <f>IF(OR(E209="Sen", E209="V35", E209="V40", E209="V45", E209="V50", E209="V55", E209="V60", E209="V65", E209="V70", E209="V75"), "V", E209)</f>
        <v>U13</v>
      </c>
      <c r="B209" s="2">
        <v>800</v>
      </c>
      <c r="C209" s="1" t="s">
        <v>146</v>
      </c>
      <c r="D209" s="1" t="s">
        <v>188</v>
      </c>
      <c r="E209" s="33" t="s">
        <v>13</v>
      </c>
      <c r="J209" s="13" t="str">
        <f t="shared" si="23"/>
        <v>***CLUB RECORD***</v>
      </c>
      <c r="K209" s="13" t="str">
        <f>IF(AND(B209=100, OR(AND(E209='club records end 2019'!$B$6, F209&lt;='club records end 2019'!$C$6), AND(E209='club records end 2019'!$B$7, F209&lt;='club records end 2019'!$C$7), AND(E209='club records end 2019'!$B$8, F209&lt;='club records end 2019'!$C$8), AND(E209='club records end 2019'!$B$9, F209&lt;='club records end 2019'!$C$9), AND(E209='club records end 2019'!$B$10, F209&lt;='club records end 2019'!$C$10))), "CR", " ")</f>
        <v xml:space="preserve"> </v>
      </c>
      <c r="L209" s="13" t="str">
        <f>IF(AND(B209=200, OR(AND(E209='club records end 2019'!$B$11, F209&lt;='club records end 2019'!$C$11), AND(E209='club records end 2019'!$B$12, F209&lt;='club records end 2019'!$C$12), AND(E209='club records end 2019'!$B$13, F209&lt;='club records end 2019'!$C$13), AND(E209='club records end 2019'!$B$14, F209&lt;='club records end 2019'!$C$14), AND(E209='club records end 2019'!$B$15, F209&lt;='club records end 2019'!$C$15))), "CR", " ")</f>
        <v xml:space="preserve"> </v>
      </c>
      <c r="M209" s="13" t="str">
        <f>IF(AND(B209=300, OR(AND(E209='club records end 2019'!$B$16, F209&lt;='club records end 2019'!$C$16), AND(E209='club records end 2019'!$B$17, F209&lt;='club records end 2019'!$C$17))), "CR", " ")</f>
        <v xml:space="preserve"> </v>
      </c>
      <c r="N209" s="13" t="str">
        <f>IF(AND(B209=400, OR(AND(E209='club records end 2019'!$B$18, F209&lt;='club records end 2019'!$C$18), AND(E209='club records end 2019'!$B$19, F209&lt;='club records end 2019'!$C$19), AND(E209='club records end 2019'!$B$20, F209&lt;='club records end 2019'!$C$20), AND(E209='club records end 2019'!$B$21, F209&lt;='club records end 2019'!$C$21))), "CR", " ")</f>
        <v xml:space="preserve"> </v>
      </c>
      <c r="O209" s="13" t="str">
        <f>IF(AND(B209=800, OR(AND(E209='club records end 2019'!$B$22, F209&lt;='club records end 2019'!$C$22), AND(E209='club records end 2019'!$B$23, F209&lt;='club records end 2019'!$C$23), AND(E209='club records end 2019'!$B$24, F209&lt;='club records end 2019'!$C$24), AND(E209='club records end 2019'!$B$25, F209&lt;='club records end 2019'!$C$25), AND(E209='club records end 2019'!$B$26, F209&lt;='club records end 2019'!$C$26))), "CR", " ")</f>
        <v>CR</v>
      </c>
      <c r="P209" s="13" t="str">
        <f>IF(AND(B209=1000, OR(AND(E209='club records end 2019'!$B$27, F209&lt;='club records end 2019'!$C$27), AND(E209='club records end 2019'!$B$28, F209&lt;='club records end 2019'!$C$28))), "CR", " ")</f>
        <v xml:space="preserve"> </v>
      </c>
      <c r="Q209" s="13" t="str">
        <f>IF(AND(B209=1500, OR(AND(E209='club records end 2019'!$B$29, F209&lt;='club records end 2019'!$C$29), AND(E209='club records end 2019'!$B$30, F209&lt;='club records end 2019'!$C$30), AND(E209='club records end 2019'!$B$31, F209&lt;='club records end 2019'!$C$31), AND(E209='club records end 2019'!$B$32, F209&lt;='club records end 2019'!$C$32), AND(E209='club records end 2019'!$B$33, F209&lt;='club records end 2019'!$C$33))), "CR", " ")</f>
        <v xml:space="preserve"> </v>
      </c>
      <c r="R209" s="13" t="str">
        <f>IF(AND(B209="1600 (Mile)",OR(AND(E209='club records end 2019'!$B$34,F209&lt;='club records end 2019'!$C$34),AND(E209='club records end 2019'!$B$35,F209&lt;='club records end 2019'!$C$35),AND(E209='club records end 2019'!$B$36,F209&lt;='club records end 2019'!$C$36),AND(E209='club records end 2019'!$B$37,F209&lt;='club records end 2019'!$C$37))),"CR"," ")</f>
        <v xml:space="preserve"> </v>
      </c>
      <c r="S209" s="13" t="str">
        <f>IF(AND(B209=3000, OR(AND(E209='club records end 2019'!$B$38, F209&lt;='club records end 2019'!$C$38), AND(E209='club records end 2019'!$B$39, F209&lt;='club records end 2019'!$C$39), AND(E209='club records end 2019'!$B$40, F209&lt;='club records end 2019'!$C$40), AND(E209='club records end 2019'!$B$41, F209&lt;='club records end 2019'!$C$41))), "CR", " ")</f>
        <v xml:space="preserve"> </v>
      </c>
      <c r="T209" s="13" t="str">
        <f>IF(AND(B209=5000, OR(AND(E209='club records end 2019'!$B$42, F209&lt;='club records end 2019'!$C$42), AND(E209='club records end 2019'!$B$43, F209&lt;='club records end 2019'!$C$43))), "CR", " ")</f>
        <v xml:space="preserve"> </v>
      </c>
      <c r="U209" s="12" t="str">
        <f>IF(AND(B209=10000, OR(AND(E209='club records end 2019'!$B$44, F209&lt;='club records end 2019'!$C$44), AND(E209='club records end 2019'!$B$45, F209&lt;='club records end 2019'!$C$45))), "CR", " ")</f>
        <v xml:space="preserve"> </v>
      </c>
      <c r="V209" s="12" t="str">
        <f>IF(AND(B209="high jump", OR(AND(E209='club records end 2019'!$F$1, F209&gt;='club records end 2019'!$G$1), AND(E209='club records end 2019'!$F$2, F209&gt;='club records end 2019'!$G$2), AND(E209='club records end 2019'!$F$3, F209&gt;='club records end 2019'!$G$3), AND(E209='club records end 2019'!$F$4, F209&gt;='club records end 2019'!$G$4), AND(E209='club records end 2019'!$F$5, F209&gt;='club records end 2019'!$G$5))), "CR", " ")</f>
        <v xml:space="preserve"> </v>
      </c>
      <c r="W209" s="12" t="str">
        <f>IF(AND(B209="long jump", OR(AND(E209='club records end 2019'!$F$6, F209&gt;='club records end 2019'!$G$6), AND(E209='club records end 2019'!$F$7, F209&gt;='club records end 2019'!$G$7), AND(E209='club records end 2019'!$F$8, F209&gt;='club records end 2019'!$G$8), AND(E209='club records end 2019'!$F$9, F209&gt;='club records end 2019'!$G$9), AND(E209='club records end 2019'!$F$10, F209&gt;='club records end 2019'!$G$10))), "CR", " ")</f>
        <v xml:space="preserve"> </v>
      </c>
      <c r="X209" s="12" t="str">
        <f>IF(AND(B209="triple jump", OR(AND(E209='club records end 2019'!$F$11, F209&gt;='club records end 2019'!$G$11), AND(E209='club records end 2019'!$F$12, F209&gt;='club records end 2019'!$G$12), AND(E209='club records end 2019'!$F$13, F209&gt;='club records end 2019'!$G$13), AND(E209='club records end 2019'!$F$14, F209&gt;='club records end 2019'!$H$14), AND(E209='club records end 2019'!$F$15, F209&gt;='club records end 2019'!$G$15))), "CR", " ")</f>
        <v xml:space="preserve"> </v>
      </c>
      <c r="Y209" s="12" t="str">
        <f>IF(AND(B209="pole vault", OR(AND(E209='club records end 2019'!$F$16, F209&gt;='club records end 2019'!$G$16), AND(E209='club records end 2019'!$F$17, F209&gt;='club records end 2019'!$G$17), AND(E209='club records end 2019'!$F$18, F209&gt;='club records end 2019'!$G$18), AND(E209='club records end 2019'!$F$19, F209&gt;='club records end 2019'!$G$19), AND(E209='club records end 2019'!$F$20, F209&gt;='club records end 2019'!$G$20))), "CR", " ")</f>
        <v xml:space="preserve"> </v>
      </c>
      <c r="Z209" s="12" t="str">
        <f>IF(AND(B209="discus 1", E209='club records end 2019'!$F$21, F209&gt;='club records end 2019'!$G$21), "CR", " ")</f>
        <v xml:space="preserve"> </v>
      </c>
      <c r="AA209" s="12" t="str">
        <f>IF(AND(B209="discus 1.25", E209='club records end 2019'!$F$22, F209&gt;='club records end 2019'!$G$22), "CR", " ")</f>
        <v xml:space="preserve"> </v>
      </c>
      <c r="AB209" s="12" t="str">
        <f>IF(AND(B209="discus 1.5", E209='club records end 2019'!$F$23, F209&gt;='club records end 2019'!$G$23), "CR", " ")</f>
        <v xml:space="preserve"> </v>
      </c>
      <c r="AC209" s="12" t="str">
        <f>IF(AND(B209="discus 1.75", E209='club records end 2019'!$F$24, F209&gt;='club records end 2019'!$G$24), "CR", " ")</f>
        <v xml:space="preserve"> </v>
      </c>
      <c r="AD209" s="12" t="str">
        <f>IF(AND(B209="discus 2", E209='club records end 2019'!$F$25, F209&gt;='club records end 2019'!$G$25), "CR", " ")</f>
        <v xml:space="preserve"> </v>
      </c>
      <c r="AE209" s="12" t="str">
        <f>IF(AND(B209="hammer 4", E209='club records end 2019'!$F$27, F209&gt;='club records end 2019'!$G$27), "CR", " ")</f>
        <v xml:space="preserve"> </v>
      </c>
      <c r="AF209" s="12" t="str">
        <f>IF(AND(B209="hammer 5", E209='club records end 2019'!$F$28, F209&gt;='club records end 2019'!$G$28), "CR", " ")</f>
        <v xml:space="preserve"> </v>
      </c>
      <c r="AG209" s="12" t="str">
        <f>IF(AND(B209="hammer 6", E209='club records end 2019'!$F$29, F209&gt;='club records end 2019'!$G$29), "CR", " ")</f>
        <v xml:space="preserve"> </v>
      </c>
      <c r="AH209" s="12" t="str">
        <f>IF(AND(B209="hammer 7.26", E209='club records end 2019'!$F$30, F209&gt;='club records end 2019'!$G$30), "CR", " ")</f>
        <v xml:space="preserve"> </v>
      </c>
      <c r="AI209" s="12" t="str">
        <f>IF(AND(B209="javelin 400", E209='club records end 2019'!$F$31, F209&gt;='club records end 2019'!$G$31), "CR", " ")</f>
        <v xml:space="preserve"> </v>
      </c>
      <c r="AJ209" s="12" t="str">
        <f>IF(AND(B209="javelin 600", E209='club records end 2019'!$F$32, F209&gt;='club records end 2019'!$G$32), "CR", " ")</f>
        <v xml:space="preserve"> </v>
      </c>
      <c r="AK209" s="12" t="str">
        <f>IF(AND(B209="javelin 700", E209='club records end 2019'!$F$33, F209&gt;='club records end 2019'!$G$33), "CR", " ")</f>
        <v xml:space="preserve"> </v>
      </c>
      <c r="AL209" s="12" t="str">
        <f>IF(AND(B209="javelin 800", OR(AND(E209='club records end 2019'!$F$34, F209&gt;='club records end 2019'!$G$34), AND(E209='club records end 2019'!$F$35, F209&gt;='club records end 2019'!$G$35))), "CR", " ")</f>
        <v xml:space="preserve"> </v>
      </c>
      <c r="AM209" s="12" t="str">
        <f>IF(AND(B209="shot 3", E209='club records end 2019'!$F$36, F209&gt;='club records end 2019'!$G$36), "CR", " ")</f>
        <v xml:space="preserve"> </v>
      </c>
      <c r="AN209" s="12" t="str">
        <f>IF(AND(B209="shot 4", E209='club records end 2019'!$F$37, F209&gt;='club records end 2019'!$G$37), "CR", " ")</f>
        <v xml:space="preserve"> </v>
      </c>
      <c r="AO209" s="12" t="str">
        <f>IF(AND(B209="shot 5", E209='club records end 2019'!$F$38, F209&gt;='club records end 2019'!$G$38), "CR", " ")</f>
        <v xml:space="preserve"> </v>
      </c>
      <c r="AP209" s="12" t="str">
        <f>IF(AND(B209="shot 6", E209='club records end 2019'!$F$39, F209&gt;='club records end 2019'!$G$39), "CR", " ")</f>
        <v xml:space="preserve"> </v>
      </c>
      <c r="AQ209" s="12" t="str">
        <f>IF(AND(B209="shot 7.26", E209='club records end 2019'!$F$40, F209&gt;='club records end 2019'!$G$40), "CR", " ")</f>
        <v xml:space="preserve"> </v>
      </c>
      <c r="AR209" s="12" t="str">
        <f>IF(AND(B209="60H",OR(AND(E209='club records end 2019'!$J$1,F209&lt;='club records end 2019'!$K$1),AND(E209='club records end 2019'!$J$2,F209&lt;='club records end 2019'!$K$2),AND(E209='club records end 2019'!$J$3,F209&lt;='club records end 2019'!$K$3),AND(E209='club records end 2019'!$J$4,F209&lt;='club records end 2019'!$K$4),AND(E209='club records end 2019'!$J$5,F209&lt;='club records end 2019'!$K$5))),"CR"," ")</f>
        <v xml:space="preserve"> </v>
      </c>
      <c r="AS209" s="12" t="str">
        <f>IF(AND(B209="75H", AND(E209='club records end 2019'!$J$6, F209&lt;='club records end 2019'!$K$6)), "CR", " ")</f>
        <v xml:space="preserve"> </v>
      </c>
      <c r="AT209" s="12" t="str">
        <f>IF(AND(B209="80H", AND(E209='club records end 2019'!$J$7, F209&lt;='club records end 2019'!$K$7)), "CR", " ")</f>
        <v xml:space="preserve"> </v>
      </c>
      <c r="AU209" s="12" t="str">
        <f>IF(AND(B209="100H", AND(E209='club records end 2019'!$J$8, F209&lt;='club records end 2019'!$K$8)), "CR", " ")</f>
        <v xml:space="preserve"> </v>
      </c>
      <c r="AV209" s="12" t="str">
        <f>IF(AND(B209="110H", OR(AND(E209='club records end 2019'!$J$9, F209&lt;='club records end 2019'!$K$9), AND(E209='club records end 2019'!$J$10, F209&lt;='club records end 2019'!$K$10))), "CR", " ")</f>
        <v xml:space="preserve"> </v>
      </c>
      <c r="AW209" s="12" t="str">
        <f>IF(AND(B209="400H", OR(AND(E209='club records end 2019'!$J$11, F209&lt;='club records end 2019'!$K$11), AND(E209='club records end 2019'!$J$12, F209&lt;='club records end 2019'!$K$12), AND(E209='club records end 2019'!$J$13, F209&lt;='club records end 2019'!$K$13), AND(E209='club records end 2019'!$J$14, F209&lt;='club records end 2019'!$K$14))), "CR", " ")</f>
        <v xml:space="preserve"> </v>
      </c>
      <c r="AX209" s="12" t="str">
        <f>IF(AND(B209="1500SC", AND(E209='club records end 2019'!$J$15, F209&lt;='club records end 2019'!$K$15)), "CR", " ")</f>
        <v xml:space="preserve"> </v>
      </c>
      <c r="AY209" s="12" t="str">
        <f>IF(AND(B209="2000SC", OR(AND(E209='club records end 2019'!$J$17, F209&lt;='club records end 2019'!$K$17), AND(E209='club records end 2019'!$J$18, F209&lt;='club records end 2019'!$K$18))), "CR", " ")</f>
        <v xml:space="preserve"> </v>
      </c>
      <c r="AZ209" s="12" t="str">
        <f>IF(AND(B209="3000SC", OR(AND(E209='club records end 2019'!$J$20, F209&lt;='club records end 2019'!$K$20), AND(E209='club records end 2019'!$J$21, F209&lt;='club records end 2019'!$K$21))), "CR", " ")</f>
        <v xml:space="preserve"> </v>
      </c>
      <c r="BA209" s="13" t="str">
        <f>IF(AND(B209="4x100", OR(AND(E209='club records end 2019'!$N$1, F209&lt;='club records end 2019'!$O$1), AND(E209='club records end 2019'!$N$2, F209&lt;='club records end 2019'!$O$2), AND(E209='club records end 2019'!$N$3, F209&lt;='club records end 2019'!$O$3), AND(E209='club records end 2019'!$N$4, F209&lt;='club records end 2019'!$O$4), AND(E209='club records end 2019'!$N$5, F209&lt;='club records end 2019'!$O$5))), "CR", " ")</f>
        <v xml:space="preserve"> </v>
      </c>
      <c r="BB209" s="13" t="str">
        <f>IF(AND(B209="4x200", OR(AND(E209='club records end 2019'!$N$6, F209&lt;='club records end 2019'!$O$6), AND(E209='club records end 2019'!$N$7, F209&lt;='club records end 2019'!$O$7), AND(E209='club records end 2019'!$N$8, F209&lt;='club records end 2019'!$O$8), AND(E209='club records end 2019'!$N$9, F209&lt;='club records end 2019'!$O$9), AND(E209='club records end 2019'!$N$10, F209&lt;='club records end 2019'!$O$10))), "CR", " ")</f>
        <v xml:space="preserve"> </v>
      </c>
      <c r="BC209" s="13" t="str">
        <f>IF(AND(B209="4x300", AND(E209='club records end 2019'!$N$11, F209&lt;='club records end 2019'!$O$11)), "CR", " ")</f>
        <v xml:space="preserve"> </v>
      </c>
      <c r="BD209" s="13" t="str">
        <f>IF(AND(B209="4x400", OR(AND(E209='club records end 2019'!$N$12, F209&lt;='club records end 2019'!$O$12), AND(E209='club records end 2019'!$N$13, F209&lt;='club records end 2019'!$O$13), AND(E209='club records end 2019'!$N$14, F209&lt;='club records end 2019'!$O$14), AND(E209='club records end 2019'!$N$15, F209&lt;='club records end 2019'!$O$15))), "CR", " ")</f>
        <v xml:space="preserve"> </v>
      </c>
      <c r="BE209" s="13" t="str">
        <f>IF(AND(B209="3x800", OR(AND(E209='club records end 2019'!$N$16, F209&lt;='club records end 2019'!$O$16), AND(E209='club records end 2019'!$N$17, F209&lt;='club records end 2019'!$O$17), AND(E209='club records end 2019'!$N$18, F209&lt;='club records end 2019'!$O$18))), "CR", " ")</f>
        <v xml:space="preserve"> </v>
      </c>
      <c r="BF209" s="13" t="str">
        <f>IF(AND(B209="pentathlon", OR(AND(E209='club records end 2019'!$N$21, F209&gt;='club records end 2019'!$O$21), AND(E209='club records end 2019'!$N$22, F209&gt;='club records end 2019'!$O$22),AND(E209='club records end 2019'!$N$23, F209&gt;='club records end 2019'!$O$23),AND(E209='club records end 2019'!$N$24, F209&gt;='club records end 2019'!$O$24))), "CR", " ")</f>
        <v xml:space="preserve"> </v>
      </c>
      <c r="BG209" s="13" t="str">
        <f>IF(AND(B209="heptathlon", OR(AND(E209='club records end 2019'!$N$26, F209&gt;='club records end 2019'!$O$26), AND(E209='club records end 2019'!$N$27, F209&gt;='club records end 2019'!$O$27))), "CR", " ")</f>
        <v xml:space="preserve"> </v>
      </c>
      <c r="BH209" s="13" t="str">
        <f>IF(AND(B209="decathlon", OR(AND(E209='club records end 2019'!$N$29, F209&gt;='club records end 2019'!$O$29), AND(E209='club records end 2019'!$N$30, F209&gt;='club records end 2019'!$O$30),AND(E209='club records end 2019'!$N$31, F209&gt;='club records end 2019'!$O$31))), "CR", " ")</f>
        <v xml:space="preserve"> </v>
      </c>
    </row>
    <row r="210" spans="1:60" ht="14.5" hidden="1" x14ac:dyDescent="0.35">
      <c r="A210" s="1" t="s">
        <v>333</v>
      </c>
      <c r="B210" s="2">
        <v>10000</v>
      </c>
      <c r="C210" s="1" t="s">
        <v>140</v>
      </c>
      <c r="D210" s="1" t="s">
        <v>315</v>
      </c>
      <c r="E210" s="17" t="s">
        <v>323</v>
      </c>
      <c r="G210" s="24"/>
      <c r="J210" s="13" t="str">
        <f t="shared" si="23"/>
        <v/>
      </c>
      <c r="K210" s="13"/>
      <c r="L210" s="13"/>
      <c r="M210" s="13"/>
      <c r="N210" s="13"/>
      <c r="O210" s="13"/>
      <c r="P210" s="13"/>
      <c r="Q210" s="13"/>
      <c r="R210" s="13" t="str">
        <f>IF(AND(B210="1600 (Mile)",OR(AND(E210='club records end 2019'!$B$34,F210&lt;='club records end 2019'!$C$34),AND(E210='club records end 2019'!$B$35,F210&lt;='club records end 2019'!$C$35),AND(E210='club records end 2019'!$B$36,F210&lt;='club records end 2019'!$C$36),AND(E210='club records end 2019'!$B$37,F210&lt;='club records end 2019'!$C$37))),"CR"," ")</f>
        <v xml:space="preserve"> </v>
      </c>
      <c r="S210" s="13"/>
      <c r="T210" s="13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3"/>
      <c r="BB210" s="13"/>
      <c r="BC210" s="13"/>
      <c r="BD210" s="13"/>
      <c r="BE210" s="13"/>
      <c r="BF210" s="13"/>
      <c r="BG210" s="13"/>
      <c r="BH210" s="13"/>
    </row>
    <row r="211" spans="1:60" ht="14.5" hidden="1" x14ac:dyDescent="0.35">
      <c r="A211" s="1" t="s">
        <v>333</v>
      </c>
      <c r="B211" s="2">
        <v>400</v>
      </c>
      <c r="C211" s="1" t="s">
        <v>62</v>
      </c>
      <c r="D211" s="1" t="s">
        <v>329</v>
      </c>
      <c r="E211" s="17" t="s">
        <v>10</v>
      </c>
      <c r="G211" s="24"/>
      <c r="J211" s="13" t="str">
        <f t="shared" si="23"/>
        <v>***CLUB RECORD***</v>
      </c>
      <c r="K211" s="13" t="str">
        <f>IF(AND(B211=100, OR(AND(E211='club records end 2019'!$B$6, F211&lt;='club records end 2019'!$C$6), AND(E211='club records end 2019'!$B$7, F211&lt;='club records end 2019'!$C$7), AND(E211='club records end 2019'!$B$8, F211&lt;='club records end 2019'!$C$8), AND(E211='club records end 2019'!$B$9, F211&lt;='club records end 2019'!$C$9), AND(E211='club records end 2019'!$B$10, F211&lt;='club records end 2019'!$C$10))), "CR", " ")</f>
        <v xml:space="preserve"> </v>
      </c>
      <c r="L211" s="13" t="str">
        <f>IF(AND(B211=200, OR(AND(E211='club records end 2019'!$B$11, F211&lt;='club records end 2019'!$C$11), AND(E211='club records end 2019'!$B$12, F211&lt;='club records end 2019'!$C$12), AND(E211='club records end 2019'!$B$13, F211&lt;='club records end 2019'!$C$13), AND(E211='club records end 2019'!$B$14, F211&lt;='club records end 2019'!$C$14), AND(E211='club records end 2019'!$B$15, F211&lt;='club records end 2019'!$C$15))), "CR", " ")</f>
        <v xml:space="preserve"> </v>
      </c>
      <c r="M211" s="13" t="str">
        <f>IF(AND(B211=300, OR(AND(E211='club records end 2019'!$B$16, F211&lt;='club records end 2019'!$C$16), AND(E211='club records end 2019'!$B$17, F211&lt;='club records end 2019'!$C$17))), "CR", " ")</f>
        <v xml:space="preserve"> </v>
      </c>
      <c r="N211" s="13" t="str">
        <f>IF(AND(B211=400, OR(AND(E211='club records end 2019'!$B$18, F211&lt;='club records end 2019'!$C$18), AND(E211='club records end 2019'!$B$19, F211&lt;='club records end 2019'!$C$19), AND(E211='club records end 2019'!$B$20, F211&lt;='club records end 2019'!$C$20), AND(E211='club records end 2019'!$B$21, F211&lt;='club records end 2019'!$C$21))), "CR", " ")</f>
        <v>CR</v>
      </c>
      <c r="O211" s="13" t="str">
        <f>IF(AND(B211=800, OR(AND(E211='club records end 2019'!$B$22, F211&lt;='club records end 2019'!$C$22), AND(E211='club records end 2019'!$B$23, F211&lt;='club records end 2019'!$C$23), AND(E211='club records end 2019'!$B$24, F211&lt;='club records end 2019'!$C$24), AND(E211='club records end 2019'!$B$25, F211&lt;='club records end 2019'!$C$25), AND(E211='club records end 2019'!$B$26, F211&lt;='club records end 2019'!$C$26))), "CR", " ")</f>
        <v xml:space="preserve"> </v>
      </c>
      <c r="P211" s="13" t="str">
        <f>IF(AND(B211=1000, OR(AND(E211='club records end 2019'!$B$27, F211&lt;='club records end 2019'!$C$27), AND(E211='club records end 2019'!$B$28, F211&lt;='club records end 2019'!$C$28))), "CR", " ")</f>
        <v xml:space="preserve"> </v>
      </c>
      <c r="Q211" s="13" t="str">
        <f>IF(AND(B211=1500, OR(AND(E211='club records end 2019'!$B$29, F211&lt;='club records end 2019'!$C$29), AND(E211='club records end 2019'!$B$30, F211&lt;='club records end 2019'!$C$30), AND(E211='club records end 2019'!$B$31, F211&lt;='club records end 2019'!$C$31), AND(E211='club records end 2019'!$B$32, F211&lt;='club records end 2019'!$C$32), AND(E211='club records end 2019'!$B$33, F211&lt;='club records end 2019'!$C$33))), "CR", " ")</f>
        <v xml:space="preserve"> </v>
      </c>
      <c r="R211" s="13" t="str">
        <f>IF(AND(B211="1600 (Mile)",OR(AND(E211='club records end 2019'!$B$34,F211&lt;='club records end 2019'!$C$34),AND(E211='club records end 2019'!$B$35,F211&lt;='club records end 2019'!$C$35),AND(E211='club records end 2019'!$B$36,F211&lt;='club records end 2019'!$C$36),AND(E211='club records end 2019'!$B$37,F211&lt;='club records end 2019'!$C$37))),"CR"," ")</f>
        <v xml:space="preserve"> </v>
      </c>
      <c r="S211" s="13" t="str">
        <f>IF(AND(B211=3000, OR(AND(E211='club records end 2019'!$B$38, F211&lt;='club records end 2019'!$C$38), AND(E211='club records end 2019'!$B$39, F211&lt;='club records end 2019'!$C$39), AND(E211='club records end 2019'!$B$40, F211&lt;='club records end 2019'!$C$40), AND(E211='club records end 2019'!$B$41, F211&lt;='club records end 2019'!$C$41))), "CR", " ")</f>
        <v xml:space="preserve"> </v>
      </c>
      <c r="T211" s="13" t="str">
        <f>IF(AND(B211=5000, OR(AND(E211='club records end 2019'!$B$42, F211&lt;='club records end 2019'!$C$42), AND(E211='club records end 2019'!$B$43, F211&lt;='club records end 2019'!$C$43))), "CR", " ")</f>
        <v xml:space="preserve"> </v>
      </c>
      <c r="U211" s="12" t="str">
        <f>IF(AND(B211=10000, OR(AND(E211='club records end 2019'!$B$44, F211&lt;='club records end 2019'!$C$44), AND(E211='club records end 2019'!$B$45, F211&lt;='club records end 2019'!$C$45))), "CR", " ")</f>
        <v xml:space="preserve"> </v>
      </c>
      <c r="V211" s="12" t="str">
        <f>IF(AND(B211="high jump", OR(AND(E211='club records end 2019'!$F$1, F211&gt;='club records end 2019'!$G$1), AND(E211='club records end 2019'!$F$2, F211&gt;='club records end 2019'!$G$2), AND(E211='club records end 2019'!$F$3, F211&gt;='club records end 2019'!$G$3), AND(E211='club records end 2019'!$F$4, F211&gt;='club records end 2019'!$G$4), AND(E211='club records end 2019'!$F$5, F211&gt;='club records end 2019'!$G$5))), "CR", " ")</f>
        <v xml:space="preserve"> </v>
      </c>
      <c r="W211" s="12" t="str">
        <f>IF(AND(B211="long jump", OR(AND(E211='club records end 2019'!$F$6, F211&gt;='club records end 2019'!$G$6), AND(E211='club records end 2019'!$F$7, F211&gt;='club records end 2019'!$G$7), AND(E211='club records end 2019'!$F$8, F211&gt;='club records end 2019'!$G$8), AND(E211='club records end 2019'!$F$9, F211&gt;='club records end 2019'!$G$9), AND(E211='club records end 2019'!$F$10, F211&gt;='club records end 2019'!$G$10))), "CR", " ")</f>
        <v xml:space="preserve"> </v>
      </c>
      <c r="X211" s="12" t="str">
        <f>IF(AND(B211="triple jump", OR(AND(E211='club records end 2019'!$F$11, F211&gt;='club records end 2019'!$G$11), AND(E211='club records end 2019'!$F$12, F211&gt;='club records end 2019'!$G$12), AND(E211='club records end 2019'!$F$13, F211&gt;='club records end 2019'!$G$13), AND(E211='club records end 2019'!$F$14, F211&gt;='club records end 2019'!$H$14), AND(E211='club records end 2019'!$F$15, F211&gt;='club records end 2019'!$G$15))), "CR", " ")</f>
        <v xml:space="preserve"> </v>
      </c>
      <c r="Y211" s="12" t="str">
        <f>IF(AND(B211="pole vault", OR(AND(E211='club records end 2019'!$F$16, F211&gt;='club records end 2019'!$G$16), AND(E211='club records end 2019'!$F$17, F211&gt;='club records end 2019'!$G$17), AND(E211='club records end 2019'!$F$18, F211&gt;='club records end 2019'!$G$18), AND(E211='club records end 2019'!$F$19, F211&gt;='club records end 2019'!$G$19), AND(E211='club records end 2019'!$F$20, F211&gt;='club records end 2019'!$G$20))), "CR", " ")</f>
        <v xml:space="preserve"> </v>
      </c>
      <c r="Z211" s="12" t="str">
        <f>IF(AND(B211="discus 1", E211='club records end 2019'!$F$21, F211&gt;='club records end 2019'!$G$21), "CR", " ")</f>
        <v xml:space="preserve"> </v>
      </c>
      <c r="AA211" s="12" t="str">
        <f>IF(AND(B211="discus 1.25", E211='club records end 2019'!$F$22, F211&gt;='club records end 2019'!$G$22), "CR", " ")</f>
        <v xml:space="preserve"> </v>
      </c>
      <c r="AB211" s="12" t="str">
        <f>IF(AND(B211="discus 1.5", E211='club records end 2019'!$F$23, F211&gt;='club records end 2019'!$G$23), "CR", " ")</f>
        <v xml:space="preserve"> </v>
      </c>
      <c r="AC211" s="12" t="str">
        <f>IF(AND(B211="discus 1.75", E211='club records end 2019'!$F$24, F211&gt;='club records end 2019'!$G$24), "CR", " ")</f>
        <v xml:space="preserve"> </v>
      </c>
      <c r="AD211" s="12" t="str">
        <f>IF(AND(B211="discus 2", E211='club records end 2019'!$F$25, F211&gt;='club records end 2019'!$G$25), "CR", " ")</f>
        <v xml:space="preserve"> </v>
      </c>
      <c r="AE211" s="12" t="str">
        <f>IF(AND(B211="hammer 4", E211='club records end 2019'!$F$27, F211&gt;='club records end 2019'!$G$27), "CR", " ")</f>
        <v xml:space="preserve"> </v>
      </c>
      <c r="AF211" s="12" t="str">
        <f>IF(AND(B211="hammer 5", E211='club records end 2019'!$F$28, F211&gt;='club records end 2019'!$G$28), "CR", " ")</f>
        <v xml:space="preserve"> </v>
      </c>
      <c r="AG211" s="12" t="str">
        <f>IF(AND(B211="hammer 6", E211='club records end 2019'!$F$29, F211&gt;='club records end 2019'!$G$29), "CR", " ")</f>
        <v xml:space="preserve"> </v>
      </c>
      <c r="AH211" s="12" t="str">
        <f>IF(AND(B211="hammer 7.26", E211='club records end 2019'!$F$30, F211&gt;='club records end 2019'!$G$30), "CR", " ")</f>
        <v xml:space="preserve"> </v>
      </c>
      <c r="AI211" s="12" t="str">
        <f>IF(AND(B211="javelin 400", E211='club records end 2019'!$F$31, F211&gt;='club records end 2019'!$G$31), "CR", " ")</f>
        <v xml:space="preserve"> </v>
      </c>
      <c r="AJ211" s="12" t="str">
        <f>IF(AND(B211="javelin 600", E211='club records end 2019'!$F$32, F211&gt;='club records end 2019'!$G$32), "CR", " ")</f>
        <v xml:space="preserve"> </v>
      </c>
      <c r="AK211" s="12" t="str">
        <f>IF(AND(B211="javelin 700", E211='club records end 2019'!$F$33, F211&gt;='club records end 2019'!$G$33), "CR", " ")</f>
        <v xml:space="preserve"> </v>
      </c>
      <c r="AL211" s="12" t="str">
        <f>IF(AND(B211="javelin 800", OR(AND(E211='club records end 2019'!$F$34, F211&gt;='club records end 2019'!$G$34), AND(E211='club records end 2019'!$F$35, F211&gt;='club records end 2019'!$G$35))), "CR", " ")</f>
        <v xml:space="preserve"> </v>
      </c>
      <c r="AM211" s="12" t="str">
        <f>IF(AND(B211="shot 3", E211='club records end 2019'!$F$36, F211&gt;='club records end 2019'!$G$36), "CR", " ")</f>
        <v xml:space="preserve"> </v>
      </c>
      <c r="AN211" s="12" t="str">
        <f>IF(AND(B211="shot 4", E211='club records end 2019'!$F$37, F211&gt;='club records end 2019'!$G$37), "CR", " ")</f>
        <v xml:space="preserve"> </v>
      </c>
      <c r="AO211" s="12" t="str">
        <f>IF(AND(B211="shot 5", E211='club records end 2019'!$F$38, F211&gt;='club records end 2019'!$G$38), "CR", " ")</f>
        <v xml:space="preserve"> </v>
      </c>
      <c r="AP211" s="12" t="str">
        <f>IF(AND(B211="shot 6", E211='club records end 2019'!$F$39, F211&gt;='club records end 2019'!$G$39), "CR", " ")</f>
        <v xml:space="preserve"> </v>
      </c>
      <c r="AQ211" s="12" t="str">
        <f>IF(AND(B211="shot 7.26", E211='club records end 2019'!$F$40, F211&gt;='club records end 2019'!$G$40), "CR", " ")</f>
        <v xml:space="preserve"> </v>
      </c>
      <c r="AR211" s="12" t="str">
        <f>IF(AND(B211="60H",OR(AND(E211='club records end 2019'!$J$1,F211&lt;='club records end 2019'!$K$1),AND(E211='club records end 2019'!$J$2,F211&lt;='club records end 2019'!$K$2),AND(E211='club records end 2019'!$J$3,F211&lt;='club records end 2019'!$K$3),AND(E211='club records end 2019'!$J$4,F211&lt;='club records end 2019'!$K$4),AND(E211='club records end 2019'!$J$5,F211&lt;='club records end 2019'!$K$5))),"CR"," ")</f>
        <v xml:space="preserve"> </v>
      </c>
      <c r="AS211" s="12" t="str">
        <f>IF(AND(B211="75H", AND(E211='club records end 2019'!$J$6, F211&lt;='club records end 2019'!$K$6)), "CR", " ")</f>
        <v xml:space="preserve"> </v>
      </c>
      <c r="AT211" s="12" t="str">
        <f>IF(AND(B211="80H", AND(E211='club records end 2019'!$J$7, F211&lt;='club records end 2019'!$K$7)), "CR", " ")</f>
        <v xml:space="preserve"> </v>
      </c>
      <c r="AU211" s="12" t="str">
        <f>IF(AND(B211="100H", AND(E211='club records end 2019'!$J$8, F211&lt;='club records end 2019'!$K$8)), "CR", " ")</f>
        <v xml:space="preserve"> </v>
      </c>
      <c r="AV211" s="12" t="str">
        <f>IF(AND(B211="110H", OR(AND(E211='club records end 2019'!$J$9, F211&lt;='club records end 2019'!$K$9), AND(E211='club records end 2019'!$J$10, F211&lt;='club records end 2019'!$K$10))), "CR", " ")</f>
        <v xml:space="preserve"> </v>
      </c>
      <c r="AW211" s="12" t="str">
        <f>IF(AND(B211="400H", OR(AND(E211='club records end 2019'!$J$11, F211&lt;='club records end 2019'!$K$11), AND(E211='club records end 2019'!$J$12, F211&lt;='club records end 2019'!$K$12), AND(E211='club records end 2019'!$J$13, F211&lt;='club records end 2019'!$K$13), AND(E211='club records end 2019'!$J$14, F211&lt;='club records end 2019'!$K$14))), "CR", " ")</f>
        <v xml:space="preserve"> </v>
      </c>
      <c r="AX211" s="12" t="str">
        <f>IF(AND(B211="1500SC", AND(E211='club records end 2019'!$J$15, F211&lt;='club records end 2019'!$K$15)), "CR", " ")</f>
        <v xml:space="preserve"> </v>
      </c>
      <c r="AY211" s="12" t="str">
        <f>IF(AND(B211="2000SC", OR(AND(E211='club records end 2019'!$J$17, F211&lt;='club records end 2019'!$K$17), AND(E211='club records end 2019'!$J$18, F211&lt;='club records end 2019'!$K$18))), "CR", " ")</f>
        <v xml:space="preserve"> </v>
      </c>
      <c r="AZ211" s="12" t="str">
        <f>IF(AND(B211="3000SC", OR(AND(E211='club records end 2019'!$J$20, F211&lt;='club records end 2019'!$K$20), AND(E211='club records end 2019'!$J$21, F211&lt;='club records end 2019'!$K$21))), "CR", " ")</f>
        <v xml:space="preserve"> </v>
      </c>
      <c r="BA211" s="13" t="str">
        <f>IF(AND(B211="4x100", OR(AND(E211='club records end 2019'!$N$1, F211&lt;='club records end 2019'!$O$1), AND(E211='club records end 2019'!$N$2, F211&lt;='club records end 2019'!$O$2), AND(E211='club records end 2019'!$N$3, F211&lt;='club records end 2019'!$O$3), AND(E211='club records end 2019'!$N$4, F211&lt;='club records end 2019'!$O$4), AND(E211='club records end 2019'!$N$5, F211&lt;='club records end 2019'!$O$5))), "CR", " ")</f>
        <v xml:space="preserve"> </v>
      </c>
      <c r="BB211" s="13" t="str">
        <f>IF(AND(B211="4x200", OR(AND(E211='club records end 2019'!$N$6, F211&lt;='club records end 2019'!$O$6), AND(E211='club records end 2019'!$N$7, F211&lt;='club records end 2019'!$O$7), AND(E211='club records end 2019'!$N$8, F211&lt;='club records end 2019'!$O$8), AND(E211='club records end 2019'!$N$9, F211&lt;='club records end 2019'!$O$9), AND(E211='club records end 2019'!$N$10, F211&lt;='club records end 2019'!$O$10))), "CR", " ")</f>
        <v xml:space="preserve"> </v>
      </c>
      <c r="BC211" s="13" t="str">
        <f>IF(AND(B211="4x300", AND(E211='club records end 2019'!$N$11, F211&lt;='club records end 2019'!$O$11)), "CR", " ")</f>
        <v xml:space="preserve"> </v>
      </c>
      <c r="BD211" s="13" t="str">
        <f>IF(AND(B211="4x400", OR(AND(E211='club records end 2019'!$N$12, F211&lt;='club records end 2019'!$O$12), AND(E211='club records end 2019'!$N$13, F211&lt;='club records end 2019'!$O$13), AND(E211='club records end 2019'!$N$14, F211&lt;='club records end 2019'!$O$14), AND(E211='club records end 2019'!$N$15, F211&lt;='club records end 2019'!$O$15))), "CR", " ")</f>
        <v xml:space="preserve"> </v>
      </c>
      <c r="BE211" s="13" t="str">
        <f>IF(AND(B211="3x800", OR(AND(E211='club records end 2019'!$N$16, F211&lt;='club records end 2019'!$O$16), AND(E211='club records end 2019'!$N$17, F211&lt;='club records end 2019'!$O$17), AND(E211='club records end 2019'!$N$18, F211&lt;='club records end 2019'!$O$18))), "CR", " ")</f>
        <v xml:space="preserve"> </v>
      </c>
      <c r="BF211" s="13" t="str">
        <f>IF(AND(B211="pentathlon", OR(AND(E211='club records end 2019'!$N$21, F211&gt;='club records end 2019'!$O$21), AND(E211='club records end 2019'!$N$22, F211&gt;='club records end 2019'!$O$22),AND(E211='club records end 2019'!$N$23, F211&gt;='club records end 2019'!$O$23),AND(E211='club records end 2019'!$N$24, F211&gt;='club records end 2019'!$O$24))), "CR", " ")</f>
        <v xml:space="preserve"> </v>
      </c>
      <c r="BG211" s="13" t="str">
        <f>IF(AND(B211="heptathlon", OR(AND(E211='club records end 2019'!$N$26, F211&gt;='club records end 2019'!$O$26), AND(E211='club records end 2019'!$N$27, F211&gt;='club records end 2019'!$O$27))), "CR", " ")</f>
        <v xml:space="preserve"> </v>
      </c>
      <c r="BH211" s="13" t="str">
        <f>IF(AND(B211="decathlon", OR(AND(E211='club records end 2019'!$N$29, F211&gt;='club records end 2019'!$O$29), AND(E211='club records end 2019'!$N$30, F211&gt;='club records end 2019'!$O$30),AND(E211='club records end 2019'!$N$31, F211&gt;='club records end 2019'!$O$31))), "CR", " ")</f>
        <v xml:space="preserve"> </v>
      </c>
    </row>
    <row r="212" spans="1:60" ht="14.5" x14ac:dyDescent="0.35">
      <c r="A212" s="1" t="s">
        <v>333</v>
      </c>
      <c r="B212" s="2" t="s">
        <v>182</v>
      </c>
      <c r="C212" s="1" t="s">
        <v>51</v>
      </c>
      <c r="D212" s="1" t="s">
        <v>52</v>
      </c>
      <c r="E212" s="17" t="s">
        <v>10</v>
      </c>
      <c r="F212" s="18">
        <v>11.89</v>
      </c>
      <c r="G212" s="24">
        <v>44024</v>
      </c>
      <c r="H212" s="1" t="s">
        <v>365</v>
      </c>
      <c r="J212" s="4" t="str">
        <f t="shared" si="23"/>
        <v/>
      </c>
      <c r="K212" s="13" t="str">
        <f>IF(AND(B212=100, OR(AND(E212='club records end 2019'!$B$6, F212&lt;='club records end 2019'!$C$6), AND(E212='club records end 2019'!$B$7, F212&lt;='club records end 2019'!$C$7), AND(E212='club records end 2019'!$B$8, F212&lt;='club records end 2019'!$C$8), AND(E212='club records end 2019'!$B$9, F212&lt;='club records end 2019'!$C$9), AND(E212='club records end 2019'!$B$10, F212&lt;='club records end 2019'!$C$10))), "CR", " ")</f>
        <v xml:space="preserve"> </v>
      </c>
      <c r="L212" s="13" t="str">
        <f>IF(AND(B212=200, OR(AND(E212='club records end 2019'!$B$11, F212&lt;='club records end 2019'!$C$11), AND(E212='club records end 2019'!$B$12, F212&lt;='club records end 2019'!$C$12), AND(E212='club records end 2019'!$B$13, F212&lt;='club records end 2019'!$C$13), AND(E212='club records end 2019'!$B$14, F212&lt;='club records end 2019'!$C$14), AND(E212='club records end 2019'!$B$15, F212&lt;='club records end 2019'!$C$15))), "CR", " ")</f>
        <v xml:space="preserve"> </v>
      </c>
      <c r="M212" s="13" t="str">
        <f>IF(AND(B212=300, OR(AND(E212='club records end 2019'!$B$16, F212&lt;='club records end 2019'!$C$16), AND(E212='club records end 2019'!$B$17, F212&lt;='club records end 2019'!$C$17))), "CR", " ")</f>
        <v xml:space="preserve"> </v>
      </c>
      <c r="N212" s="13" t="str">
        <f>IF(AND(B212=400, OR(AND(E212='club records end 2019'!$B$18, F212&lt;='club records end 2019'!$C$18), AND(E212='club records end 2019'!$B$19, F212&lt;='club records end 2019'!$C$19), AND(E212='club records end 2019'!$B$20, F212&lt;='club records end 2019'!$C$20), AND(E212='club records end 2019'!$B$21, F212&lt;='club records end 2019'!$C$21))), "CR", " ")</f>
        <v xml:space="preserve"> </v>
      </c>
      <c r="O212" s="13" t="str">
        <f>IF(AND(B212=800, OR(AND(E212='club records end 2019'!$B$22, F212&lt;='club records end 2019'!$C$22), AND(E212='club records end 2019'!$B$23, F212&lt;='club records end 2019'!$C$23), AND(E212='club records end 2019'!$B$24, F212&lt;='club records end 2019'!$C$24), AND(E212='club records end 2019'!$B$25, F212&lt;='club records end 2019'!$C$25), AND(E212='club records end 2019'!$B$26, F212&lt;='club records end 2019'!$C$26))), "CR", " ")</f>
        <v xml:space="preserve"> </v>
      </c>
      <c r="P212" s="13" t="str">
        <f>IF(AND(B212=1000, OR(AND(E212='club records end 2019'!$B$27, F212&lt;='club records end 2019'!$C$27), AND(E212='club records end 2019'!$B$28, F212&lt;='club records end 2019'!$C$28))), "CR", " ")</f>
        <v xml:space="preserve"> </v>
      </c>
      <c r="Q212" s="13" t="str">
        <f>IF(AND(B212=1500, OR(AND(E212='club records end 2019'!$B$29, F212&lt;='club records end 2019'!$C$29), AND(E212='club records end 2019'!$B$30, F212&lt;='club records end 2019'!$C$30), AND(E212='club records end 2019'!$B$31, F212&lt;='club records end 2019'!$C$31), AND(E212='club records end 2019'!$B$32, F212&lt;='club records end 2019'!$C$32), AND(E212='club records end 2019'!$B$33, F212&lt;='club records end 2019'!$C$33))), "CR", " ")</f>
        <v xml:space="preserve"> </v>
      </c>
      <c r="R212" s="13" t="str">
        <f>IF(AND(B212="1600 (Mile)",OR(AND(E212='club records end 2019'!$B$34,F212&lt;='club records end 2019'!$C$34),AND(E212='club records end 2019'!$B$35,F212&lt;='club records end 2019'!$C$35),AND(E212='club records end 2019'!$B$36,F212&lt;='club records end 2019'!$C$36),AND(E212='club records end 2019'!$B$37,F212&lt;='club records end 2019'!$C$37))),"CR"," ")</f>
        <v xml:space="preserve"> </v>
      </c>
      <c r="S212" s="13" t="str">
        <f>IF(AND(B212=3000, OR(AND(E212='club records end 2019'!$B$38, F212&lt;='club records end 2019'!$C$38), AND(E212='club records end 2019'!$B$39, F212&lt;='club records end 2019'!$C$39), AND(E212='club records end 2019'!$B$40, F212&lt;='club records end 2019'!$C$40), AND(E212='club records end 2019'!$B$41, F212&lt;='club records end 2019'!$C$41))), "CR", " ")</f>
        <v xml:space="preserve"> </v>
      </c>
      <c r="T212" s="13" t="str">
        <f>IF(AND(B212=5000, OR(AND(E212='club records end 2019'!$B$42, F212&lt;='club records end 2019'!$C$42), AND(E212='club records end 2019'!$B$43, F212&lt;='club records end 2019'!$C$43))), "CR", " ")</f>
        <v xml:space="preserve"> </v>
      </c>
      <c r="U212" s="12" t="str">
        <f>IF(AND(B212=10000, OR(AND(E212='club records end 2019'!$B$44, F212&lt;='club records end 2019'!$C$44), AND(E212='club records end 2019'!$B$45, F212&lt;='club records end 2019'!$C$45))), "CR", " ")</f>
        <v xml:space="preserve"> </v>
      </c>
      <c r="V212" s="12" t="str">
        <f>IF(AND(B212="high jump", OR(AND(E212='club records end 2019'!$F$1, F212&gt;='club records end 2019'!$G$1), AND(E212='club records end 2019'!$F$2, F212&gt;='club records end 2019'!$G$2), AND(E212='club records end 2019'!$F$3, F212&gt;='club records end 2019'!$G$3), AND(E212='club records end 2019'!$F$4, F212&gt;='club records end 2019'!$G$4), AND(E212='club records end 2019'!$F$5, F212&gt;='club records end 2019'!$G$5))), "CR", " ")</f>
        <v xml:space="preserve"> </v>
      </c>
      <c r="W212" s="12" t="str">
        <f>IF(AND(B212="long jump", OR(AND(E212='club records end 2019'!$F$6, F212&gt;='club records end 2019'!$G$6), AND(E212='club records end 2019'!$F$7, F212&gt;='club records end 2019'!$G$7), AND(E212='club records end 2019'!$F$8, F212&gt;='club records end 2019'!$G$8), AND(E212='club records end 2019'!$F$9, F212&gt;='club records end 2019'!$G$9), AND(E212='club records end 2019'!$F$10, F212&gt;='club records end 2019'!$G$10))), "CR", " ")</f>
        <v xml:space="preserve"> </v>
      </c>
      <c r="X212" s="12" t="str">
        <f>IF(AND(B212="triple jump", OR(AND(E212='club records end 2019'!$F$11, F212&gt;='club records end 2019'!$G$11), AND(E212='club records end 2019'!$F$12, F212&gt;='club records end 2019'!$G$12), AND(E212='club records end 2019'!$F$13, F212&gt;='club records end 2019'!$G$13), AND(E212='club records end 2019'!$F$14, F212&gt;='club records end 2019'!$G$14), AND(E212='club records end 2019'!$F$15, F212&gt;='club records end 2019'!$G$15))), "CR", " ")</f>
        <v xml:space="preserve"> </v>
      </c>
      <c r="Y212" s="12" t="str">
        <f>IF(AND(B212="pole vault", OR(AND(E212='club records end 2019'!$F$16, F212&gt;='club records end 2019'!$G$16), AND(E212='club records end 2019'!$F$17, F212&gt;='club records end 2019'!$G$17), AND(E212='club records end 2019'!$F$18, F212&gt;='club records end 2019'!$G$18), AND(E212='club records end 2019'!$F$19, F212&gt;='club records end 2019'!$G$19), AND(E212='club records end 2019'!$F$20, F212&gt;='club records end 2019'!$G$20))), "CR", " ")</f>
        <v xml:space="preserve"> </v>
      </c>
      <c r="Z212" s="12" t="str">
        <f>IF(AND(B212="discus 1", E212='club records end 2019'!$F$21, F212&gt;='club records end 2019'!$G$21), "CR", " ")</f>
        <v xml:space="preserve"> </v>
      </c>
      <c r="AA212" s="12" t="str">
        <f>IF(AND(B212="discus 1.25", E212='club records end 2019'!$F$22, F212&gt;='club records end 2019'!$G$22), "CR", " ")</f>
        <v xml:space="preserve"> </v>
      </c>
      <c r="AB212" s="12" t="str">
        <f>IF(AND(B212="discus 1.5", E212='club records end 2019'!$F$23, F212&gt;='club records end 2019'!$G$23), "CR", " ")</f>
        <v xml:space="preserve"> </v>
      </c>
      <c r="AC212" s="12" t="str">
        <f>IF(AND(B212="discus 1.75", E212='club records end 2019'!$F$24, F212&gt;='club records end 2019'!$G$24), "CR", " ")</f>
        <v xml:space="preserve"> </v>
      </c>
      <c r="AD212" s="12" t="str">
        <f>IF(AND(B212="discus 2", E212='club records end 2019'!$F$25, F212&gt;='club records end 2019'!$G$25), "CR", " ")</f>
        <v xml:space="preserve"> </v>
      </c>
      <c r="AE212" s="12" t="str">
        <f>IF(AND(B212="hammer 4", E212='club records end 2019'!$F$27, F212&gt;='club records end 2019'!$G$27), "CR", " ")</f>
        <v xml:space="preserve"> </v>
      </c>
      <c r="AF212" s="12" t="str">
        <f>IF(AND(B212="hammer 5", E212='club records end 2019'!$F$28, F212&gt;='club records end 2019'!$G$28), "CR", " ")</f>
        <v xml:space="preserve"> </v>
      </c>
      <c r="AG212" s="12" t="str">
        <f>IF(AND(B212="hammer 6", E212='club records end 2019'!$F$29, F212&gt;='club records end 2019'!$G$29), "CR", " ")</f>
        <v xml:space="preserve"> </v>
      </c>
      <c r="AH212" s="12" t="str">
        <f>IF(AND(B212="hammer 7.26", E212='club records end 2019'!$F$30, F212&gt;='club records end 2019'!$G$30), "CR", " ")</f>
        <v xml:space="preserve"> </v>
      </c>
      <c r="AI212" s="12" t="str">
        <f>IF(AND(B212="javelin 400", E212='club records end 2019'!$F$31, F212&gt;='club records end 2019'!$G$31), "CR", " ")</f>
        <v xml:space="preserve"> </v>
      </c>
      <c r="AJ212" s="12" t="str">
        <f>IF(AND(B212="javelin 600", E212='club records end 2019'!$F$32, F212&gt;='club records end 2019'!$G$32), "CR", " ")</f>
        <v xml:space="preserve"> </v>
      </c>
      <c r="AK212" s="12" t="str">
        <f>IF(AND(B212="javelin 700", E212='club records end 2019'!$F$33, F212&gt;='club records end 2019'!$G$33), "CR", " ")</f>
        <v xml:space="preserve"> </v>
      </c>
      <c r="AL212" s="12" t="str">
        <f>IF(AND(B212="javelin 800", OR(AND(E212='club records end 2019'!$F$34, F212&gt;='club records end 2019'!$G$34), AND(E212='club records end 2019'!$F$35, F212&gt;='club records end 2019'!$G$35))), "CR", " ")</f>
        <v xml:space="preserve"> </v>
      </c>
      <c r="AM212" s="12" t="str">
        <f>IF(AND(B212="shot 3", E212='club records end 2019'!$F$36, F212&gt;='club records end 2019'!$G$36), "CR", " ")</f>
        <v xml:space="preserve"> </v>
      </c>
      <c r="AN212" s="12" t="str">
        <f>IF(AND(B212="shot 4", E212='club records end 2019'!$F$37, F212&gt;='club records end 2019'!$G$37), "CR", " ")</f>
        <v xml:space="preserve"> </v>
      </c>
      <c r="AO212" s="12" t="str">
        <f>IF(AND(B212="shot 5", E212='club records end 2019'!$F$38, F212&gt;='club records end 2019'!$G$38), "CR", " ")</f>
        <v xml:space="preserve"> </v>
      </c>
      <c r="AP212" s="12" t="str">
        <f>IF(AND(B212="shot 6", E212='club records end 2019'!$F$39, F212&gt;='club records end 2019'!$G$39), "CR", " ")</f>
        <v xml:space="preserve"> </v>
      </c>
      <c r="AQ212" s="12" t="str">
        <f>IF(AND(B212="shot 7.26", E212='club records end 2019'!$F$40, F212&gt;='club records end 2019'!$G$40), "CR", " ")</f>
        <v xml:space="preserve"> </v>
      </c>
      <c r="AR212" s="12" t="str">
        <f>IF(AND(B212="60H",OR(AND(E212='club records end 2019'!$J$1,F212&lt;='club records end 2019'!$K$1),AND(E212='club records end 2019'!$J$2,F212&lt;='club records end 2019'!$K$2),AND(E212='club records end 2019'!$J$3,F212&lt;='club records end 2019'!$K$3),AND(E212='club records end 2019'!$J$4,F212&lt;='club records end 2019'!$K$4),AND(E212='club records end 2019'!$J$5,F212&lt;='club records end 2019'!$K$5))),"CR"," ")</f>
        <v xml:space="preserve"> </v>
      </c>
      <c r="AS212" s="12" t="str">
        <f>IF(AND(B212="75H", AND(E212='club records end 2019'!$J$6, F212&lt;='club records end 2019'!$K$6)), "CR", " ")</f>
        <v xml:space="preserve"> </v>
      </c>
      <c r="AT212" s="12" t="str">
        <f>IF(AND(B212="80H", AND(E212='club records end 2019'!$J$7, F212&lt;='club records end 2019'!$K$7)), "CR", " ")</f>
        <v xml:space="preserve"> </v>
      </c>
      <c r="AU212" s="12" t="str">
        <f>IF(AND(B212="100H", AND(E212='club records end 2019'!$J$8, F212&lt;='club records end 2019'!$K$8)), "CR", " ")</f>
        <v xml:space="preserve"> </v>
      </c>
      <c r="AV212" s="12" t="str">
        <f>IF(AND(B212="110H", OR(AND(E212='club records end 2019'!$J$9, F212&lt;='club records end 2019'!$K$9), AND(E212='club records end 2019'!$J$10, F212&lt;='club records end 2019'!$K$10))), "CR", " ")</f>
        <v xml:space="preserve"> </v>
      </c>
      <c r="AW212" s="12" t="str">
        <f>IF(AND(B212="400H", OR(AND(E212='club records end 2019'!$J$11, F212&lt;='club records end 2019'!$K$11), AND(E212='club records end 2019'!$J$12, F212&lt;='club records end 2019'!$K$12), AND(E212='club records end 2019'!$J$13, F212&lt;='club records end 2019'!$K$13), AND(E212='club records end 2019'!$J$14, F212&lt;='club records end 2019'!$K$14))), "CR", " ")</f>
        <v xml:space="preserve"> </v>
      </c>
      <c r="AX212" s="12" t="str">
        <f>IF(AND(B212="1500SC", AND(E212='club records end 2019'!$J$15, F212&lt;='club records end 2019'!$K$15)), "CR", " ")</f>
        <v xml:space="preserve"> </v>
      </c>
      <c r="AY212" s="12" t="str">
        <f>IF(AND(B212="2000SC", OR(AND(E212='club records end 2019'!$J$17, F212&lt;='club records end 2019'!$K$17), AND(E212='club records end 2019'!$J$18, F212&lt;='club records end 2019'!$K$18))), "CR", " ")</f>
        <v xml:space="preserve"> </v>
      </c>
      <c r="AZ212" s="12" t="str">
        <f>IF(AND(B212="3000SC", OR(AND(E212='club records end 2019'!$J$20, F212&lt;='club records end 2019'!$K$20), AND(E212='club records end 2019'!$J$21, F212&lt;='club records end 2019'!$K$21))), "CR", " ")</f>
        <v xml:space="preserve"> </v>
      </c>
      <c r="BA212" s="13" t="str">
        <f>IF(AND(B212="4x100", OR(AND(E212='club records end 2019'!$N$1, F212&lt;='club records end 2019'!$O$1), AND(E212='club records end 2019'!$N$2, F212&lt;='club records end 2019'!$O$2), AND(E212='club records end 2019'!$N$3, F212&lt;='club records end 2019'!$O$3), AND(E212='club records end 2019'!$N$4, F212&lt;='club records end 2019'!$O$4), AND(E212='club records end 2019'!$N$5, F212&lt;='club records end 2019'!$O$5))), "CR", " ")</f>
        <v xml:space="preserve"> </v>
      </c>
      <c r="BB212" s="13" t="str">
        <f>IF(AND(B212="4x200", OR(AND(E212='club records end 2019'!$N$6, F212&lt;='club records end 2019'!$O$6), AND(E212='club records end 2019'!$N$7, F212&lt;='club records end 2019'!$O$7), AND(E212='club records end 2019'!$N$8, F212&lt;='club records end 2019'!$O$8), AND(E212='club records end 2019'!$N$9, F212&lt;='club records end 2019'!$O$9), AND(E212='club records end 2019'!$N$10, F212&lt;='club records end 2019'!$O$10))), "CR", " ")</f>
        <v xml:space="preserve"> </v>
      </c>
      <c r="BC212" s="13" t="str">
        <f>IF(AND(B212="4x300", AND(E212='club records end 2019'!$N$11, F212&lt;='club records end 2019'!$O$11)), "CR", " ")</f>
        <v xml:space="preserve"> </v>
      </c>
      <c r="BD212" s="13" t="str">
        <f>IF(AND(B212="4x400", OR(AND(E212='club records end 2019'!$N$12, F212&lt;='club records end 2019'!$O$12), AND(E212='club records end 2019'!$N$13, F212&lt;='club records end 2019'!$O$13), AND(E212='club records end 2019'!$N$14, F212&lt;='club records end 2019'!$O$14), AND(E212='club records end 2019'!$N$15, F212&lt;='club records end 2019'!$O$15))), "CR", " ")</f>
        <v xml:space="preserve"> </v>
      </c>
      <c r="BE212" s="13" t="str">
        <f>IF(AND(B212="3x800", OR(AND(E212='club records end 2019'!$N$16, F212&lt;='club records end 2019'!$O$16), AND(E212='club records end 2019'!$N$17, F212&lt;='club records end 2019'!$O$17), AND(E212='club records end 2019'!$N$18, F212&lt;='club records end 2019'!$O$18))), "CR", " ")</f>
        <v xml:space="preserve"> </v>
      </c>
      <c r="BF212" s="13" t="str">
        <f>IF(AND(B212="pentathlon", OR(AND(E212='club records end 2019'!$N$21, F212&gt;='club records end 2019'!$O$21), AND(E212='club records end 2019'!$N$22, F212&gt;='club records end 2019'!$O$22),AND(E212='club records end 2019'!$N$23, F212&gt;='club records end 2019'!$O$23),AND(E212='club records end 2019'!$N$24, F212&gt;='club records end 2019'!$O$24))), "CR", " ")</f>
        <v xml:space="preserve"> </v>
      </c>
      <c r="BG212" s="13" t="str">
        <f>IF(AND(B212="heptathlon", OR(AND(E212='club records end 2019'!$N$26, F212&gt;='club records end 2019'!$O$26), AND(E212='club records end 2019'!$N$27, F212&gt;='club records end 2019'!$O$27))), "CR", " ")</f>
        <v xml:space="preserve"> </v>
      </c>
      <c r="BH212" s="13" t="str">
        <f>IF(AND(B212="decathlon", OR(AND(E212='club records end 2019'!$N$29, F212&gt;='club records end 2019'!$O$29), AND(E212='club records end 2019'!$N$30, F212&gt;='club records end 2019'!$O$30),AND(E212='club records end 2019'!$N$31, F212&gt;='club records end 2019'!$O$31))), "CR", " ")</f>
        <v xml:space="preserve"> </v>
      </c>
    </row>
    <row r="213" spans="1:60" ht="15.75" customHeight="1" x14ac:dyDescent="0.35">
      <c r="A213" s="1" t="str">
        <f>E213</f>
        <v>U20</v>
      </c>
      <c r="B213" s="16" t="s">
        <v>8</v>
      </c>
      <c r="C213" s="4" t="s">
        <v>53</v>
      </c>
      <c r="D213" s="4" t="s">
        <v>24</v>
      </c>
      <c r="E213" s="20" t="s">
        <v>12</v>
      </c>
      <c r="F213" s="27">
        <v>15.37</v>
      </c>
      <c r="G213" s="26">
        <v>44087</v>
      </c>
      <c r="H213" s="4" t="s">
        <v>242</v>
      </c>
      <c r="I213" s="4"/>
      <c r="J213" s="4" t="str">
        <f t="shared" si="23"/>
        <v>***CLUB RECORD***</v>
      </c>
      <c r="K213" s="13" t="str">
        <f>IF(AND(B213=100, OR(AND(E213='club records end 2019'!$B$6, F213&lt;='club records end 2019'!$C$6), AND(E213='club records end 2019'!$B$7, F213&lt;='club records end 2019'!$C$7), AND(E213='club records end 2019'!$B$8, F213&lt;='club records end 2019'!$C$8), AND(E213='club records end 2019'!$B$9, F213&lt;='club records end 2019'!$C$9), AND(E213='club records end 2019'!$B$10, F213&lt;='club records end 2019'!$C$10))), "CR", " ")</f>
        <v xml:space="preserve"> </v>
      </c>
      <c r="L213" s="13" t="str">
        <f>IF(AND(B213=200, OR(AND(E213='club records end 2019'!$B$11, F213&lt;='club records end 2019'!$C$11), AND(E213='club records end 2019'!$B$12, F213&lt;='club records end 2019'!$C$12), AND(E213='club records end 2019'!$B$13, F213&lt;='club records end 2019'!$C$13), AND(E213='club records end 2019'!$B$14, F213&lt;='club records end 2019'!$C$14), AND(E213='club records end 2019'!$B$15, F213&lt;='club records end 2019'!$C$15))), "CR", " ")</f>
        <v xml:space="preserve"> </v>
      </c>
      <c r="M213" s="13" t="str">
        <f>IF(AND(B213=300, OR(AND(E213='club records end 2019'!$B$16, F213&lt;='club records end 2019'!$C$16), AND(E213='club records end 2019'!$B$17, F213&lt;='club records end 2019'!$C$17))), "CR", " ")</f>
        <v xml:space="preserve"> </v>
      </c>
      <c r="N213" s="13" t="str">
        <f>IF(AND(B213=400, OR(AND(E213='club records end 2019'!$B$18, F213&lt;='club records end 2019'!$C$18), AND(E213='club records end 2019'!$B$19, F213&lt;='club records end 2019'!$C$19), AND(E213='club records end 2019'!$B$20, F213&lt;='club records end 2019'!$C$20), AND(E213='club records end 2019'!$B$21, F213&lt;='club records end 2019'!$C$21))), "CR", " ")</f>
        <v xml:space="preserve"> </v>
      </c>
      <c r="O213" s="13" t="str">
        <f>IF(AND(B213=800, OR(AND(E213='club records end 2019'!$B$22, F213&lt;='club records end 2019'!$C$22), AND(E213='club records end 2019'!$B$23, F213&lt;='club records end 2019'!$C$23), AND(E213='club records end 2019'!$B$24, F213&lt;='club records end 2019'!$C$24), AND(E213='club records end 2019'!$B$25, F213&lt;='club records end 2019'!$C$25), AND(E213='club records end 2019'!$B$26, F213&lt;='club records end 2019'!$C$26))), "CR", " ")</f>
        <v xml:space="preserve"> </v>
      </c>
      <c r="P213" s="13" t="str">
        <f>IF(AND(B213=1000, OR(AND(E213='club records end 2019'!$B$27, F213&lt;='club records end 2019'!$C$27), AND(E213='club records end 2019'!$B$28, F213&lt;='club records end 2019'!$C$28))), "CR", " ")</f>
        <v xml:space="preserve"> </v>
      </c>
      <c r="Q213" s="13" t="str">
        <f>IF(AND(B213=1500, OR(AND(E213='club records end 2019'!$B$29, F213&lt;='club records end 2019'!$C$29), AND(E213='club records end 2019'!$B$30, F213&lt;='club records end 2019'!$C$30), AND(E213='club records end 2019'!$B$31, F213&lt;='club records end 2019'!$C$31), AND(E213='club records end 2019'!$B$32, F213&lt;='club records end 2019'!$C$32), AND(E213='club records end 2019'!$B$33, F213&lt;='club records end 2019'!$C$33))), "CR", " ")</f>
        <v xml:space="preserve"> </v>
      </c>
      <c r="R213" s="13" t="str">
        <f>IF(AND(B213="1600 (Mile)",OR(AND(E213='club records end 2019'!$B$34,F213&lt;='club records end 2019'!$C$34),AND(E213='club records end 2019'!$B$35,F213&lt;='club records end 2019'!$C$35),AND(E213='club records end 2019'!$B$36,F213&lt;='club records end 2019'!$C$36),AND(E213='club records end 2019'!$B$37,F213&lt;='club records end 2019'!$C$37))),"CR"," ")</f>
        <v xml:space="preserve"> </v>
      </c>
      <c r="S213" s="4" t="str">
        <f>IF(AND(B213=3000, OR(AND(E213='club records end 2019'!$B$38, F213&lt;='club records end 2019'!$C$38), AND(E213='club records end 2019'!$B$39, F213&lt;='club records end 2019'!$C$39), AND(E213='club records end 2019'!$B$40, F213&lt;='club records end 2019'!$C$40), AND(E213='club records end 2019'!$B$41, F213&lt;='club records end 2019'!$C$41))), "CR", " ")</f>
        <v xml:space="preserve"> </v>
      </c>
      <c r="T213" s="4" t="str">
        <f>IF(AND(B213=5000, OR(AND(E213='club records end 2019'!$B$42, F213&lt;='club records end 2019'!$C$42), AND(E213='club records end 2019'!$B$43, F213&lt;='club records end 2019'!$C$43))), "CR", " ")</f>
        <v xml:space="preserve"> </v>
      </c>
      <c r="U213" s="4" t="str">
        <f>IF(AND(B213=10000, OR(AND(E213='club records end 2019'!$B$44, F213&lt;='club records end 2019'!$C$44), AND(E213='club records end 2019'!$B$45, F213&lt;='club records end 2019'!$C$45))), "CR", " ")</f>
        <v xml:space="preserve"> </v>
      </c>
      <c r="V213" s="4" t="str">
        <f>IF(AND(B213="high jump", OR(AND(E213='club records end 2019'!$F$1, F213&gt;='club records end 2019'!$G$1), AND(E213='club records end 2019'!$F$2, F213&gt;='club records end 2019'!$G$2), AND(E213='club records end 2019'!$F$3, F213&gt;='club records end 2019'!$G$3), AND(E213='club records end 2019'!$F$4, F213&gt;='club records end 2019'!$G$4), AND(E213='club records end 2019'!$F$5, F213&gt;='club records end 2019'!$G$5))), "CR", " ")</f>
        <v xml:space="preserve"> </v>
      </c>
      <c r="W213" s="4" t="str">
        <f>IF(AND(B213="long jump", OR(AND(E213='club records end 2019'!$F$6, F213&gt;='club records end 2019'!$G$6), AND(E213='club records end 2019'!$F$7, F213&gt;='club records end 2019'!$G$7), AND(E213='club records end 2019'!$F$8, F213&gt;='club records end 2019'!$G$8), AND(E213='club records end 2019'!$F$9, F213&gt;='club records end 2019'!$G$9), AND(E213='club records end 2019'!$F$10, F213&gt;='club records end 2019'!$G$10))), "CR", " ")</f>
        <v xml:space="preserve"> </v>
      </c>
      <c r="X213" s="12" t="str">
        <f>IF(AND(B213="triple jump", OR(AND(E213='club records end 2019'!$F$11, F213&gt;='club records end 2019'!$G$11), AND(E213='club records end 2019'!$F$12, F213&gt;='club records end 2019'!$G$12), AND(E213='club records end 2019'!$F$13, F213&gt;='club records end 2019'!$G$13), AND(E213='club records end 2019'!$F$14, F213&gt;='club records end 2019'!$G$14), AND(E213='club records end 2019'!$F$15, F213&gt;='club records end 2019'!$G$15))), "CR", " ")</f>
        <v>CR</v>
      </c>
      <c r="Y213" s="4" t="str">
        <f>IF(AND(B213="pole vault", OR(AND(E213='club records end 2019'!$F$16, F213&gt;='club records end 2019'!$G$16), AND(E213='club records end 2019'!$F$17, F213&gt;='club records end 2019'!$G$17), AND(E213='club records end 2019'!$F$18, F213&gt;='club records end 2019'!$G$18), AND(E213='club records end 2019'!$F$19, F213&gt;='club records end 2019'!$G$19), AND(E213='club records end 2019'!$F$20, F213&gt;='club records end 2019'!$G$20))), "CR", " ")</f>
        <v xml:space="preserve"> </v>
      </c>
      <c r="Z213" s="4" t="str">
        <f>IF(AND(B213="discus 1", E213='club records end 2019'!$F$21, F213&gt;='club records end 2019'!$G$21), "CR", " ")</f>
        <v xml:space="preserve"> </v>
      </c>
      <c r="AA213" s="4" t="str">
        <f>IF(AND(B213="discus 1.25", E213='club records end 2019'!$F$22, F213&gt;='club records end 2019'!$G$22), "CR", " ")</f>
        <v xml:space="preserve"> </v>
      </c>
      <c r="AB213" s="4" t="str">
        <f>IF(AND(B213="discus 1.5", E213='club records end 2019'!$F$23, F213&gt;='club records end 2019'!$G$23), "CR", " ")</f>
        <v xml:space="preserve"> </v>
      </c>
      <c r="AC213" s="4" t="str">
        <f>IF(AND(B213="discus 1.75", E213='club records end 2019'!$F$24, F213&gt;='club records end 2019'!$G$24), "CR", " ")</f>
        <v xml:space="preserve"> </v>
      </c>
      <c r="AD213" s="4" t="str">
        <f>IF(AND(B213="discus 2", E213='club records end 2019'!$F$25, F213&gt;='club records end 2019'!$G$25), "CR", " ")</f>
        <v xml:space="preserve"> </v>
      </c>
      <c r="AE213" s="4" t="str">
        <f>IF(AND(B213="hammer 4", E213='club records end 2019'!$F$27, F213&gt;='club records end 2019'!$G$27), "CR", " ")</f>
        <v xml:space="preserve"> </v>
      </c>
      <c r="AF213" s="4" t="str">
        <f>IF(AND(B213="hammer 5", E213='club records end 2019'!$F$28, F213&gt;='club records end 2019'!$G$28), "CR", " ")</f>
        <v xml:space="preserve"> </v>
      </c>
      <c r="AG213" s="4" t="str">
        <f>IF(AND(B213="hammer 6", E213='club records end 2019'!$F$29, F213&gt;='club records end 2019'!$G$29), "CR", " ")</f>
        <v xml:space="preserve"> </v>
      </c>
      <c r="AH213" s="4" t="str">
        <f>IF(AND(B213="hammer 7.26", E213='club records end 2019'!$F$30, F213&gt;='club records end 2019'!$G$30), "CR", " ")</f>
        <v xml:space="preserve"> </v>
      </c>
      <c r="AI213" s="4" t="str">
        <f>IF(AND(B213="javelin 400", E213='club records end 2019'!$F$31, F213&gt;='club records end 2019'!$G$31), "CR", " ")</f>
        <v xml:space="preserve"> </v>
      </c>
      <c r="AJ213" s="4" t="str">
        <f>IF(AND(B213="javelin 600", E213='club records end 2019'!$F$32, F213&gt;='club records end 2019'!$G$32), "CR", " ")</f>
        <v xml:space="preserve"> </v>
      </c>
      <c r="AK213" s="4" t="str">
        <f>IF(AND(B213="javelin 700", E213='club records end 2019'!$F$33, F213&gt;='club records end 2019'!$G$33), "CR", " ")</f>
        <v xml:space="preserve"> </v>
      </c>
      <c r="AL213" s="4" t="str">
        <f>IF(AND(B213="javelin 800", OR(AND(E213='club records end 2019'!$F$34, F213&gt;='club records end 2019'!$G$34), AND(E213='club records end 2019'!$F$35, F213&gt;='club records end 2019'!$G$35))), "CR", " ")</f>
        <v xml:space="preserve"> </v>
      </c>
      <c r="AM213" s="4" t="str">
        <f>IF(AND(B213="shot 3", E213='club records end 2019'!$F$36, F213&gt;='club records end 2019'!$G$36), "CR", " ")</f>
        <v xml:space="preserve"> </v>
      </c>
      <c r="AN213" s="4" t="str">
        <f>IF(AND(B213="shot 4", E213='club records end 2019'!$F$37, F213&gt;='club records end 2019'!$G$37), "CR", " ")</f>
        <v xml:space="preserve"> </v>
      </c>
      <c r="AO213" s="4" t="str">
        <f>IF(AND(B213="shot 5", E213='club records end 2019'!$F$38, F213&gt;='club records end 2019'!$G$38), "CR", " ")</f>
        <v xml:space="preserve"> </v>
      </c>
      <c r="AP213" s="4" t="str">
        <f>IF(AND(B213="shot 6", E213='club records end 2019'!$F$39, F213&gt;='club records end 2019'!$G$39), "CR", " ")</f>
        <v xml:space="preserve"> </v>
      </c>
      <c r="AQ213" s="4" t="str">
        <f>IF(AND(B213="shot 7.26", E213='club records end 2019'!$F$40, F213&gt;='club records end 2019'!$G$40), "CR", " ")</f>
        <v xml:space="preserve"> </v>
      </c>
      <c r="AR213" s="4" t="str">
        <f>IF(AND(B213="60H",OR(AND(E213='club records end 2019'!$J$1,F213&lt;='club records end 2019'!$K$1),AND(E213='club records end 2019'!$J$2,F213&lt;='club records end 2019'!$K$2),AND(E213='club records end 2019'!$J$3,F213&lt;='club records end 2019'!$K$3),AND(E213='club records end 2019'!$J$4,F213&lt;='club records end 2019'!$K$4),AND(E213='club records end 2019'!$J$5,F213&lt;='club records end 2019'!$K$5))),"CR"," ")</f>
        <v xml:space="preserve"> </v>
      </c>
      <c r="AS213" s="4" t="str">
        <f>IF(AND(B213="75H", AND(E213='club records end 2019'!$J$6, F213&lt;='club records end 2019'!$K$6)), "CR", " ")</f>
        <v xml:space="preserve"> </v>
      </c>
      <c r="AT213" s="4" t="str">
        <f>IF(AND(B213="80H", AND(E213='club records end 2019'!$J$7, F213&lt;='club records end 2019'!$K$7)), "CR", " ")</f>
        <v xml:space="preserve"> </v>
      </c>
      <c r="AU213" s="4" t="str">
        <f>IF(AND(B213="100H", AND(E213='club records end 2019'!$J$8, F213&lt;='club records end 2019'!$K$8)), "CR", " ")</f>
        <v xml:space="preserve"> </v>
      </c>
      <c r="AV213" s="4" t="str">
        <f>IF(AND(B213="110H", OR(AND(E213='club records end 2019'!$J$9, F213&lt;='club records end 2019'!$K$9), AND(E213='club records end 2019'!$J$10, F213&lt;='club records end 2019'!$K$10))), "CR", " ")</f>
        <v xml:space="preserve"> </v>
      </c>
      <c r="AW213" s="4" t="str">
        <f>IF(AND(B213="400H", OR(AND(E213='club records end 2019'!$J$11, F213&lt;='club records end 2019'!$K$11), AND(E213='club records end 2019'!$J$12, F213&lt;='club records end 2019'!$K$12), AND(E213='club records end 2019'!$J$13, F213&lt;='club records end 2019'!$K$13), AND(E213='club records end 2019'!$J$14, F213&lt;='club records end 2019'!$K$14))), "CR", " ")</f>
        <v xml:space="preserve"> </v>
      </c>
      <c r="AX213" s="4" t="str">
        <f>IF(AND(B213="1500SC", AND(E213='club records end 2019'!$J$15, F213&lt;='club records end 2019'!$K$15)), "CR", " ")</f>
        <v xml:space="preserve"> </v>
      </c>
      <c r="AY213" s="4" t="str">
        <f>IF(AND(B213="2000SC", OR(AND(E213='club records end 2019'!$J$17, F213&lt;='club records end 2019'!$K$17), AND(E213='club records end 2019'!$J$18, F213&lt;='club records end 2019'!$K$18))), "CR", " ")</f>
        <v xml:space="preserve"> </v>
      </c>
      <c r="AZ213" s="4" t="str">
        <f>IF(AND(B213="3000SC", OR(AND(E213='club records end 2019'!$J$20, F213&lt;='club records end 2019'!$K$20), AND(E213='club records end 2019'!$J$21, F213&lt;='club records end 2019'!$K$21))), "CR", " ")</f>
        <v xml:space="preserve"> </v>
      </c>
      <c r="BA213" s="4" t="str">
        <f>IF(AND(B213="4x100", OR(AND(E213='club records end 2019'!$N$1, F213&lt;='club records end 2019'!$O$1), AND(E213='club records end 2019'!$N$2, F213&lt;='club records end 2019'!$O$2), AND(E213='club records end 2019'!$N$3, F213&lt;='club records end 2019'!$O$3), AND(E213='club records end 2019'!$N$4, F213&lt;='club records end 2019'!$O$4), AND(E213='club records end 2019'!$N$5, F213&lt;='club records end 2019'!$O$5))), "CR", " ")</f>
        <v xml:space="preserve"> </v>
      </c>
      <c r="BB213" s="4" t="str">
        <f>IF(AND(B213="4x200", OR(AND(E213='club records end 2019'!$N$6, F213&lt;='club records end 2019'!$O$6), AND(E213='club records end 2019'!$N$7, F213&lt;='club records end 2019'!$O$7), AND(E213='club records end 2019'!$N$8, F213&lt;='club records end 2019'!$O$8), AND(E213='club records end 2019'!$N$9, F213&lt;='club records end 2019'!$O$9), AND(E213='club records end 2019'!$N$10, F213&lt;='club records end 2019'!$O$10))), "CR", " ")</f>
        <v xml:space="preserve"> </v>
      </c>
      <c r="BC213" s="4" t="str">
        <f>IF(AND(B213="4x300", AND(E213='club records end 2019'!$N$11, F213&lt;='club records end 2019'!$O$11)), "CR", " ")</f>
        <v xml:space="preserve"> </v>
      </c>
      <c r="BD213" s="4" t="str">
        <f>IF(AND(B213="4x400", OR(AND(E213='club records end 2019'!$N$12, F213&lt;='club records end 2019'!$O$12), AND(E213='club records end 2019'!$N$13, F213&lt;='club records end 2019'!$O$13), AND(E213='club records end 2019'!$N$14, F213&lt;='club records end 2019'!$O$14), AND(E213='club records end 2019'!$N$15, F213&lt;='club records end 2019'!$O$15))), "CR", " ")</f>
        <v xml:space="preserve"> </v>
      </c>
      <c r="BE213" s="4" t="str">
        <f>IF(AND(B213="3x800", OR(AND(E213='club records end 2019'!$N$16, F213&lt;='club records end 2019'!$O$16), AND(E213='club records end 2019'!$N$17, F213&lt;='club records end 2019'!$O$17), AND(E213='club records end 2019'!$N$18, F213&lt;='club records end 2019'!$O$18))), "CR", " ")</f>
        <v xml:space="preserve"> </v>
      </c>
      <c r="BF213" s="4" t="str">
        <f>IF(AND(B213="pentathlon", OR(AND(E213='club records end 2019'!$N$21, F213&gt;='club records end 2019'!$O$21), AND(E213='club records end 2019'!$N$22, F213&gt;='club records end 2019'!$O$22),AND(E213='club records end 2019'!$N$23, F213&gt;='club records end 2019'!$O$23),AND(E213='club records end 2019'!$N$24, F213&gt;='club records end 2019'!$O$24))), "CR", " ")</f>
        <v xml:space="preserve"> </v>
      </c>
      <c r="BG213" s="4" t="str">
        <f>IF(AND(B213="heptathlon", OR(AND(E213='club records end 2019'!$N$26, F213&gt;='club records end 2019'!$O$26), AND(E213='club records end 2019'!$N$27, F213&gt;='club records end 2019'!$O$27))), "CR", " ")</f>
        <v xml:space="preserve"> </v>
      </c>
      <c r="BH213" s="4" t="str">
        <f>IF(AND(B213="decathlon", OR(AND(E213='club records end 2019'!$N$29, F213&gt;='club records end 2019'!$O$29), AND(E213='club records end 2019'!$N$30, F213&gt;='club records end 2019'!$O$30),AND(E213='club records end 2019'!$N$31, F213&gt;='club records end 2019'!$O$31))), "CR", " ")</f>
        <v xml:space="preserve"> </v>
      </c>
    </row>
    <row r="214" spans="1:60" ht="14.5" hidden="1" x14ac:dyDescent="0.35">
      <c r="A214" s="1" t="s">
        <v>333</v>
      </c>
      <c r="B214" s="16" t="s">
        <v>301</v>
      </c>
      <c r="C214" s="4" t="s">
        <v>131</v>
      </c>
      <c r="D214" s="4" t="s">
        <v>34</v>
      </c>
      <c r="E214" s="20" t="s">
        <v>10</v>
      </c>
      <c r="F214" s="21"/>
      <c r="G214" s="26"/>
      <c r="H214" s="4"/>
      <c r="I214" s="4"/>
      <c r="J214" s="13" t="str">
        <f t="shared" ref="J214" si="24">IF(OR(K214="CR", L214="CR", M214="CR", N214="CR", O214="CR", P214="CR", Q214="CR", R214="CR", S214="CR", T214="CR",U214="CR", V214="CR", W214="CR", X214="CR", Y214="CR", Z214="CR", AA214="CR", AB214="CR", AC214="CR", AD214="CR", AE214="CR", AF214="CR", AG214="CR", AH214="CR", AI214="CR", AJ214="CR", AK214="CR", AL214="CR", AM214="CR", AN214="CR", AO214="CR", AP214="CR", AQ214="CR", AR214="CR", AS214="CR", AT214="CR", AU214="CR", AV214="CR", AW214="CR", AX214="CR", AY214="CR", AZ214="CR", BA214="CR", BB214="CR", BC214="CR", BD214="CR", BE214="CR", BF214="CR", BG214="CR", BH214="CR"), "***CLUB RECORD***", "")</f>
        <v>***CLUB RECORD***</v>
      </c>
      <c r="K214" s="13" t="str">
        <f>IF(AND(B214=100, OR(AND(E214='club records end 2019'!$B$6, F214&lt;='club records end 2019'!$C$6), AND(E214='club records end 2019'!$B$7, F214&lt;='club records end 2019'!$C$7), AND(E214='club records end 2019'!$B$8, F214&lt;='club records end 2019'!$C$8), AND(E214='club records end 2019'!$B$9, F214&lt;='club records end 2019'!$C$9), AND(E214='club records end 2019'!$B$10, F214&lt;='club records end 2019'!$C$10))), "CR", " ")</f>
        <v xml:space="preserve"> </v>
      </c>
      <c r="L214" s="13" t="str">
        <f>IF(AND(B214=200, OR(AND(E214='club records end 2019'!$B$11, F214&lt;='club records end 2019'!$C$11), AND(E214='club records end 2019'!$B$12, F214&lt;='club records end 2019'!$C$12), AND(E214='club records end 2019'!$B$13, F214&lt;='club records end 2019'!$C$13), AND(E214='club records end 2019'!$B$14, F214&lt;='club records end 2019'!$C$14), AND(E214='club records end 2019'!$B$15, F214&lt;='club records end 2019'!$C$15))), "CR", " ")</f>
        <v xml:space="preserve"> </v>
      </c>
      <c r="M214" s="13" t="str">
        <f>IF(AND(B214=300, OR(AND(E214='club records end 2019'!$B$16, F214&lt;='club records end 2019'!$C$16), AND(E214='club records end 2019'!$B$17, F214&lt;='club records end 2019'!$C$17))), "CR", " ")</f>
        <v xml:space="preserve"> </v>
      </c>
      <c r="N214" s="13" t="str">
        <f>IF(AND(B214=400, OR(AND(E214='club records end 2019'!$B$18, F214&lt;='club records end 2019'!$C$18), AND(E214='club records end 2019'!$B$19, F214&lt;='club records end 2019'!$C$19), AND(E214='club records end 2019'!$B$20, F214&lt;='club records end 2019'!$C$20), AND(E214='club records end 2019'!$B$21, F214&lt;='club records end 2019'!$C$21))), "CR", " ")</f>
        <v xml:space="preserve"> </v>
      </c>
      <c r="O214" s="13" t="str">
        <f>IF(AND(B214=800, OR(AND(E214='club records end 2019'!$B$22, F214&lt;='club records end 2019'!$C$22), AND(E214='club records end 2019'!$B$23, F214&lt;='club records end 2019'!$C$23), AND(E214='club records end 2019'!$B$24, F214&lt;='club records end 2019'!$C$24), AND(E214='club records end 2019'!$B$25, F214&lt;='club records end 2019'!$C$25), AND(E214='club records end 2019'!$B$26, F214&lt;='club records end 2019'!$C$26))), "CR", " ")</f>
        <v xml:space="preserve"> </v>
      </c>
      <c r="P214" s="13" t="str">
        <f>IF(AND(B214=1000, OR(AND(E214='club records end 2019'!$B$27, F214&lt;='club records end 2019'!$C$27), AND(E214='club records end 2019'!$B$28, F214&lt;='club records end 2019'!$C$28))), "CR", " ")</f>
        <v xml:space="preserve"> </v>
      </c>
      <c r="Q214" s="13" t="str">
        <f>IF(AND(B214=1500, OR(AND(E214='club records end 2019'!$B$29, F214&lt;='club records end 2019'!$C$29), AND(E214='club records end 2019'!$B$30, F214&lt;='club records end 2019'!$C$30), AND(E214='club records end 2019'!$B$31, F214&lt;='club records end 2019'!$C$31), AND(E214='club records end 2019'!$B$32, F214&lt;='club records end 2019'!$C$32), AND(E214='club records end 2019'!$B$33, F214&lt;='club records end 2019'!$C$33))), "CR", " ")</f>
        <v xml:space="preserve"> </v>
      </c>
      <c r="R214" s="13" t="str">
        <f>IF(AND(B214="1600 (Mile)",OR(AND(E214='club records end 2019'!$B$34,F214&lt;='club records end 2019'!$C$34),AND(E214='club records end 2019'!$B$35,F214&lt;='club records end 2019'!$C$35),AND(E214='club records end 2019'!$B$36,F214&lt;='club records end 2019'!$C$36),AND(E214='club records end 2019'!$B$37,F214&lt;='club records end 2019'!$C$37))),"CR"," ")</f>
        <v>CR</v>
      </c>
      <c r="S214" s="13" t="str">
        <f>IF(AND(B214=3000, OR(AND(E214='club records end 2019'!$B$38, F214&lt;='club records end 2019'!$C$38), AND(E214='club records end 2019'!$B$39, F214&lt;='club records end 2019'!$C$39), AND(E214='club records end 2019'!$B$40, F214&lt;='club records end 2019'!$C$40), AND(E214='club records end 2019'!$B$41, F214&lt;='club records end 2019'!$C$41))), "CR", " ")</f>
        <v xml:space="preserve"> </v>
      </c>
      <c r="T214" s="13" t="str">
        <f>IF(AND(B214=5000, OR(AND(E214='club records end 2019'!$B$42, F214&lt;='club records end 2019'!$C$42), AND(E214='club records end 2019'!$B$43, F214&lt;='club records end 2019'!$C$43))), "CR", " ")</f>
        <v xml:space="preserve"> </v>
      </c>
      <c r="U214" s="13" t="str">
        <f>IF(AND(B214=10000, OR(AND(E214='club records end 2019'!$B$44, F214&lt;='club records end 2019'!$C$44), AND(E214='club records end 2019'!$B$45, F214&lt;='club records end 2019'!$C$45))), "CR", " ")</f>
        <v xml:space="preserve"> </v>
      </c>
      <c r="V214" s="13" t="str">
        <f>IF(AND(B214="high jump", OR(AND(E214='club records end 2019'!$F$1, F214&gt;='club records end 2019'!$G$1), AND(E214='club records end 2019'!$F$2, F214&gt;='club records end 2019'!$G$2), AND(E214='club records end 2019'!$F$3, F214&gt;='club records end 2019'!$G$3), AND(E214='club records end 2019'!$F$4, F214&gt;='club records end 2019'!$G$4), AND(E214='club records end 2019'!$F$5, F214&gt;='club records end 2019'!$G$5))), "CR", " ")</f>
        <v xml:space="preserve"> </v>
      </c>
      <c r="W214" s="13" t="str">
        <f>IF(AND(B214="long jump", OR(AND(E214='club records end 2019'!$F$6, F214&gt;='club records end 2019'!$G$6), AND(E214='club records end 2019'!$F$7, F214&gt;='club records end 2019'!$G$7), AND(E214='club records end 2019'!$F$8, F214&gt;='club records end 2019'!$G$8), AND(E214='club records end 2019'!$F$9, F214&gt;='club records end 2019'!$G$9), AND(E214='club records end 2019'!$F$10, F214&gt;='club records end 2019'!$G$10))), "CR", " ")</f>
        <v xml:space="preserve"> </v>
      </c>
      <c r="X214" s="13" t="str">
        <f>IF(AND(B214="triple jump", OR(AND(E214='club records end 2019'!$F$11, F214&gt;='club records end 2019'!$G$11), AND(E214='club records end 2019'!$F$12, F214&gt;='club records end 2019'!$G$12), AND(E214='club records end 2019'!$F$13, F214&gt;='club records end 2019'!$G$13), AND(E214='club records end 2019'!$F$14, F214&gt;='club records end 2019'!$H$14), AND(E214='club records end 2019'!$F$15, F214&gt;='club records end 2019'!$G$15))), "CR", " ")</f>
        <v xml:space="preserve"> </v>
      </c>
      <c r="Y214" s="13" t="str">
        <f>IF(AND(B214="pole vault", OR(AND(E214='club records end 2019'!$F$16, F214&gt;='club records end 2019'!$G$16), AND(E214='club records end 2019'!$F$17, F214&gt;='club records end 2019'!$G$17), AND(E214='club records end 2019'!$F$18, F214&gt;='club records end 2019'!$G$18), AND(E214='club records end 2019'!$F$19, F214&gt;='club records end 2019'!$G$19), AND(E214='club records end 2019'!$F$20, F214&gt;='club records end 2019'!$G$20))), "CR", " ")</f>
        <v xml:space="preserve"> </v>
      </c>
      <c r="Z214" s="13" t="str">
        <f>IF(AND(B214="discus 1", E214='club records end 2019'!$F$21, F214&gt;='club records end 2019'!$G$21), "CR", " ")</f>
        <v xml:space="preserve"> </v>
      </c>
      <c r="AA214" s="13" t="str">
        <f>IF(AND(B214="discus 1.25", E214='club records end 2019'!$F$22, F214&gt;='club records end 2019'!$G$22), "CR", " ")</f>
        <v xml:space="preserve"> </v>
      </c>
      <c r="AB214" s="13" t="str">
        <f>IF(AND(B214="discus 1.5", E214='club records end 2019'!$F$23, F214&gt;='club records end 2019'!$G$23), "CR", " ")</f>
        <v xml:space="preserve"> </v>
      </c>
      <c r="AC214" s="13" t="str">
        <f>IF(AND(B214="discus 1.75", E214='club records end 2019'!$F$24, F214&gt;='club records end 2019'!$G$24), "CR", " ")</f>
        <v xml:space="preserve"> </v>
      </c>
      <c r="AD214" s="13" t="str">
        <f>IF(AND(B214="discus 2", E214='club records end 2019'!$F$25, F214&gt;='club records end 2019'!$G$25), "CR", " ")</f>
        <v xml:space="preserve"> </v>
      </c>
      <c r="AE214" s="13" t="str">
        <f>IF(AND(B214="hammer 4", E214='club records end 2019'!$F$27, F214&gt;='club records end 2019'!$G$27), "CR", " ")</f>
        <v xml:space="preserve"> </v>
      </c>
      <c r="AF214" s="13" t="str">
        <f>IF(AND(B214="hammer 5", E214='club records end 2019'!$F$28, F214&gt;='club records end 2019'!$G$28), "CR", " ")</f>
        <v xml:space="preserve"> </v>
      </c>
      <c r="AG214" s="13" t="str">
        <f>IF(AND(B214="hammer 6", E214='club records end 2019'!$F$29, F214&gt;='club records end 2019'!$G$29), "CR", " ")</f>
        <v xml:space="preserve"> </v>
      </c>
      <c r="AH214" s="13" t="str">
        <f>IF(AND(B214="hammer 7.26", E214='club records end 2019'!$F$30, F214&gt;='club records end 2019'!$G$30), "CR", " ")</f>
        <v xml:space="preserve"> </v>
      </c>
      <c r="AI214" s="13" t="str">
        <f>IF(AND(B214="javelin 400", E214='club records end 2019'!$F$31, F214&gt;='club records end 2019'!$G$31), "CR", " ")</f>
        <v xml:space="preserve"> </v>
      </c>
      <c r="AJ214" s="13" t="str">
        <f>IF(AND(B214="javelin 600", E214='club records end 2019'!$F$32, F214&gt;='club records end 2019'!$G$32), "CR", " ")</f>
        <v xml:space="preserve"> </v>
      </c>
      <c r="AK214" s="13" t="str">
        <f>IF(AND(B214="javelin 700", E214='club records end 2019'!$F$33, F214&gt;='club records end 2019'!$G$33), "CR", " ")</f>
        <v xml:space="preserve"> </v>
      </c>
      <c r="AL214" s="13" t="str">
        <f>IF(AND(B214="javelin 800", OR(AND(E214='club records end 2019'!$F$34, F214&gt;='club records end 2019'!$G$34), AND(E214='club records end 2019'!$F$35, F214&gt;='club records end 2019'!$G$35))), "CR", " ")</f>
        <v xml:space="preserve"> </v>
      </c>
      <c r="AM214" s="13" t="str">
        <f>IF(AND(B214="shot 3", E214='club records end 2019'!$F$36, F214&gt;='club records end 2019'!$G$36), "CR", " ")</f>
        <v xml:space="preserve"> </v>
      </c>
      <c r="AN214" s="13" t="str">
        <f>IF(AND(B214="shot 4", E214='club records end 2019'!$F$37, F214&gt;='club records end 2019'!$G$37), "CR", " ")</f>
        <v xml:space="preserve"> </v>
      </c>
      <c r="AO214" s="13" t="str">
        <f>IF(AND(B214="shot 5", E214='club records end 2019'!$F$38, F214&gt;='club records end 2019'!$G$38), "CR", " ")</f>
        <v xml:space="preserve"> </v>
      </c>
      <c r="AP214" s="13" t="str">
        <f>IF(AND(B214="shot 6", E214='club records end 2019'!$F$39, F214&gt;='club records end 2019'!$G$39), "CR", " ")</f>
        <v xml:space="preserve"> </v>
      </c>
      <c r="AQ214" s="13" t="str">
        <f>IF(AND(B214="shot 7.26", E214='club records end 2019'!$F$40, F214&gt;='club records end 2019'!$G$40), "CR", " ")</f>
        <v xml:space="preserve"> </v>
      </c>
      <c r="AR214" s="13" t="str">
        <f>IF(AND(B214="60H",OR(AND(E214='club records end 2019'!$J$1,F214&lt;='club records end 2019'!$K$1),AND(E214='club records end 2019'!$J$2,F214&lt;='club records end 2019'!$K$2),AND(E214='club records end 2019'!$J$3,F214&lt;='club records end 2019'!$K$3),AND(E214='club records end 2019'!$J$4,F214&lt;='club records end 2019'!$K$4),AND(E214='club records end 2019'!$J$5,F214&lt;='club records end 2019'!$K$5))),"CR"," ")</f>
        <v xml:space="preserve"> </v>
      </c>
      <c r="AS214" s="13" t="str">
        <f>IF(AND(B214="75H", AND(E214='club records end 2019'!$J$6, F214&lt;='club records end 2019'!$K$6)), "CR", " ")</f>
        <v xml:space="preserve"> </v>
      </c>
      <c r="AT214" s="13" t="str">
        <f>IF(AND(B214="80H", AND(E214='club records end 2019'!$J$7, F214&lt;='club records end 2019'!$K$7)), "CR", " ")</f>
        <v xml:space="preserve"> </v>
      </c>
      <c r="AU214" s="13" t="str">
        <f>IF(AND(B214="100H", AND(E214='club records end 2019'!$J$8, F214&lt;='club records end 2019'!$K$8)), "CR", " ")</f>
        <v xml:space="preserve"> </v>
      </c>
      <c r="AV214" s="13" t="str">
        <f>IF(AND(B214="110H", OR(AND(E214='club records end 2019'!$J$9, F214&lt;='club records end 2019'!$K$9), AND(E214='club records end 2019'!$J$10, F214&lt;='club records end 2019'!$K$10))), "CR", " ")</f>
        <v xml:space="preserve"> </v>
      </c>
      <c r="AW214" s="13" t="str">
        <f>IF(AND(B214="400H", OR(AND(E214='club records end 2019'!$J$11, F214&lt;='club records end 2019'!$K$11), AND(E214='club records end 2019'!$J$12, F214&lt;='club records end 2019'!$K$12), AND(E214='club records end 2019'!$J$13, F214&lt;='club records end 2019'!$K$13), AND(E214='club records end 2019'!$J$14, F214&lt;='club records end 2019'!$K$14))), "CR", " ")</f>
        <v xml:space="preserve"> </v>
      </c>
      <c r="AX214" s="13" t="str">
        <f>IF(AND(B214="1500SC", AND(E214='club records end 2019'!$J$15, F214&lt;='club records end 2019'!$K$15)), "CR", " ")</f>
        <v xml:space="preserve"> </v>
      </c>
      <c r="AY214" s="13" t="str">
        <f>IF(AND(B214="2000SC", OR(AND(E214='club records end 2019'!$J$17, F214&lt;='club records end 2019'!$K$17), AND(E214='club records end 2019'!$J$18, F214&lt;='club records end 2019'!$K$18))), "CR", " ")</f>
        <v xml:space="preserve"> </v>
      </c>
      <c r="AZ214" s="13" t="str">
        <f>IF(AND(B214="3000SC", OR(AND(E214='club records end 2019'!$J$20, F214&lt;='club records end 2019'!$K$20), AND(E214='club records end 2019'!$J$21, F214&lt;='club records end 2019'!$K$21))), "CR", " ")</f>
        <v xml:space="preserve"> </v>
      </c>
      <c r="BA214" s="13" t="str">
        <f>IF(AND(B214="4x100", OR(AND(E214='club records end 2019'!$N$1, F214&lt;='club records end 2019'!$O$1), AND(E214='club records end 2019'!$N$2, F214&lt;='club records end 2019'!$O$2), AND(E214='club records end 2019'!$N$3, F214&lt;='club records end 2019'!$O$3), AND(E214='club records end 2019'!$N$4, F214&lt;='club records end 2019'!$O$4), AND(E214='club records end 2019'!$N$5, F214&lt;='club records end 2019'!$O$5))), "CR", " ")</f>
        <v xml:space="preserve"> </v>
      </c>
      <c r="BB214" s="13" t="str">
        <f>IF(AND(B214="4x200", OR(AND(E214='club records end 2019'!$N$6, F214&lt;='club records end 2019'!$O$6), AND(E214='club records end 2019'!$N$7, F214&lt;='club records end 2019'!$O$7), AND(E214='club records end 2019'!$N$8, F214&lt;='club records end 2019'!$O$8), AND(E214='club records end 2019'!$N$9, F214&lt;='club records end 2019'!$O$9), AND(E214='club records end 2019'!$N$10, F214&lt;='club records end 2019'!$O$10))), "CR", " ")</f>
        <v xml:space="preserve"> </v>
      </c>
      <c r="BC214" s="13" t="str">
        <f>IF(AND(B214="4x300", AND(E214='club records end 2019'!$N$11, F214&lt;='club records end 2019'!$O$11)), "CR", " ")</f>
        <v xml:space="preserve"> </v>
      </c>
      <c r="BD214" s="13" t="str">
        <f>IF(AND(B214="4x400", OR(AND(E214='club records end 2019'!$N$12, F214&lt;='club records end 2019'!$O$12), AND(E214='club records end 2019'!$N$13, F214&lt;='club records end 2019'!$O$13), AND(E214='club records end 2019'!$N$14, F214&lt;='club records end 2019'!$O$14), AND(E214='club records end 2019'!$N$15, F214&lt;='club records end 2019'!$O$15))), "CR", " ")</f>
        <v xml:space="preserve"> </v>
      </c>
      <c r="BE214" s="13" t="str">
        <f>IF(AND(B214="3x800", OR(AND(E214='club records end 2019'!$N$16, F214&lt;='club records end 2019'!$O$16), AND(E214='club records end 2019'!$N$17, F214&lt;='club records end 2019'!$O$17), AND(E214='club records end 2019'!$N$18, F214&lt;='club records end 2019'!$O$18))), "CR", " ")</f>
        <v xml:space="preserve"> </v>
      </c>
      <c r="BF214" s="13" t="str">
        <f>IF(AND(B214="pentathlon", OR(AND(E214='club records end 2019'!$N$21, F214&gt;='club records end 2019'!$O$21), AND(E214='club records end 2019'!$N$22, F214&gt;='club records end 2019'!$O$22),AND(E214='club records end 2019'!$N$23, F214&gt;='club records end 2019'!$O$23),AND(E214='club records end 2019'!$N$24, F214&gt;='club records end 2019'!$O$24))), "CR", " ")</f>
        <v xml:space="preserve"> </v>
      </c>
      <c r="BG214" s="13" t="str">
        <f>IF(AND(B214="heptathlon", OR(AND(E214='club records end 2019'!$N$26, F214&gt;='club records end 2019'!$O$26), AND(E214='club records end 2019'!$N$27, F214&gt;='club records end 2019'!$O$27))), "CR", " ")</f>
        <v xml:space="preserve"> </v>
      </c>
      <c r="BH214" s="13" t="str">
        <f>IF(AND(B214="decathlon", OR(AND(E214='club records end 2019'!$N$29, F214&gt;='club records end 2019'!$O$29), AND(E214='club records end 2019'!$N$30, F214&gt;='club records end 2019'!$O$30),AND(E214='club records end 2019'!$N$31, F214&gt;='club records end 2019'!$O$31))), "CR", " ")</f>
        <v xml:space="preserve"> </v>
      </c>
    </row>
    <row r="215" spans="1:60" ht="14.5" hidden="1" x14ac:dyDescent="0.35">
      <c r="A215" s="29" t="str">
        <f t="shared" ref="A215:A220" si="25">IF(OR(E215="Sen", E215="V35", E215="V40", E215="V45", E215="V50", E215="V55", E215="V60", E215="V65", E215="V70", E215="V75"), "V", E215)</f>
        <v>U13</v>
      </c>
      <c r="B215" s="2">
        <v>100</v>
      </c>
      <c r="C215" s="1" t="s">
        <v>334</v>
      </c>
      <c r="D215" s="1" t="s">
        <v>352</v>
      </c>
      <c r="E215" s="29" t="s">
        <v>13</v>
      </c>
      <c r="J215" s="13" t="s">
        <v>306</v>
      </c>
      <c r="O215" s="1"/>
      <c r="P215" s="1"/>
      <c r="Q215" s="1"/>
      <c r="R215" s="1"/>
      <c r="S215" s="1"/>
      <c r="T215" s="1"/>
    </row>
    <row r="216" spans="1:60" ht="14.5" hidden="1" x14ac:dyDescent="0.35">
      <c r="A216" s="29" t="str">
        <f t="shared" si="25"/>
        <v>U13</v>
      </c>
      <c r="B216" s="2">
        <v>200</v>
      </c>
      <c r="C216" s="1" t="s">
        <v>108</v>
      </c>
      <c r="D216" s="1" t="s">
        <v>18</v>
      </c>
      <c r="E216" s="29" t="s">
        <v>13</v>
      </c>
      <c r="F216" s="19"/>
      <c r="J216" s="13" t="str">
        <f>IF(OR(K216="CR", L216="CR", M216="CR", N216="CR", O216="CR", P216="CR", Q216="CR", R216="CR", S216="CR", T216="CR",U216="CR", V216="CR", W216="CR", X216="CR", Y216="CR", Z216="CR", AA216="CR", AB216="CR", AC216="CR", AD216="CR", AE216="CR", AF216="CR", AG216="CR", AH216="CR", AI216="CR", AJ216="CR", AK216="CR", AL216="CR", AM216="CR", AN216="CR", AO216="CR", AP216="CR", AQ216="CR", AR216="CR", AS216="CR", AT216="CR", AU216="CR", AV216="CR", AW216="CR", AX216="CR", AY216="CR", AZ216="CR", BA216="CR", BB216="CR", BC216="CR", BD216="CR", BE216="CR", BF216="CR", BG216="CR", BH216="CR"), "***CLUB RECORD***", "")</f>
        <v>***CLUB RECORD***</v>
      </c>
      <c r="K216" s="13" t="str">
        <f>IF(AND(B216=100, OR(AND(E216='club records end 2019'!$B$6, F216&lt;='club records end 2019'!$C$6), AND(E216='club records end 2019'!$B$7, F216&lt;='club records end 2019'!$C$7), AND(E216='club records end 2019'!$B$8, F216&lt;='club records end 2019'!$C$8), AND(E216='club records end 2019'!$B$9, F216&lt;='club records end 2019'!$C$9), AND(E216='club records end 2019'!$B$10, F216&lt;='club records end 2019'!$C$10))), "CR", " ")</f>
        <v xml:space="preserve"> </v>
      </c>
      <c r="L216" s="13" t="str">
        <f>IF(AND(B216=200, OR(AND(E216='club records end 2019'!$B$11, F216&lt;='club records end 2019'!$C$11), AND(E216='club records end 2019'!$B$12, F216&lt;='club records end 2019'!$C$12), AND(E216='club records end 2019'!$B$13, F216&lt;='club records end 2019'!$C$13), AND(E216='club records end 2019'!$B$14, F216&lt;='club records end 2019'!$C$14), AND(E216='club records end 2019'!$B$15, F216&lt;='club records end 2019'!$C$15))), "CR", " ")</f>
        <v>CR</v>
      </c>
      <c r="M216" s="13" t="str">
        <f>IF(AND(B216=300, OR(AND(E216='club records end 2019'!$B$16, F216&lt;='club records end 2019'!$C$16), AND(E216='club records end 2019'!$B$17, F216&lt;='club records end 2019'!$C$17))), "CR", " ")</f>
        <v xml:space="preserve"> </v>
      </c>
      <c r="N216" s="13" t="str">
        <f>IF(AND(B216=400, OR(AND(E216='club records end 2019'!$B$18, F216&lt;='club records end 2019'!$C$18), AND(E216='club records end 2019'!$B$19, F216&lt;='club records end 2019'!$C$19), AND(E216='club records end 2019'!$B$20, F216&lt;='club records end 2019'!$C$20), AND(E216='club records end 2019'!$B$21, F216&lt;='club records end 2019'!$C$21))), "CR", " ")</f>
        <v xml:space="preserve"> </v>
      </c>
      <c r="O216" s="13" t="str">
        <f>IF(AND(B216=800, OR(AND(E216='club records end 2019'!$B$22, F216&lt;='club records end 2019'!$C$22), AND(E216='club records end 2019'!$B$23, F216&lt;='club records end 2019'!$C$23), AND(E216='club records end 2019'!$B$24, F216&lt;='club records end 2019'!$C$24), AND(E216='club records end 2019'!$B$25, F216&lt;='club records end 2019'!$C$25), AND(E216='club records end 2019'!$B$26, F216&lt;='club records end 2019'!$C$26))), "CR", " ")</f>
        <v xml:space="preserve"> </v>
      </c>
      <c r="P216" s="13" t="str">
        <f>IF(AND(B216=1000, OR(AND(E216='club records end 2019'!$B$27, F216&lt;='club records end 2019'!$C$27), AND(E216='club records end 2019'!$B$28, F216&lt;='club records end 2019'!$C$28))), "CR", " ")</f>
        <v xml:space="preserve"> </v>
      </c>
      <c r="Q216" s="13" t="str">
        <f>IF(AND(B216=1500, OR(AND(E216='club records end 2019'!$B$29, F216&lt;='club records end 2019'!$C$29), AND(E216='club records end 2019'!$B$30, F216&lt;='club records end 2019'!$C$30), AND(E216='club records end 2019'!$B$31, F216&lt;='club records end 2019'!$C$31), AND(E216='club records end 2019'!$B$32, F216&lt;='club records end 2019'!$C$32), AND(E216='club records end 2019'!$B$33, F216&lt;='club records end 2019'!$C$33))), "CR", " ")</f>
        <v xml:space="preserve"> </v>
      </c>
      <c r="R216" s="13" t="str">
        <f>IF(AND(B216="1600 (Mile)",OR(AND(E216='club records end 2019'!$B$34,F216&lt;='club records end 2019'!$C$34),AND(E216='club records end 2019'!$B$35,F216&lt;='club records end 2019'!$C$35),AND(E216='club records end 2019'!$B$36,F216&lt;='club records end 2019'!$C$36),AND(E216='club records end 2019'!$B$37,F216&lt;='club records end 2019'!$C$37))),"CR"," ")</f>
        <v xml:space="preserve"> </v>
      </c>
      <c r="S216" s="13" t="str">
        <f>IF(AND(B216=3000, OR(AND(E216='club records end 2019'!$B$38, F216&lt;='club records end 2019'!$C$38), AND(E216='club records end 2019'!$B$39, F216&lt;='club records end 2019'!$C$39), AND(E216='club records end 2019'!$B$40, F216&lt;='club records end 2019'!$C$40), AND(E216='club records end 2019'!$B$41, F216&lt;='club records end 2019'!$C$41))), "CR", " ")</f>
        <v xml:space="preserve"> </v>
      </c>
      <c r="T216" s="13" t="str">
        <f>IF(AND(B216=5000, OR(AND(E216='club records end 2019'!$B$42, F216&lt;='club records end 2019'!$C$42), AND(E216='club records end 2019'!$B$43, F216&lt;='club records end 2019'!$C$43))), "CR", " ")</f>
        <v xml:space="preserve"> </v>
      </c>
      <c r="U216" s="12" t="str">
        <f>IF(AND(B216=10000, OR(AND(E216='club records end 2019'!$B$44, F216&lt;='club records end 2019'!$C$44), AND(E216='club records end 2019'!$B$45, F216&lt;='club records end 2019'!$C$45))), "CR", " ")</f>
        <v xml:space="preserve"> </v>
      </c>
      <c r="V216" s="12" t="str">
        <f>IF(AND(B216="high jump", OR(AND(E216='club records end 2019'!$F$1, F216&gt;='club records end 2019'!$G$1), AND(E216='club records end 2019'!$F$2, F216&gt;='club records end 2019'!$G$2), AND(E216='club records end 2019'!$F$3, F216&gt;='club records end 2019'!$G$3), AND(E216='club records end 2019'!$F$4, F216&gt;='club records end 2019'!$G$4), AND(E216='club records end 2019'!$F$5, F216&gt;='club records end 2019'!$G$5))), "CR", " ")</f>
        <v xml:space="preserve"> </v>
      </c>
      <c r="W216" s="12" t="str">
        <f>IF(AND(B216="long jump", OR(AND(E216='club records end 2019'!$F$6, F216&gt;='club records end 2019'!$G$6), AND(E216='club records end 2019'!$F$7, F216&gt;='club records end 2019'!$G$7), AND(E216='club records end 2019'!$F$8, F216&gt;='club records end 2019'!$G$8), AND(E216='club records end 2019'!$F$9, F216&gt;='club records end 2019'!$G$9), AND(E216='club records end 2019'!$F$10, F216&gt;='club records end 2019'!$G$10))), "CR", " ")</f>
        <v xml:space="preserve"> </v>
      </c>
      <c r="X216" s="12" t="str">
        <f>IF(AND(B216="triple jump", OR(AND(E216='club records end 2019'!$F$11, F216&gt;='club records end 2019'!$G$11), AND(E216='club records end 2019'!$F$12, F216&gt;='club records end 2019'!$G$12), AND(E216='club records end 2019'!$F$13, F216&gt;='club records end 2019'!$G$13), AND(E216='club records end 2019'!$F$14, F216&gt;='club records end 2019'!$H$14), AND(E216='club records end 2019'!$F$15, F216&gt;='club records end 2019'!$G$15))), "CR", " ")</f>
        <v xml:space="preserve"> </v>
      </c>
      <c r="Y216" s="12" t="str">
        <f>IF(AND(B216="pole vault", OR(AND(E216='club records end 2019'!$F$16, F216&gt;='club records end 2019'!$G$16), AND(E216='club records end 2019'!$F$17, F216&gt;='club records end 2019'!$G$17), AND(E216='club records end 2019'!$F$18, F216&gt;='club records end 2019'!$G$18), AND(E216='club records end 2019'!$F$19, F216&gt;='club records end 2019'!$G$19), AND(E216='club records end 2019'!$F$20, F216&gt;='club records end 2019'!$G$20))), "CR", " ")</f>
        <v xml:space="preserve"> </v>
      </c>
      <c r="Z216" s="12" t="str">
        <f>IF(AND(B216="discus 1", E216='club records end 2019'!$F$21, F216&gt;='club records end 2019'!$G$21), "CR", " ")</f>
        <v xml:space="preserve"> </v>
      </c>
      <c r="AA216" s="12" t="str">
        <f>IF(AND(B216="discus 1.25", E216='club records end 2019'!$F$22, F216&gt;='club records end 2019'!$G$22), "CR", " ")</f>
        <v xml:space="preserve"> </v>
      </c>
      <c r="AB216" s="12" t="str">
        <f>IF(AND(B216="discus 1.5", E216='club records end 2019'!$F$23, F216&gt;='club records end 2019'!$G$23), "CR", " ")</f>
        <v xml:space="preserve"> </v>
      </c>
      <c r="AC216" s="12" t="str">
        <f>IF(AND(B216="discus 1.75", E216='club records end 2019'!$F$24, F216&gt;='club records end 2019'!$G$24), "CR", " ")</f>
        <v xml:space="preserve"> </v>
      </c>
      <c r="AD216" s="12" t="str">
        <f>IF(AND(B216="discus 2", E216='club records end 2019'!$F$25, F216&gt;='club records end 2019'!$G$25), "CR", " ")</f>
        <v xml:space="preserve"> </v>
      </c>
      <c r="AE216" s="12" t="str">
        <f>IF(AND(B216="hammer 4", E216='club records end 2019'!$F$27, F216&gt;='club records end 2019'!$G$27), "CR", " ")</f>
        <v xml:space="preserve"> </v>
      </c>
      <c r="AF216" s="12" t="str">
        <f>IF(AND(B216="hammer 5", E216='club records end 2019'!$F$28, F216&gt;='club records end 2019'!$G$28), "CR", " ")</f>
        <v xml:space="preserve"> </v>
      </c>
      <c r="AG216" s="12" t="str">
        <f>IF(AND(B216="hammer 6", E216='club records end 2019'!$F$29, F216&gt;='club records end 2019'!$G$29), "CR", " ")</f>
        <v xml:space="preserve"> </v>
      </c>
      <c r="AH216" s="12" t="str">
        <f>IF(AND(B216="hammer 7.26", E216='club records end 2019'!$F$30, F216&gt;='club records end 2019'!$G$30), "CR", " ")</f>
        <v xml:space="preserve"> </v>
      </c>
      <c r="AI216" s="12" t="str">
        <f>IF(AND(B216="javelin 400", E216='club records end 2019'!$F$31, F216&gt;='club records end 2019'!$G$31), "CR", " ")</f>
        <v xml:space="preserve"> </v>
      </c>
      <c r="AJ216" s="12" t="str">
        <f>IF(AND(B216="javelin 600", E216='club records end 2019'!$F$32, F216&gt;='club records end 2019'!$G$32), "CR", " ")</f>
        <v xml:space="preserve"> </v>
      </c>
      <c r="AK216" s="12" t="str">
        <f>IF(AND(B216="javelin 700", E216='club records end 2019'!$F$33, F216&gt;='club records end 2019'!$G$33), "CR", " ")</f>
        <v xml:space="preserve"> </v>
      </c>
      <c r="AL216" s="12" t="str">
        <f>IF(AND(B216="javelin 800", OR(AND(E216='club records end 2019'!$F$34, F216&gt;='club records end 2019'!$G$34), AND(E216='club records end 2019'!$F$35, F216&gt;='club records end 2019'!$G$35))), "CR", " ")</f>
        <v xml:space="preserve"> </v>
      </c>
      <c r="AM216" s="12" t="str">
        <f>IF(AND(B216="shot 3", E216='club records end 2019'!$F$36, F216&gt;='club records end 2019'!$G$36), "CR", " ")</f>
        <v xml:space="preserve"> </v>
      </c>
      <c r="AN216" s="12" t="str">
        <f>IF(AND(B216="shot 4", E216='club records end 2019'!$F$37, F216&gt;='club records end 2019'!$G$37), "CR", " ")</f>
        <v xml:space="preserve"> </v>
      </c>
      <c r="AO216" s="12" t="str">
        <f>IF(AND(B216="shot 5", E216='club records end 2019'!$F$38, F216&gt;='club records end 2019'!$G$38), "CR", " ")</f>
        <v xml:space="preserve"> </v>
      </c>
      <c r="AP216" s="12" t="str">
        <f>IF(AND(B216="shot 6", E216='club records end 2019'!$F$39, F216&gt;='club records end 2019'!$G$39), "CR", " ")</f>
        <v xml:space="preserve"> </v>
      </c>
      <c r="AQ216" s="12" t="str">
        <f>IF(AND(B216="shot 7.26", E216='club records end 2019'!$F$40, F216&gt;='club records end 2019'!$G$40), "CR", " ")</f>
        <v xml:space="preserve"> </v>
      </c>
      <c r="AR216" s="12" t="str">
        <f>IF(AND(B216="60H",OR(AND(E216='club records end 2019'!$J$1,F216&lt;='club records end 2019'!$K$1),AND(E216='club records end 2019'!$J$2,F216&lt;='club records end 2019'!$K$2),AND(E216='club records end 2019'!$J$3,F216&lt;='club records end 2019'!$K$3),AND(E216='club records end 2019'!$J$4,F216&lt;='club records end 2019'!$K$4),AND(E216='club records end 2019'!$J$5,F216&lt;='club records end 2019'!$K$5))),"CR"," ")</f>
        <v xml:space="preserve"> </v>
      </c>
      <c r="AS216" s="12" t="str">
        <f>IF(AND(B216="75H", AND(E216='club records end 2019'!$J$6, F216&lt;='club records end 2019'!$K$6)), "CR", " ")</f>
        <v xml:space="preserve"> </v>
      </c>
      <c r="AT216" s="12" t="str">
        <f>IF(AND(B216="80H", AND(E216='club records end 2019'!$J$7, F216&lt;='club records end 2019'!$K$7)), "CR", " ")</f>
        <v xml:space="preserve"> </v>
      </c>
      <c r="AU216" s="12" t="str">
        <f>IF(AND(B216="100H", AND(E216='club records end 2019'!$J$8, F216&lt;='club records end 2019'!$K$8)), "CR", " ")</f>
        <v xml:space="preserve"> </v>
      </c>
      <c r="AV216" s="12" t="str">
        <f>IF(AND(B216="110H", OR(AND(E216='club records end 2019'!$J$9, F216&lt;='club records end 2019'!$K$9), AND(E216='club records end 2019'!$J$10, F216&lt;='club records end 2019'!$K$10))), "CR", " ")</f>
        <v xml:space="preserve"> </v>
      </c>
      <c r="AW216" s="12" t="str">
        <f>IF(AND(B216="400H", OR(AND(E216='club records end 2019'!$J$11, F216&lt;='club records end 2019'!$K$11), AND(E216='club records end 2019'!$J$12, F216&lt;='club records end 2019'!$K$12), AND(E216='club records end 2019'!$J$13, F216&lt;='club records end 2019'!$K$13), AND(E216='club records end 2019'!$J$14, F216&lt;='club records end 2019'!$K$14))), "CR", " ")</f>
        <v xml:space="preserve"> </v>
      </c>
      <c r="AX216" s="12" t="str">
        <f>IF(AND(B216="1500SC", AND(E216='club records end 2019'!$J$15, F216&lt;='club records end 2019'!$K$15)), "CR", " ")</f>
        <v xml:space="preserve"> </v>
      </c>
      <c r="AY216" s="12" t="str">
        <f>IF(AND(B216="2000SC", OR(AND(E216='club records end 2019'!$J$17, F216&lt;='club records end 2019'!$K$17), AND(E216='club records end 2019'!$J$18, F216&lt;='club records end 2019'!$K$18))), "CR", " ")</f>
        <v xml:space="preserve"> </v>
      </c>
      <c r="AZ216" s="12" t="str">
        <f>IF(AND(B216="3000SC", OR(AND(E216='club records end 2019'!$J$20, F216&lt;='club records end 2019'!$K$20), AND(E216='club records end 2019'!$J$21, F216&lt;='club records end 2019'!$K$21))), "CR", " ")</f>
        <v xml:space="preserve"> </v>
      </c>
      <c r="BA216" s="13" t="str">
        <f>IF(AND(B216="4x100", OR(AND(E216='club records end 2019'!$N$1, F216&lt;='club records end 2019'!$O$1), AND(E216='club records end 2019'!$N$2, F216&lt;='club records end 2019'!$O$2), AND(E216='club records end 2019'!$N$3, F216&lt;='club records end 2019'!$O$3), AND(E216='club records end 2019'!$N$4, F216&lt;='club records end 2019'!$O$4), AND(E216='club records end 2019'!$N$5, F216&lt;='club records end 2019'!$O$5))), "CR", " ")</f>
        <v xml:space="preserve"> </v>
      </c>
      <c r="BB216" s="13" t="str">
        <f>IF(AND(B216="4x200", OR(AND(E216='club records end 2019'!$N$6, F216&lt;='club records end 2019'!$O$6), AND(E216='club records end 2019'!$N$7, F216&lt;='club records end 2019'!$O$7), AND(E216='club records end 2019'!$N$8, F216&lt;='club records end 2019'!$O$8), AND(E216='club records end 2019'!$N$9, F216&lt;='club records end 2019'!$O$9), AND(E216='club records end 2019'!$N$10, F216&lt;='club records end 2019'!$O$10))), "CR", " ")</f>
        <v xml:space="preserve"> </v>
      </c>
      <c r="BC216" s="13" t="str">
        <f>IF(AND(B216="4x300", AND(E216='club records end 2019'!$N$11, F216&lt;='club records end 2019'!$O$11)), "CR", " ")</f>
        <v xml:space="preserve"> </v>
      </c>
      <c r="BD216" s="13" t="str">
        <f>IF(AND(B216="4x400", OR(AND(E216='club records end 2019'!$N$12, F216&lt;='club records end 2019'!$O$12), AND(E216='club records end 2019'!$N$13, F216&lt;='club records end 2019'!$O$13), AND(E216='club records end 2019'!$N$14, F216&lt;='club records end 2019'!$O$14), AND(E216='club records end 2019'!$N$15, F216&lt;='club records end 2019'!$O$15))), "CR", " ")</f>
        <v xml:space="preserve"> </v>
      </c>
      <c r="BE216" s="13" t="str">
        <f>IF(AND(B216="3x800", OR(AND(E216='club records end 2019'!$N$16, F216&lt;='club records end 2019'!$O$16), AND(E216='club records end 2019'!$N$17, F216&lt;='club records end 2019'!$O$17), AND(E216='club records end 2019'!$N$18, F216&lt;='club records end 2019'!$O$18))), "CR", " ")</f>
        <v xml:space="preserve"> </v>
      </c>
      <c r="BF216" s="13" t="str">
        <f>IF(AND(B216="pentathlon", OR(AND(E216='club records end 2019'!$N$21, F216&gt;='club records end 2019'!$O$21), AND(E216='club records end 2019'!$N$22, F216&gt;='club records end 2019'!$O$22),AND(E216='club records end 2019'!$N$23, F216&gt;='club records end 2019'!$O$23),AND(E216='club records end 2019'!$N$24, F216&gt;='club records end 2019'!$O$24))), "CR", " ")</f>
        <v xml:space="preserve"> </v>
      </c>
      <c r="BG216" s="13" t="str">
        <f>IF(AND(B216="heptathlon", OR(AND(E216='club records end 2019'!$N$26, F216&gt;='club records end 2019'!$O$26), AND(E216='club records end 2019'!$N$27, F216&gt;='club records end 2019'!$O$27))), "CR", " ")</f>
        <v xml:space="preserve"> </v>
      </c>
      <c r="BH216" s="13" t="str">
        <f>IF(AND(B216="decathlon", OR(AND(E216='club records end 2019'!$N$29, F216&gt;='club records end 2019'!$O$29), AND(E216='club records end 2019'!$N$30, F216&gt;='club records end 2019'!$O$30),AND(E216='club records end 2019'!$N$31, F216&gt;='club records end 2019'!$O$31))), "CR", " ")</f>
        <v xml:space="preserve"> </v>
      </c>
    </row>
    <row r="217" spans="1:60" ht="14.5" hidden="1" x14ac:dyDescent="0.35">
      <c r="A217" s="29" t="str">
        <f t="shared" si="25"/>
        <v>U15</v>
      </c>
      <c r="B217" s="2">
        <v>200</v>
      </c>
      <c r="C217" s="1" t="s">
        <v>143</v>
      </c>
      <c r="D217" s="1" t="s">
        <v>20</v>
      </c>
      <c r="E217" s="29" t="s">
        <v>11</v>
      </c>
      <c r="J217" s="13" t="s">
        <v>306</v>
      </c>
      <c r="O217" s="1"/>
      <c r="P217" s="1"/>
      <c r="Q217" s="1"/>
      <c r="R217" s="1"/>
      <c r="S217" s="1"/>
      <c r="T217" s="1"/>
    </row>
    <row r="218" spans="1:60" ht="15.75" hidden="1" customHeight="1" x14ac:dyDescent="0.35">
      <c r="A218" s="29" t="str">
        <f t="shared" si="25"/>
        <v>U11</v>
      </c>
      <c r="B218" s="28"/>
      <c r="C218" s="12"/>
      <c r="D218" s="12"/>
      <c r="E218" s="29" t="s">
        <v>19</v>
      </c>
      <c r="F218" s="30"/>
      <c r="G218" s="32"/>
      <c r="H218" s="12"/>
      <c r="I218" s="12"/>
      <c r="J218" s="13" t="str">
        <f>IF(OR(K218="CR", L218="CR", M218="CR", N218="CR", O218="CR", P218="CR", Q218="CR", R218="CR", S218="CR", T218="CR",U218="CR", V218="CR", W218="CR", X218="CR", Y218="CR", Z218="CR", AA218="CR", AB218="CR", AC218="CR", AD218="CR", AE218="CR", AF218="CR", AG218="CR", AH218="CR", AI218="CR", AJ218="CR", AK218="CR", AL218="CR", AM218="CR", AN218="CR", AO218="CR", AP218="CR", AQ218="CR", AR218="CR", AS218="CR", AT218="CR", AU218="CR", AV218="CR", AW218="CR", AX218="CR", AY218="CR", AZ218="CR", BA218="CR", BB218="CR", BC218="CR", BD218="CR", BE218="CR", BF218="CR", BG218="CR", BH218="CR"), "***CLUB RECORD***", "")</f>
        <v/>
      </c>
      <c r="K218" s="13" t="str">
        <f>IF(AND(B218=100, OR(AND(E218='club records end 2019'!$B$6, F218&lt;='club records end 2019'!$C$6), AND(E218='club records end 2019'!$B$7, F218&lt;='club records end 2019'!$C$7), AND(E218='club records end 2019'!$B$8, F218&lt;='club records end 2019'!$C$8), AND(E218='club records end 2019'!$B$9, F218&lt;='club records end 2019'!$C$9), AND(E218='club records end 2019'!$B$10, F218&lt;='club records end 2019'!$C$10))), "CR", " ")</f>
        <v xml:space="preserve"> </v>
      </c>
      <c r="L218" s="13" t="str">
        <f>IF(AND(B218=200, OR(AND(E218='club records end 2019'!$B$11, F218&lt;='club records end 2019'!$C$11), AND(E218='club records end 2019'!$B$12, F218&lt;='club records end 2019'!$C$12), AND(E218='club records end 2019'!$B$13, F218&lt;='club records end 2019'!$C$13), AND(E218='club records end 2019'!$B$14, F218&lt;='club records end 2019'!$C$14), AND(E218='club records end 2019'!$B$15, F218&lt;='club records end 2019'!$C$15))), "CR", " ")</f>
        <v xml:space="preserve"> </v>
      </c>
      <c r="M218" s="13" t="str">
        <f>IF(AND(B218=300, OR(AND(E218='club records end 2019'!$B$16, F218&lt;='club records end 2019'!$C$16), AND(E218='club records end 2019'!$B$17, F218&lt;='club records end 2019'!$C$17))), "CR", " ")</f>
        <v xml:space="preserve"> </v>
      </c>
      <c r="N218" s="13" t="str">
        <f>IF(AND(B218=400, OR(AND(E218='club records end 2019'!$B$18, F218&lt;='club records end 2019'!$C$18), AND(E218='club records end 2019'!$B$19, F218&lt;='club records end 2019'!$C$19), AND(E218='club records end 2019'!$B$20, F218&lt;='club records end 2019'!$C$20), AND(E218='club records end 2019'!$B$21, F218&lt;='club records end 2019'!$C$21))), "CR", " ")</f>
        <v xml:space="preserve"> </v>
      </c>
      <c r="O218" s="13" t="str">
        <f>IF(AND(B218=800, OR(AND(E218='club records end 2019'!$B$22, F218&lt;='club records end 2019'!$C$22), AND(E218='club records end 2019'!$B$23, F218&lt;='club records end 2019'!$C$23), AND(E218='club records end 2019'!$B$24, F218&lt;='club records end 2019'!$C$24), AND(E218='club records end 2019'!$B$25, F218&lt;='club records end 2019'!$C$25), AND(E218='club records end 2019'!$B$26, F218&lt;='club records end 2019'!$C$26))), "CR", " ")</f>
        <v xml:space="preserve"> </v>
      </c>
      <c r="P218" s="13" t="str">
        <f>IF(AND(B218=1000, OR(AND(E218='club records end 2019'!$B$27, F218&lt;='club records end 2019'!$C$27), AND(E218='club records end 2019'!$B$28, F218&lt;='club records end 2019'!$C$28))), "CR", " ")</f>
        <v xml:space="preserve"> </v>
      </c>
      <c r="Q218" s="13" t="str">
        <f>IF(AND(B218=1500, OR(AND(E218='club records end 2019'!$B$29, F218&lt;='club records end 2019'!$C$29), AND(E218='club records end 2019'!$B$30, F218&lt;='club records end 2019'!$C$30), AND(E218='club records end 2019'!$B$31, F218&lt;='club records end 2019'!$C$31), AND(E218='club records end 2019'!$B$32, F218&lt;='club records end 2019'!$C$32), AND(E218='club records end 2019'!$B$33, F218&lt;='club records end 2019'!$C$33))), "CR", " ")</f>
        <v xml:space="preserve"> </v>
      </c>
      <c r="R218" s="13" t="str">
        <f>IF(AND(B218="1600 (Mile)",OR(AND(E218='club records end 2019'!$B$34,F218&lt;='club records end 2019'!$C$34),AND(E218='club records end 2019'!$B$35,F218&lt;='club records end 2019'!$C$35),AND(E218='club records end 2019'!$B$36,F218&lt;='club records end 2019'!$C$36),AND(E218='club records end 2019'!$B$37,F218&lt;='club records end 2019'!$C$37))),"CR"," ")</f>
        <v xml:space="preserve"> </v>
      </c>
      <c r="S218" s="13" t="str">
        <f>IF(AND(B218=3000, OR(AND(E218='club records end 2019'!$B$38, F218&lt;='club records end 2019'!$C$38), AND(E218='club records end 2019'!$B$39, F218&lt;='club records end 2019'!$C$39), AND(E218='club records end 2019'!$B$40, F218&lt;='club records end 2019'!$C$40), AND(E218='club records end 2019'!$B$41, F218&lt;='club records end 2019'!$C$41))), "CR", " ")</f>
        <v xml:space="preserve"> </v>
      </c>
      <c r="T218" s="13" t="str">
        <f>IF(AND(B218=5000, OR(AND(E218='club records end 2019'!$B$42, F218&lt;='club records end 2019'!$C$42), AND(E218='club records end 2019'!$B$43, F218&lt;='club records end 2019'!$C$43))), "CR", " ")</f>
        <v xml:space="preserve"> </v>
      </c>
      <c r="U218" s="12" t="str">
        <f>IF(AND(B218=10000, OR(AND(E218='club records end 2019'!$B$44, F218&lt;='club records end 2019'!$C$44), AND(E218='club records end 2019'!$B$45, F218&lt;='club records end 2019'!$C$45))), "CR", " ")</f>
        <v xml:space="preserve"> </v>
      </c>
      <c r="V218" s="12" t="str">
        <f>IF(AND(B218="high jump", OR(AND(E218='club records end 2019'!$F$1, F218&gt;='club records end 2019'!$G$1), AND(E218='club records end 2019'!$F$2, F218&gt;='club records end 2019'!$G$2), AND(E218='club records end 2019'!$F$3, F218&gt;='club records end 2019'!$G$3), AND(E218='club records end 2019'!$F$4, F218&gt;='club records end 2019'!$G$4), AND(E218='club records end 2019'!$F$5, F218&gt;='club records end 2019'!$G$5))), "CR", " ")</f>
        <v xml:space="preserve"> </v>
      </c>
      <c r="W218" s="12" t="str">
        <f>IF(AND(B218="long jump", OR(AND(E218='club records end 2019'!$F$6, F218&gt;='club records end 2019'!$G$6), AND(E218='club records end 2019'!$F$7, F218&gt;='club records end 2019'!$G$7), AND(E218='club records end 2019'!$F$8, F218&gt;='club records end 2019'!$G$8), AND(E218='club records end 2019'!$F$9, F218&gt;='club records end 2019'!$G$9), AND(E218='club records end 2019'!$F$10, F218&gt;='club records end 2019'!$G$10))), "CR", " ")</f>
        <v xml:space="preserve"> </v>
      </c>
      <c r="X218" s="12" t="str">
        <f>IF(AND(B218="triple jump", OR(AND(E218='club records end 2019'!$F$11, F218&gt;='club records end 2019'!$G$11), AND(E218='club records end 2019'!$F$12, F218&gt;='club records end 2019'!$G$12), AND(E218='club records end 2019'!$F$13, F218&gt;='club records end 2019'!$G$13), AND(E218='club records end 2019'!$F$14, F218&gt;='club records end 2019'!$H$14), AND(E218='club records end 2019'!$F$15, F218&gt;='club records end 2019'!$G$15))), "CR", " ")</f>
        <v xml:space="preserve"> </v>
      </c>
      <c r="Y218" s="12" t="str">
        <f>IF(AND(B218="pole vault", OR(AND(E218='club records end 2019'!$F$16, F218&gt;='club records end 2019'!$G$16), AND(E218='club records end 2019'!$F$17, F218&gt;='club records end 2019'!$G$17), AND(E218='club records end 2019'!$F$18, F218&gt;='club records end 2019'!$G$18), AND(E218='club records end 2019'!$F$19, F218&gt;='club records end 2019'!$G$19), AND(E218='club records end 2019'!$F$20, F218&gt;='club records end 2019'!$G$20))), "CR", " ")</f>
        <v xml:space="preserve"> </v>
      </c>
      <c r="Z218" s="12" t="str">
        <f>IF(AND(B218="discus 1", E218='club records end 2019'!$F$21, F218&gt;='club records end 2019'!$G$21), "CR", " ")</f>
        <v xml:space="preserve"> </v>
      </c>
      <c r="AA218" s="12" t="str">
        <f>IF(AND(B218="discus 1.25", E218='club records end 2019'!$F$22, F218&gt;='club records end 2019'!$G$22), "CR", " ")</f>
        <v xml:space="preserve"> </v>
      </c>
      <c r="AB218" s="12" t="str">
        <f>IF(AND(B218="discus 1.5", E218='club records end 2019'!$F$23, F218&gt;='club records end 2019'!$G$23), "CR", " ")</f>
        <v xml:space="preserve"> </v>
      </c>
      <c r="AC218" s="12" t="str">
        <f>IF(AND(B218="discus 1.75", E218='club records end 2019'!$F$24, F218&gt;='club records end 2019'!$G$24), "CR", " ")</f>
        <v xml:space="preserve"> </v>
      </c>
      <c r="AD218" s="12" t="str">
        <f>IF(AND(B218="discus 2", E218='club records end 2019'!$F$25, F218&gt;='club records end 2019'!$G$25), "CR", " ")</f>
        <v xml:space="preserve"> </v>
      </c>
      <c r="AE218" s="12" t="str">
        <f>IF(AND(B218="hammer 4", E218='club records end 2019'!$F$27, F218&gt;='club records end 2019'!$G$27), "CR", " ")</f>
        <v xml:space="preserve"> </v>
      </c>
      <c r="AF218" s="12" t="str">
        <f>IF(AND(B218="hammer 5", E218='club records end 2019'!$F$28, F218&gt;='club records end 2019'!$G$28), "CR", " ")</f>
        <v xml:space="preserve"> </v>
      </c>
      <c r="AG218" s="12" t="str">
        <f>IF(AND(B218="hammer 6", E218='club records end 2019'!$F$29, F218&gt;='club records end 2019'!$G$29), "CR", " ")</f>
        <v xml:space="preserve"> </v>
      </c>
      <c r="AH218" s="12" t="str">
        <f>IF(AND(B218="hammer 7.26", E218='club records end 2019'!$F$30, F218&gt;='club records end 2019'!$G$30), "CR", " ")</f>
        <v xml:space="preserve"> </v>
      </c>
      <c r="AI218" s="12" t="str">
        <f>IF(AND(B218="javelin 400", E218='club records end 2019'!$F$31, F218&gt;='club records end 2019'!$G$31), "CR", " ")</f>
        <v xml:space="preserve"> </v>
      </c>
      <c r="AJ218" s="12" t="str">
        <f>IF(AND(B218="javelin 600", E218='club records end 2019'!$F$32, F218&gt;='club records end 2019'!$G$32), "CR", " ")</f>
        <v xml:space="preserve"> </v>
      </c>
      <c r="AK218" s="12" t="str">
        <f>IF(AND(B218="javelin 700", E218='club records end 2019'!$F$33, F218&gt;='club records end 2019'!$G$33), "CR", " ")</f>
        <v xml:space="preserve"> </v>
      </c>
      <c r="AL218" s="12" t="str">
        <f>IF(AND(B218="javelin 800", OR(AND(E218='club records end 2019'!$F$34, F218&gt;='club records end 2019'!$G$34), AND(E218='club records end 2019'!$F$35, F218&gt;='club records end 2019'!$G$35))), "CR", " ")</f>
        <v xml:space="preserve"> </v>
      </c>
      <c r="AM218" s="12" t="str">
        <f>IF(AND(B218="shot 3", E218='club records end 2019'!$F$36, F218&gt;='club records end 2019'!$G$36), "CR", " ")</f>
        <v xml:space="preserve"> </v>
      </c>
      <c r="AN218" s="12" t="str">
        <f>IF(AND(B218="shot 4", E218='club records end 2019'!$F$37, F218&gt;='club records end 2019'!$G$37), "CR", " ")</f>
        <v xml:space="preserve"> </v>
      </c>
      <c r="AO218" s="12" t="str">
        <f>IF(AND(B218="shot 5", E218='club records end 2019'!$F$38, F218&gt;='club records end 2019'!$G$38), "CR", " ")</f>
        <v xml:space="preserve"> </v>
      </c>
      <c r="AP218" s="12" t="str">
        <f>IF(AND(B218="shot 6", E218='club records end 2019'!$F$39, F218&gt;='club records end 2019'!$G$39), "CR", " ")</f>
        <v xml:space="preserve"> </v>
      </c>
      <c r="AQ218" s="12" t="str">
        <f>IF(AND(B218="shot 7.26", E218='club records end 2019'!$F$40, F218&gt;='club records end 2019'!$G$40), "CR", " ")</f>
        <v xml:space="preserve"> </v>
      </c>
      <c r="AR218" s="12" t="str">
        <f>IF(AND(B218="60H",OR(AND(E218='club records end 2019'!$J$1,F218&lt;='club records end 2019'!$K$1),AND(E218='club records end 2019'!$J$2,F218&lt;='club records end 2019'!$K$2),AND(E218='club records end 2019'!$J$3,F218&lt;='club records end 2019'!$K$3),AND(E218='club records end 2019'!$J$4,F218&lt;='club records end 2019'!$K$4),AND(E218='club records end 2019'!$J$5,F218&lt;='club records end 2019'!$K$5))),"CR"," ")</f>
        <v xml:space="preserve"> </v>
      </c>
      <c r="AS218" s="12" t="str">
        <f>IF(AND(B218="75H", AND(E218='club records end 2019'!$J$6, F218&lt;='club records end 2019'!$K$6)), "CR", " ")</f>
        <v xml:space="preserve"> </v>
      </c>
      <c r="AT218" s="12" t="str">
        <f>IF(AND(B218="80H", AND(E218='club records end 2019'!$J$7, F218&lt;='club records end 2019'!$K$7)), "CR", " ")</f>
        <v xml:space="preserve"> </v>
      </c>
      <c r="AU218" s="12" t="str">
        <f>IF(AND(B218="100H", AND(E218='club records end 2019'!$J$8, F218&lt;='club records end 2019'!$K$8)), "CR", " ")</f>
        <v xml:space="preserve"> </v>
      </c>
      <c r="AV218" s="12" t="str">
        <f>IF(AND(B218="110H", OR(AND(E218='club records end 2019'!$J$9, F218&lt;='club records end 2019'!$K$9), AND(E218='club records end 2019'!$J$10, F218&lt;='club records end 2019'!$K$10))), "CR", " ")</f>
        <v xml:space="preserve"> </v>
      </c>
      <c r="AW218" s="12" t="str">
        <f>IF(AND(B218="400H", OR(AND(E218='club records end 2019'!$J$11, F218&lt;='club records end 2019'!$K$11), AND(E218='club records end 2019'!$J$12, F218&lt;='club records end 2019'!$K$12), AND(E218='club records end 2019'!$J$13, F218&lt;='club records end 2019'!$K$13), AND(E218='club records end 2019'!$J$14, F218&lt;='club records end 2019'!$K$14))), "CR", " ")</f>
        <v xml:space="preserve"> </v>
      </c>
      <c r="AX218" s="12" t="str">
        <f>IF(AND(B218="1500SC", AND(E218='club records end 2019'!$J$15, F218&lt;='club records end 2019'!$K$15)), "CR", " ")</f>
        <v xml:space="preserve"> </v>
      </c>
      <c r="AY218" s="12" t="str">
        <f>IF(AND(B218="2000SC", OR(AND(E218='club records end 2019'!$J$17, F218&lt;='club records end 2019'!$K$17), AND(E218='club records end 2019'!$J$18, F218&lt;='club records end 2019'!$K$18))), "CR", " ")</f>
        <v xml:space="preserve"> </v>
      </c>
      <c r="AZ218" s="12" t="str">
        <f>IF(AND(B218="3000SC", OR(AND(E218='club records end 2019'!$J$20, F218&lt;='club records end 2019'!$K$20), AND(E218='club records end 2019'!$J$21, F218&lt;='club records end 2019'!$K$21))), "CR", " ")</f>
        <v xml:space="preserve"> </v>
      </c>
      <c r="BA218" s="13" t="str">
        <f>IF(AND(B218="4x100", OR(AND(E218='club records end 2019'!$N$1, F218&lt;='club records end 2019'!$O$1), AND(E218='club records end 2019'!$N$2, F218&lt;='club records end 2019'!$O$2), AND(E218='club records end 2019'!$N$3, F218&lt;='club records end 2019'!$O$3), AND(E218='club records end 2019'!$N$4, F218&lt;='club records end 2019'!$O$4), AND(E218='club records end 2019'!$N$5, F218&lt;='club records end 2019'!$O$5))), "CR", " ")</f>
        <v xml:space="preserve"> </v>
      </c>
      <c r="BB218" s="13" t="str">
        <f>IF(AND(B218="4x200", OR(AND(E218='club records end 2019'!$N$6, F218&lt;='club records end 2019'!$O$6), AND(E218='club records end 2019'!$N$7, F218&lt;='club records end 2019'!$O$7), AND(E218='club records end 2019'!$N$8, F218&lt;='club records end 2019'!$O$8), AND(E218='club records end 2019'!$N$9, F218&lt;='club records end 2019'!$O$9), AND(E218='club records end 2019'!$N$10, F218&lt;='club records end 2019'!$O$10))), "CR", " ")</f>
        <v xml:space="preserve"> </v>
      </c>
      <c r="BC218" s="13" t="str">
        <f>IF(AND(B218="4x300", AND(E218='club records end 2019'!$N$11, F218&lt;='club records end 2019'!$O$11)), "CR", " ")</f>
        <v xml:space="preserve"> </v>
      </c>
      <c r="BD218" s="13" t="str">
        <f>IF(AND(B218="4x400", OR(AND(E218='club records end 2019'!$N$12, F218&lt;='club records end 2019'!$O$12), AND(E218='club records end 2019'!$N$13, F218&lt;='club records end 2019'!$O$13), AND(E218='club records end 2019'!$N$14, F218&lt;='club records end 2019'!$O$14), AND(E218='club records end 2019'!$N$15, F218&lt;='club records end 2019'!$O$15))), "CR", " ")</f>
        <v xml:space="preserve"> </v>
      </c>
      <c r="BE218" s="13" t="str">
        <f>IF(AND(B218="3x800", OR(AND(E218='club records end 2019'!$N$16, F218&lt;='club records end 2019'!$O$16), AND(E218='club records end 2019'!$N$17, F218&lt;='club records end 2019'!$O$17), AND(E218='club records end 2019'!$N$18, F218&lt;='club records end 2019'!$O$18))), "CR", " ")</f>
        <v xml:space="preserve"> </v>
      </c>
      <c r="BF218" s="13" t="str">
        <f>IF(AND(B218="pentathlon", OR(AND(E218='club records end 2019'!$N$21, F218&gt;='club records end 2019'!$O$21), AND(E218='club records end 2019'!$N$22, F218&gt;='club records end 2019'!$O$22),AND(E218='club records end 2019'!$N$23, F218&gt;='club records end 2019'!$O$23),AND(E218='club records end 2019'!$N$24, F218&gt;='club records end 2019'!$O$24))), "CR", " ")</f>
        <v xml:space="preserve"> </v>
      </c>
      <c r="BG218" s="13" t="str">
        <f>IF(AND(B218="heptathlon", OR(AND(E218='club records end 2019'!$N$26, F218&gt;='club records end 2019'!$O$26), AND(E218='club records end 2019'!$N$27, F218&gt;='club records end 2019'!$O$27))), "CR", " ")</f>
        <v xml:space="preserve"> </v>
      </c>
      <c r="BH218" s="13" t="str">
        <f>IF(AND(B218="decathlon", OR(AND(E218='club records end 2019'!$N$29, F218&gt;='club records end 2019'!$O$29), AND(E218='club records end 2019'!$N$30, F218&gt;='club records end 2019'!$O$30),AND(E218='club records end 2019'!$N$31, F218&gt;='club records end 2019'!$O$31))), "CR", " ")</f>
        <v xml:space="preserve"> </v>
      </c>
    </row>
    <row r="219" spans="1:60" ht="15.75" hidden="1" customHeight="1" x14ac:dyDescent="0.35">
      <c r="A219" s="29" t="str">
        <f t="shared" si="25"/>
        <v>U13</v>
      </c>
      <c r="B219" s="28"/>
      <c r="C219" s="12"/>
      <c r="D219" s="12"/>
      <c r="E219" s="29" t="s">
        <v>13</v>
      </c>
      <c r="F219" s="30"/>
      <c r="G219" s="31"/>
      <c r="H219" s="12"/>
      <c r="I219" s="12"/>
      <c r="J219" s="13" t="str">
        <f>IF(OR(K219="CR", L219="CR", M219="CR", N219="CR", O219="CR", P219="CR", Q219="CR", R219="CR", S219="CR", T219="CR",U219="CR", V219="CR", W219="CR", X219="CR", Y219="CR", Z219="CR", AA219="CR", AB219="CR", AC219="CR", AD219="CR", AE219="CR", AF219="CR", AG219="CR", AH219="CR", AI219="CR", AJ219="CR", AK219="CR", AL219="CR", AM219="CR", AN219="CR", AO219="CR", AP219="CR", AQ219="CR", AR219="CR", AS219="CR", AT219="CR", AU219="CR", AV219="CR", AW219="CR", AX219="CR", AY219="CR", AZ219="CR", BA219="CR", BB219="CR", BC219="CR", BD219="CR", BE219="CR", BF219="CR", BG219="CR", BH219="CR"), "***CLUB RECORD***", "")</f>
        <v/>
      </c>
      <c r="K219" s="13" t="str">
        <f>IF(AND(B219=100, OR(AND(E219='club records end 2019'!$B$6, F219&lt;='club records end 2019'!$C$6), AND(E219='club records end 2019'!$B$7, F219&lt;='club records end 2019'!$C$7), AND(E219='club records end 2019'!$B$8, F219&lt;='club records end 2019'!$C$8), AND(E219='club records end 2019'!$B$9, F219&lt;='club records end 2019'!$C$9), AND(E219='club records end 2019'!$B$10, F219&lt;='club records end 2019'!$C$10))), "CR", " ")</f>
        <v xml:space="preserve"> </v>
      </c>
      <c r="L219" s="13" t="str">
        <f>IF(AND(B219=200, OR(AND(E219='club records end 2019'!$B$11, F219&lt;='club records end 2019'!$C$11), AND(E219='club records end 2019'!$B$12, F219&lt;='club records end 2019'!$C$12), AND(E219='club records end 2019'!$B$13, F219&lt;='club records end 2019'!$C$13), AND(E219='club records end 2019'!$B$14, F219&lt;='club records end 2019'!$C$14), AND(E219='club records end 2019'!$B$15, F219&lt;='club records end 2019'!$C$15))), "CR", " ")</f>
        <v xml:space="preserve"> </v>
      </c>
      <c r="M219" s="13" t="str">
        <f>IF(AND(B219=300, OR(AND(E219='club records end 2019'!$B$16, F219&lt;='club records end 2019'!$C$16), AND(E219='club records end 2019'!$B$17, F219&lt;='club records end 2019'!$C$17))), "CR", " ")</f>
        <v xml:space="preserve"> </v>
      </c>
      <c r="N219" s="13" t="str">
        <f>IF(AND(B219=400, OR(AND(E219='club records end 2019'!$B$18, F219&lt;='club records end 2019'!$C$18), AND(E219='club records end 2019'!$B$19, F219&lt;='club records end 2019'!$C$19), AND(E219='club records end 2019'!$B$20, F219&lt;='club records end 2019'!$C$20), AND(E219='club records end 2019'!$B$21, F219&lt;='club records end 2019'!$C$21))), "CR", " ")</f>
        <v xml:space="preserve"> </v>
      </c>
      <c r="O219" s="13" t="str">
        <f>IF(AND(B219=800, OR(AND(E219='club records end 2019'!$B$22, F219&lt;='club records end 2019'!$C$22), AND(E219='club records end 2019'!$B$23, F219&lt;='club records end 2019'!$C$23), AND(E219='club records end 2019'!$B$24, F219&lt;='club records end 2019'!$C$24), AND(E219='club records end 2019'!$B$25, F219&lt;='club records end 2019'!$C$25), AND(E219='club records end 2019'!$B$26, F219&lt;='club records end 2019'!$C$26))), "CR", " ")</f>
        <v xml:space="preserve"> </v>
      </c>
      <c r="P219" s="13" t="str">
        <f>IF(AND(B219=1000, OR(AND(E219='club records end 2019'!$B$27, F219&lt;='club records end 2019'!$C$27), AND(E219='club records end 2019'!$B$28, F219&lt;='club records end 2019'!$C$28))), "CR", " ")</f>
        <v xml:space="preserve"> </v>
      </c>
      <c r="Q219" s="13" t="str">
        <f>IF(AND(B219=1500, OR(AND(E219='club records end 2019'!$B$29, F219&lt;='club records end 2019'!$C$29), AND(E219='club records end 2019'!$B$30, F219&lt;='club records end 2019'!$C$30), AND(E219='club records end 2019'!$B$31, F219&lt;='club records end 2019'!$C$31), AND(E219='club records end 2019'!$B$32, F219&lt;='club records end 2019'!$C$32), AND(E219='club records end 2019'!$B$33, F219&lt;='club records end 2019'!$C$33))), "CR", " ")</f>
        <v xml:space="preserve"> </v>
      </c>
      <c r="R219" s="13" t="str">
        <f>IF(AND(B219="1600 (Mile)",OR(AND(E219='club records end 2019'!$B$34,F219&lt;='club records end 2019'!$C$34),AND(E219='club records end 2019'!$B$35,F219&lt;='club records end 2019'!$C$35),AND(E219='club records end 2019'!$B$36,F219&lt;='club records end 2019'!$C$36),AND(E219='club records end 2019'!$B$37,F219&lt;='club records end 2019'!$C$37))),"CR"," ")</f>
        <v xml:space="preserve"> </v>
      </c>
      <c r="S219" s="13" t="str">
        <f>IF(AND(B219=3000, OR(AND(E219='club records end 2019'!$B$38, F219&lt;='club records end 2019'!$C$38), AND(E219='club records end 2019'!$B$39, F219&lt;='club records end 2019'!$C$39), AND(E219='club records end 2019'!$B$40, F219&lt;='club records end 2019'!$C$40), AND(E219='club records end 2019'!$B$41, F219&lt;='club records end 2019'!$C$41))), "CR", " ")</f>
        <v xml:space="preserve"> </v>
      </c>
      <c r="T219" s="13" t="str">
        <f>IF(AND(B219=5000, OR(AND(E219='club records end 2019'!$B$42, F219&lt;='club records end 2019'!$C$42), AND(E219='club records end 2019'!$B$43, F219&lt;='club records end 2019'!$C$43))), "CR", " ")</f>
        <v xml:space="preserve"> </v>
      </c>
      <c r="U219" s="12" t="str">
        <f>IF(AND(B219=10000, OR(AND(E219='club records end 2019'!$B$44, F219&lt;='club records end 2019'!$C$44), AND(E219='club records end 2019'!$B$45, F219&lt;='club records end 2019'!$C$45))), "CR", " ")</f>
        <v xml:space="preserve"> </v>
      </c>
      <c r="V219" s="12" t="str">
        <f>IF(AND(B219="high jump", OR(AND(E219='club records end 2019'!$F$1, F219&gt;='club records end 2019'!$G$1), AND(E219='club records end 2019'!$F$2, F219&gt;='club records end 2019'!$G$2), AND(E219='club records end 2019'!$F$3, F219&gt;='club records end 2019'!$G$3), AND(E219='club records end 2019'!$F$4, F219&gt;='club records end 2019'!$G$4), AND(E219='club records end 2019'!$F$5, F219&gt;='club records end 2019'!$G$5))), "CR", " ")</f>
        <v xml:space="preserve"> </v>
      </c>
      <c r="W219" s="12" t="str">
        <f>IF(AND(B219="long jump", OR(AND(E219='club records end 2019'!$F$6, F219&gt;='club records end 2019'!$G$6), AND(E219='club records end 2019'!$F$7, F219&gt;='club records end 2019'!$G$7), AND(E219='club records end 2019'!$F$8, F219&gt;='club records end 2019'!$G$8), AND(E219='club records end 2019'!$F$9, F219&gt;='club records end 2019'!$G$9), AND(E219='club records end 2019'!$F$10, F219&gt;='club records end 2019'!$G$10))), "CR", " ")</f>
        <v xml:space="preserve"> </v>
      </c>
      <c r="X219" s="12" t="str">
        <f>IF(AND(B219="triple jump", OR(AND(E219='club records end 2019'!$F$11, F219&gt;='club records end 2019'!$G$11), AND(E219='club records end 2019'!$F$12, F219&gt;='club records end 2019'!$G$12), AND(E219='club records end 2019'!$F$13, F219&gt;='club records end 2019'!$G$13), AND(E219='club records end 2019'!$F$14, F219&gt;='club records end 2019'!$H$14), AND(E219='club records end 2019'!$F$15, F219&gt;='club records end 2019'!$G$15))), "CR", " ")</f>
        <v xml:space="preserve"> </v>
      </c>
      <c r="Y219" s="12" t="str">
        <f>IF(AND(B219="pole vault", OR(AND(E219='club records end 2019'!$F$16, F219&gt;='club records end 2019'!$G$16), AND(E219='club records end 2019'!$F$17, F219&gt;='club records end 2019'!$G$17), AND(E219='club records end 2019'!$F$18, F219&gt;='club records end 2019'!$G$18), AND(E219='club records end 2019'!$F$19, F219&gt;='club records end 2019'!$G$19), AND(E219='club records end 2019'!$F$20, F219&gt;='club records end 2019'!$G$20))), "CR", " ")</f>
        <v xml:space="preserve"> </v>
      </c>
      <c r="Z219" s="12" t="str">
        <f>IF(AND(B219="discus 1", E219='club records end 2019'!$F$21, F219&gt;='club records end 2019'!$G$21), "CR", " ")</f>
        <v xml:space="preserve"> </v>
      </c>
      <c r="AA219" s="12" t="str">
        <f>IF(AND(B219="discus 1.25", E219='club records end 2019'!$F$22, F219&gt;='club records end 2019'!$G$22), "CR", " ")</f>
        <v xml:space="preserve"> </v>
      </c>
      <c r="AB219" s="12" t="str">
        <f>IF(AND(B219="discus 1.5", E219='club records end 2019'!$F$23, F219&gt;='club records end 2019'!$G$23), "CR", " ")</f>
        <v xml:space="preserve"> </v>
      </c>
      <c r="AC219" s="12" t="str">
        <f>IF(AND(B219="discus 1.75", E219='club records end 2019'!$F$24, F219&gt;='club records end 2019'!$G$24), "CR", " ")</f>
        <v xml:space="preserve"> </v>
      </c>
      <c r="AD219" s="12" t="str">
        <f>IF(AND(B219="discus 2", E219='club records end 2019'!$F$25, F219&gt;='club records end 2019'!$G$25), "CR", " ")</f>
        <v xml:space="preserve"> </v>
      </c>
      <c r="AE219" s="12" t="str">
        <f>IF(AND(B219="hammer 4", E219='club records end 2019'!$F$27, F219&gt;='club records end 2019'!$G$27), "CR", " ")</f>
        <v xml:space="preserve"> </v>
      </c>
      <c r="AF219" s="12" t="str">
        <f>IF(AND(B219="hammer 5", E219='club records end 2019'!$F$28, F219&gt;='club records end 2019'!$G$28), "CR", " ")</f>
        <v xml:space="preserve"> </v>
      </c>
      <c r="AG219" s="12" t="str">
        <f>IF(AND(B219="hammer 6", E219='club records end 2019'!$F$29, F219&gt;='club records end 2019'!$G$29), "CR", " ")</f>
        <v xml:space="preserve"> </v>
      </c>
      <c r="AH219" s="12" t="str">
        <f>IF(AND(B219="hammer 7.26", E219='club records end 2019'!$F$30, F219&gt;='club records end 2019'!$G$30), "CR", " ")</f>
        <v xml:space="preserve"> </v>
      </c>
      <c r="AI219" s="12" t="str">
        <f>IF(AND(B219="javelin 400", E219='club records end 2019'!$F$31, F219&gt;='club records end 2019'!$G$31), "CR", " ")</f>
        <v xml:space="preserve"> </v>
      </c>
      <c r="AJ219" s="12" t="str">
        <f>IF(AND(B219="javelin 600", E219='club records end 2019'!$F$32, F219&gt;='club records end 2019'!$G$32), "CR", " ")</f>
        <v xml:space="preserve"> </v>
      </c>
      <c r="AK219" s="12" t="str">
        <f>IF(AND(B219="javelin 700", E219='club records end 2019'!$F$33, F219&gt;='club records end 2019'!$G$33), "CR", " ")</f>
        <v xml:space="preserve"> </v>
      </c>
      <c r="AL219" s="12" t="str">
        <f>IF(AND(B219="javelin 800", OR(AND(E219='club records end 2019'!$F$34, F219&gt;='club records end 2019'!$G$34), AND(E219='club records end 2019'!$F$35, F219&gt;='club records end 2019'!$G$35))), "CR", " ")</f>
        <v xml:space="preserve"> </v>
      </c>
      <c r="AM219" s="12" t="str">
        <f>IF(AND(B219="shot 3", E219='club records end 2019'!$F$36, F219&gt;='club records end 2019'!$G$36), "CR", " ")</f>
        <v xml:space="preserve"> </v>
      </c>
      <c r="AN219" s="12" t="str">
        <f>IF(AND(B219="shot 4", E219='club records end 2019'!$F$37, F219&gt;='club records end 2019'!$G$37), "CR", " ")</f>
        <v xml:space="preserve"> </v>
      </c>
      <c r="AO219" s="12" t="str">
        <f>IF(AND(B219="shot 5", E219='club records end 2019'!$F$38, F219&gt;='club records end 2019'!$G$38), "CR", " ")</f>
        <v xml:space="preserve"> </v>
      </c>
      <c r="AP219" s="12" t="str">
        <f>IF(AND(B219="shot 6", E219='club records end 2019'!$F$39, F219&gt;='club records end 2019'!$G$39), "CR", " ")</f>
        <v xml:space="preserve"> </v>
      </c>
      <c r="AQ219" s="12" t="str">
        <f>IF(AND(B219="shot 7.26", E219='club records end 2019'!$F$40, F219&gt;='club records end 2019'!$G$40), "CR", " ")</f>
        <v xml:space="preserve"> </v>
      </c>
      <c r="AR219" s="12" t="str">
        <f>IF(AND(B219="60H",OR(AND(E219='club records end 2019'!$J$1,F219&lt;='club records end 2019'!$K$1),AND(E219='club records end 2019'!$J$2,F219&lt;='club records end 2019'!$K$2),AND(E219='club records end 2019'!$J$3,F219&lt;='club records end 2019'!$K$3),AND(E219='club records end 2019'!$J$4,F219&lt;='club records end 2019'!$K$4),AND(E219='club records end 2019'!$J$5,F219&lt;='club records end 2019'!$K$5))),"CR"," ")</f>
        <v xml:space="preserve"> </v>
      </c>
      <c r="AS219" s="12" t="str">
        <f>IF(AND(B219="75H", AND(E219='club records end 2019'!$J$6, F219&lt;='club records end 2019'!$K$6)), "CR", " ")</f>
        <v xml:space="preserve"> </v>
      </c>
      <c r="AT219" s="12" t="str">
        <f>IF(AND(B219="80H", AND(E219='club records end 2019'!$J$7, F219&lt;='club records end 2019'!$K$7)), "CR", " ")</f>
        <v xml:space="preserve"> </v>
      </c>
      <c r="AU219" s="12" t="str">
        <f>IF(AND(B219="100H", AND(E219='club records end 2019'!$J$8, F219&lt;='club records end 2019'!$K$8)), "CR", " ")</f>
        <v xml:space="preserve"> </v>
      </c>
      <c r="AV219" s="12" t="str">
        <f>IF(AND(B219="110H", OR(AND(E219='club records end 2019'!$J$9, F219&lt;='club records end 2019'!$K$9), AND(E219='club records end 2019'!$J$10, F219&lt;='club records end 2019'!$K$10))), "CR", " ")</f>
        <v xml:space="preserve"> </v>
      </c>
      <c r="AW219" s="12" t="str">
        <f>IF(AND(B219="400H", OR(AND(E219='club records end 2019'!$J$11, F219&lt;='club records end 2019'!$K$11), AND(E219='club records end 2019'!$J$12, F219&lt;='club records end 2019'!$K$12), AND(E219='club records end 2019'!$J$13, F219&lt;='club records end 2019'!$K$13), AND(E219='club records end 2019'!$J$14, F219&lt;='club records end 2019'!$K$14))), "CR", " ")</f>
        <v xml:space="preserve"> </v>
      </c>
      <c r="AX219" s="12" t="str">
        <f>IF(AND(B219="1500SC", AND(E219='club records end 2019'!$J$15, F219&lt;='club records end 2019'!$K$15)), "CR", " ")</f>
        <v xml:space="preserve"> </v>
      </c>
      <c r="AY219" s="12" t="str">
        <f>IF(AND(B219="2000SC", OR(AND(E219='club records end 2019'!$J$17, F219&lt;='club records end 2019'!$K$17), AND(E219='club records end 2019'!$J$18, F219&lt;='club records end 2019'!$K$18))), "CR", " ")</f>
        <v xml:space="preserve"> </v>
      </c>
      <c r="AZ219" s="12" t="str">
        <f>IF(AND(B219="3000SC", OR(AND(E219='club records end 2019'!$J$20, F219&lt;='club records end 2019'!$K$20), AND(E219='club records end 2019'!$J$21, F219&lt;='club records end 2019'!$K$21))), "CR", " ")</f>
        <v xml:space="preserve"> </v>
      </c>
      <c r="BA219" s="13" t="str">
        <f>IF(AND(B219="4x100", OR(AND(E219='club records end 2019'!$N$1, F219&lt;='club records end 2019'!$O$1), AND(E219='club records end 2019'!$N$2, F219&lt;='club records end 2019'!$O$2), AND(E219='club records end 2019'!$N$3, F219&lt;='club records end 2019'!$O$3), AND(E219='club records end 2019'!$N$4, F219&lt;='club records end 2019'!$O$4), AND(E219='club records end 2019'!$N$5, F219&lt;='club records end 2019'!$O$5))), "CR", " ")</f>
        <v xml:space="preserve"> </v>
      </c>
      <c r="BB219" s="13" t="str">
        <f>IF(AND(B219="4x200", OR(AND(E219='club records end 2019'!$N$6, F219&lt;='club records end 2019'!$O$6), AND(E219='club records end 2019'!$N$7, F219&lt;='club records end 2019'!$O$7), AND(E219='club records end 2019'!$N$8, F219&lt;='club records end 2019'!$O$8), AND(E219='club records end 2019'!$N$9, F219&lt;='club records end 2019'!$O$9), AND(E219='club records end 2019'!$N$10, F219&lt;='club records end 2019'!$O$10))), "CR", " ")</f>
        <v xml:space="preserve"> </v>
      </c>
      <c r="BC219" s="13" t="str">
        <f>IF(AND(B219="4x300", AND(E219='club records end 2019'!$N$11, F219&lt;='club records end 2019'!$O$11)), "CR", " ")</f>
        <v xml:space="preserve"> </v>
      </c>
      <c r="BD219" s="13" t="str">
        <f>IF(AND(B219="4x400", OR(AND(E219='club records end 2019'!$N$12, F219&lt;='club records end 2019'!$O$12), AND(E219='club records end 2019'!$N$13, F219&lt;='club records end 2019'!$O$13), AND(E219='club records end 2019'!$N$14, F219&lt;='club records end 2019'!$O$14), AND(E219='club records end 2019'!$N$15, F219&lt;='club records end 2019'!$O$15))), "CR", " ")</f>
        <v xml:space="preserve"> </v>
      </c>
      <c r="BE219" s="13" t="str">
        <f>IF(AND(B219="3x800", OR(AND(E219='club records end 2019'!$N$16, F219&lt;='club records end 2019'!$O$16), AND(E219='club records end 2019'!$N$17, F219&lt;='club records end 2019'!$O$17), AND(E219='club records end 2019'!$N$18, F219&lt;='club records end 2019'!$O$18))), "CR", " ")</f>
        <v xml:space="preserve"> </v>
      </c>
      <c r="BF219" s="13" t="str">
        <f>IF(AND(B219="pentathlon", OR(AND(E219='club records end 2019'!$N$21, F219&gt;='club records end 2019'!$O$21), AND(E219='club records end 2019'!$N$22, F219&gt;='club records end 2019'!$O$22),AND(E219='club records end 2019'!$N$23, F219&gt;='club records end 2019'!$O$23),AND(E219='club records end 2019'!$N$24, F219&gt;='club records end 2019'!$O$24))), "CR", " ")</f>
        <v xml:space="preserve"> </v>
      </c>
      <c r="BG219" s="13" t="str">
        <f>IF(AND(B219="heptathlon", OR(AND(E219='club records end 2019'!$N$26, F219&gt;='club records end 2019'!$O$26), AND(E219='club records end 2019'!$N$27, F219&gt;='club records end 2019'!$O$27))), "CR", " ")</f>
        <v xml:space="preserve"> </v>
      </c>
      <c r="BH219" s="13" t="str">
        <f>IF(AND(B219="decathlon", OR(AND(E219='club records end 2019'!$N$29, F219&gt;='club records end 2019'!$O$29), AND(E219='club records end 2019'!$N$30, F219&gt;='club records end 2019'!$O$30),AND(E219='club records end 2019'!$N$31, F219&gt;='club records end 2019'!$O$31))), "CR", " ")</f>
        <v xml:space="preserve"> </v>
      </c>
    </row>
    <row r="220" spans="1:60" ht="15.75" hidden="1" customHeight="1" x14ac:dyDescent="0.35">
      <c r="A220" s="29" t="str">
        <f t="shared" si="25"/>
        <v>U15</v>
      </c>
      <c r="B220" s="28"/>
      <c r="C220" s="12"/>
      <c r="D220" s="12"/>
      <c r="E220" s="29" t="s">
        <v>11</v>
      </c>
      <c r="F220" s="30"/>
      <c r="G220" s="31"/>
      <c r="H220" s="12"/>
      <c r="I220" s="12"/>
      <c r="J220" s="13" t="str">
        <f>IF(OR(K220="CR", L220="CR", M220="CR", N220="CR", O220="CR", P220="CR", Q220="CR", R220="CR", S220="CR", T220="CR",U220="CR", V220="CR", W220="CR", X220="CR", Y220="CR", Z220="CR", AA220="CR", AB220="CR", AC220="CR", AD220="CR", AE220="CR", AF220="CR", AG220="CR", AH220="CR", AI220="CR", AJ220="CR", AK220="CR", AL220="CR", AM220="CR", AN220="CR", AO220="CR", AP220="CR", AQ220="CR", AR220="CR", AS220="CR", AT220="CR", AU220="CR", AV220="CR", AW220="CR", AX220="CR", AY220="CR", AZ220="CR", BA220="CR", BB220="CR", BC220="CR", BD220="CR", BE220="CR", BF220="CR", BG220="CR", BH220="CR"), "***CLUB RECORD***", "")</f>
        <v/>
      </c>
      <c r="K220" s="13" t="str">
        <f>IF(AND(B220=100, OR(AND(E220='club records end 2019'!$B$6, F220&lt;='club records end 2019'!$C$6), AND(E220='club records end 2019'!$B$7, F220&lt;='club records end 2019'!$C$7), AND(E220='club records end 2019'!$B$8, F220&lt;='club records end 2019'!$C$8), AND(E220='club records end 2019'!$B$9, F220&lt;='club records end 2019'!$C$9), AND(E220='club records end 2019'!$B$10, F220&lt;='club records end 2019'!$C$10))), "CR", " ")</f>
        <v xml:space="preserve"> </v>
      </c>
      <c r="L220" s="13" t="str">
        <f>IF(AND(B220=200, OR(AND(E220='club records end 2019'!$B$11, F220&lt;='club records end 2019'!$C$11), AND(E220='club records end 2019'!$B$12, F220&lt;='club records end 2019'!$C$12), AND(E220='club records end 2019'!$B$13, F220&lt;='club records end 2019'!$C$13), AND(E220='club records end 2019'!$B$14, F220&lt;='club records end 2019'!$C$14), AND(E220='club records end 2019'!$B$15, F220&lt;='club records end 2019'!$C$15))), "CR", " ")</f>
        <v xml:space="preserve"> </v>
      </c>
      <c r="M220" s="13" t="str">
        <f>IF(AND(B220=300, OR(AND(E220='club records end 2019'!$B$16, F220&lt;='club records end 2019'!$C$16), AND(E220='club records end 2019'!$B$17, F220&lt;='club records end 2019'!$C$17))), "CR", " ")</f>
        <v xml:space="preserve"> </v>
      </c>
      <c r="N220" s="13" t="str">
        <f>IF(AND(B220=400, OR(AND(E220='club records end 2019'!$B$18, F220&lt;='club records end 2019'!$C$18), AND(E220='club records end 2019'!$B$19, F220&lt;='club records end 2019'!$C$19), AND(E220='club records end 2019'!$B$20, F220&lt;='club records end 2019'!$C$20), AND(E220='club records end 2019'!$B$21, F220&lt;='club records end 2019'!$C$21))), "CR", " ")</f>
        <v xml:space="preserve"> </v>
      </c>
      <c r="O220" s="13" t="str">
        <f>IF(AND(B220=800, OR(AND(E220='club records end 2019'!$B$22, F220&lt;='club records end 2019'!$C$22), AND(E220='club records end 2019'!$B$23, F220&lt;='club records end 2019'!$C$23), AND(E220='club records end 2019'!$B$24, F220&lt;='club records end 2019'!$C$24), AND(E220='club records end 2019'!$B$25, F220&lt;='club records end 2019'!$C$25), AND(E220='club records end 2019'!$B$26, F220&lt;='club records end 2019'!$C$26))), "CR", " ")</f>
        <v xml:space="preserve"> </v>
      </c>
      <c r="P220" s="13" t="str">
        <f>IF(AND(B220=1000, OR(AND(E220='club records end 2019'!$B$27, F220&lt;='club records end 2019'!$C$27), AND(E220='club records end 2019'!$B$28, F220&lt;='club records end 2019'!$C$28))), "CR", " ")</f>
        <v xml:space="preserve"> </v>
      </c>
      <c r="Q220" s="13" t="str">
        <f>IF(AND(B220=1500, OR(AND(E220='club records end 2019'!$B$29, F220&lt;='club records end 2019'!$C$29), AND(E220='club records end 2019'!$B$30, F220&lt;='club records end 2019'!$C$30), AND(E220='club records end 2019'!$B$31, F220&lt;='club records end 2019'!$C$31), AND(E220='club records end 2019'!$B$32, F220&lt;='club records end 2019'!$C$32), AND(E220='club records end 2019'!$B$33, F220&lt;='club records end 2019'!$C$33))), "CR", " ")</f>
        <v xml:space="preserve"> </v>
      </c>
      <c r="R220" s="13" t="str">
        <f>IF(AND(B220="1600 (Mile)",OR(AND(E220='club records end 2019'!$B$34,F220&lt;='club records end 2019'!$C$34),AND(E220='club records end 2019'!$B$35,F220&lt;='club records end 2019'!$C$35),AND(E220='club records end 2019'!$B$36,F220&lt;='club records end 2019'!$C$36),AND(E220='club records end 2019'!$B$37,F220&lt;='club records end 2019'!$C$37))),"CR"," ")</f>
        <v xml:space="preserve"> </v>
      </c>
      <c r="S220" s="13" t="str">
        <f>IF(AND(B220=3000, OR(AND(E220='club records end 2019'!$B$38, F220&lt;='club records end 2019'!$C$38), AND(E220='club records end 2019'!$B$39, F220&lt;='club records end 2019'!$C$39), AND(E220='club records end 2019'!$B$40, F220&lt;='club records end 2019'!$C$40), AND(E220='club records end 2019'!$B$41, F220&lt;='club records end 2019'!$C$41))), "CR", " ")</f>
        <v xml:space="preserve"> </v>
      </c>
      <c r="T220" s="13" t="str">
        <f>IF(AND(B220=5000, OR(AND(E220='club records end 2019'!$B$42, F220&lt;='club records end 2019'!$C$42), AND(E220='club records end 2019'!$B$43, F220&lt;='club records end 2019'!$C$43))), "CR", " ")</f>
        <v xml:space="preserve"> </v>
      </c>
      <c r="U220" s="12" t="str">
        <f>IF(AND(B220=10000, OR(AND(E220='club records end 2019'!$B$44, F220&lt;='club records end 2019'!$C$44), AND(E220='club records end 2019'!$B$45, F220&lt;='club records end 2019'!$C$45))), "CR", " ")</f>
        <v xml:space="preserve"> </v>
      </c>
      <c r="V220" s="12" t="str">
        <f>IF(AND(B220="high jump", OR(AND(E220='club records end 2019'!$F$1, F220&gt;='club records end 2019'!$G$1), AND(E220='club records end 2019'!$F$2, F220&gt;='club records end 2019'!$G$2), AND(E220='club records end 2019'!$F$3, F220&gt;='club records end 2019'!$G$3), AND(E220='club records end 2019'!$F$4, F220&gt;='club records end 2019'!$G$4), AND(E220='club records end 2019'!$F$5, F220&gt;='club records end 2019'!$G$5))), "CR", " ")</f>
        <v xml:space="preserve"> </v>
      </c>
      <c r="W220" s="12" t="str">
        <f>IF(AND(B220="long jump", OR(AND(E220='club records end 2019'!$F$6, F220&gt;='club records end 2019'!$G$6), AND(E220='club records end 2019'!$F$7, F220&gt;='club records end 2019'!$G$7), AND(E220='club records end 2019'!$F$8, F220&gt;='club records end 2019'!$G$8), AND(E220='club records end 2019'!$F$9, F220&gt;='club records end 2019'!$G$9), AND(E220='club records end 2019'!$F$10, F220&gt;='club records end 2019'!$G$10))), "CR", " ")</f>
        <v xml:space="preserve"> </v>
      </c>
      <c r="X220" s="12" t="str">
        <f>IF(AND(B220="triple jump", OR(AND(E220='club records end 2019'!$F$11, F220&gt;='club records end 2019'!$G$11), AND(E220='club records end 2019'!$F$12, F220&gt;='club records end 2019'!$G$12), AND(E220='club records end 2019'!$F$13, F220&gt;='club records end 2019'!$G$13), AND(E220='club records end 2019'!$F$14, F220&gt;='club records end 2019'!$H$14), AND(E220='club records end 2019'!$F$15, F220&gt;='club records end 2019'!$G$15))), "CR", " ")</f>
        <v xml:space="preserve"> </v>
      </c>
      <c r="Y220" s="12" t="str">
        <f>IF(AND(B220="pole vault", OR(AND(E220='club records end 2019'!$F$16, F220&gt;='club records end 2019'!$G$16), AND(E220='club records end 2019'!$F$17, F220&gt;='club records end 2019'!$G$17), AND(E220='club records end 2019'!$F$18, F220&gt;='club records end 2019'!$G$18), AND(E220='club records end 2019'!$F$19, F220&gt;='club records end 2019'!$G$19), AND(E220='club records end 2019'!$F$20, F220&gt;='club records end 2019'!$G$20))), "CR", " ")</f>
        <v xml:space="preserve"> </v>
      </c>
      <c r="Z220" s="12" t="str">
        <f>IF(AND(B220="discus 1", E220='club records end 2019'!$F$21, F220&gt;='club records end 2019'!$G$21), "CR", " ")</f>
        <v xml:space="preserve"> </v>
      </c>
      <c r="AA220" s="12" t="str">
        <f>IF(AND(B220="discus 1.25", E220='club records end 2019'!$F$22, F220&gt;='club records end 2019'!$G$22), "CR", " ")</f>
        <v xml:space="preserve"> </v>
      </c>
      <c r="AB220" s="12" t="str">
        <f>IF(AND(B220="discus 1.5", E220='club records end 2019'!$F$23, F220&gt;='club records end 2019'!$G$23), "CR", " ")</f>
        <v xml:space="preserve"> </v>
      </c>
      <c r="AC220" s="12" t="str">
        <f>IF(AND(B220="discus 1.75", E220='club records end 2019'!$F$24, F220&gt;='club records end 2019'!$G$24), "CR", " ")</f>
        <v xml:space="preserve"> </v>
      </c>
      <c r="AD220" s="12" t="str">
        <f>IF(AND(B220="discus 2", E220='club records end 2019'!$F$25, F220&gt;='club records end 2019'!$G$25), "CR", " ")</f>
        <v xml:space="preserve"> </v>
      </c>
      <c r="AE220" s="12" t="str">
        <f>IF(AND(B220="hammer 4", E220='club records end 2019'!$F$27, F220&gt;='club records end 2019'!$G$27), "CR", " ")</f>
        <v xml:space="preserve"> </v>
      </c>
      <c r="AF220" s="12" t="str">
        <f>IF(AND(B220="hammer 5", E220='club records end 2019'!$F$28, F220&gt;='club records end 2019'!$G$28), "CR", " ")</f>
        <v xml:space="preserve"> </v>
      </c>
      <c r="AG220" s="12" t="str">
        <f>IF(AND(B220="hammer 6", E220='club records end 2019'!$F$29, F220&gt;='club records end 2019'!$G$29), "CR", " ")</f>
        <v xml:space="preserve"> </v>
      </c>
      <c r="AH220" s="12" t="str">
        <f>IF(AND(B220="hammer 7.26", E220='club records end 2019'!$F$30, F220&gt;='club records end 2019'!$G$30), "CR", " ")</f>
        <v xml:space="preserve"> </v>
      </c>
      <c r="AI220" s="12" t="str">
        <f>IF(AND(B220="javelin 400", E220='club records end 2019'!$F$31, F220&gt;='club records end 2019'!$G$31), "CR", " ")</f>
        <v xml:space="preserve"> </v>
      </c>
      <c r="AJ220" s="12" t="str">
        <f>IF(AND(B220="javelin 600", E220='club records end 2019'!$F$32, F220&gt;='club records end 2019'!$G$32), "CR", " ")</f>
        <v xml:space="preserve"> </v>
      </c>
      <c r="AK220" s="12" t="str">
        <f>IF(AND(B220="javelin 700", E220='club records end 2019'!$F$33, F220&gt;='club records end 2019'!$G$33), "CR", " ")</f>
        <v xml:space="preserve"> </v>
      </c>
      <c r="AL220" s="12" t="str">
        <f>IF(AND(B220="javelin 800", OR(AND(E220='club records end 2019'!$F$34, F220&gt;='club records end 2019'!$G$34), AND(E220='club records end 2019'!$F$35, F220&gt;='club records end 2019'!$G$35))), "CR", " ")</f>
        <v xml:space="preserve"> </v>
      </c>
      <c r="AM220" s="12" t="str">
        <f>IF(AND(B220="shot 3", E220='club records end 2019'!$F$36, F220&gt;='club records end 2019'!$G$36), "CR", " ")</f>
        <v xml:space="preserve"> </v>
      </c>
      <c r="AN220" s="12" t="str">
        <f>IF(AND(B220="shot 4", E220='club records end 2019'!$F$37, F220&gt;='club records end 2019'!$G$37), "CR", " ")</f>
        <v xml:space="preserve"> </v>
      </c>
      <c r="AO220" s="12" t="str">
        <f>IF(AND(B220="shot 5", E220='club records end 2019'!$F$38, F220&gt;='club records end 2019'!$G$38), "CR", " ")</f>
        <v xml:space="preserve"> </v>
      </c>
      <c r="AP220" s="12" t="str">
        <f>IF(AND(B220="shot 6", E220='club records end 2019'!$F$39, F220&gt;='club records end 2019'!$G$39), "CR", " ")</f>
        <v xml:space="preserve"> </v>
      </c>
      <c r="AQ220" s="12" t="str">
        <f>IF(AND(B220="shot 7.26", E220='club records end 2019'!$F$40, F220&gt;='club records end 2019'!$G$40), "CR", " ")</f>
        <v xml:space="preserve"> </v>
      </c>
      <c r="AR220" s="12" t="str">
        <f>IF(AND(B220="60H",OR(AND(E220='club records end 2019'!$J$1,F220&lt;='club records end 2019'!$K$1),AND(E220='club records end 2019'!$J$2,F220&lt;='club records end 2019'!$K$2),AND(E220='club records end 2019'!$J$3,F220&lt;='club records end 2019'!$K$3),AND(E220='club records end 2019'!$J$4,F220&lt;='club records end 2019'!$K$4),AND(E220='club records end 2019'!$J$5,F220&lt;='club records end 2019'!$K$5))),"CR"," ")</f>
        <v xml:space="preserve"> </v>
      </c>
      <c r="AS220" s="12" t="str">
        <f>IF(AND(B220="75H", AND(E220='club records end 2019'!$J$6, F220&lt;='club records end 2019'!$K$6)), "CR", " ")</f>
        <v xml:space="preserve"> </v>
      </c>
      <c r="AT220" s="12" t="str">
        <f>IF(AND(B220="80H", AND(E220='club records end 2019'!$J$7, F220&lt;='club records end 2019'!$K$7)), "CR", " ")</f>
        <v xml:space="preserve"> </v>
      </c>
      <c r="AU220" s="12" t="str">
        <f>IF(AND(B220="100H", AND(E220='club records end 2019'!$J$8, F220&lt;='club records end 2019'!$K$8)), "CR", " ")</f>
        <v xml:space="preserve"> </v>
      </c>
      <c r="AV220" s="12" t="str">
        <f>IF(AND(B220="110H", OR(AND(E220='club records end 2019'!$J$9, F220&lt;='club records end 2019'!$K$9), AND(E220='club records end 2019'!$J$10, F220&lt;='club records end 2019'!$K$10))), "CR", " ")</f>
        <v xml:space="preserve"> </v>
      </c>
      <c r="AW220" s="12" t="str">
        <f>IF(AND(B220="400H", OR(AND(E220='club records end 2019'!$J$11, F220&lt;='club records end 2019'!$K$11), AND(E220='club records end 2019'!$J$12, F220&lt;='club records end 2019'!$K$12), AND(E220='club records end 2019'!$J$13, F220&lt;='club records end 2019'!$K$13), AND(E220='club records end 2019'!$J$14, F220&lt;='club records end 2019'!$K$14))), "CR", " ")</f>
        <v xml:space="preserve"> </v>
      </c>
      <c r="AX220" s="12" t="str">
        <f>IF(AND(B220="1500SC", AND(E220='club records end 2019'!$J$15, F220&lt;='club records end 2019'!$K$15)), "CR", " ")</f>
        <v xml:space="preserve"> </v>
      </c>
      <c r="AY220" s="12" t="str">
        <f>IF(AND(B220="2000SC", OR(AND(E220='club records end 2019'!$J$17, F220&lt;='club records end 2019'!$K$17), AND(E220='club records end 2019'!$J$18, F220&lt;='club records end 2019'!$K$18))), "CR", " ")</f>
        <v xml:space="preserve"> </v>
      </c>
      <c r="AZ220" s="12" t="str">
        <f>IF(AND(B220="3000SC", OR(AND(E220='club records end 2019'!$J$20, F220&lt;='club records end 2019'!$K$20), AND(E220='club records end 2019'!$J$21, F220&lt;='club records end 2019'!$K$21))), "CR", " ")</f>
        <v xml:space="preserve"> </v>
      </c>
      <c r="BA220" s="13" t="str">
        <f>IF(AND(B220="4x100", OR(AND(E220='club records end 2019'!$N$1, F220&lt;='club records end 2019'!$O$1), AND(E220='club records end 2019'!$N$2, F220&lt;='club records end 2019'!$O$2), AND(E220='club records end 2019'!$N$3, F220&lt;='club records end 2019'!$O$3), AND(E220='club records end 2019'!$N$4, F220&lt;='club records end 2019'!$O$4), AND(E220='club records end 2019'!$N$5, F220&lt;='club records end 2019'!$O$5))), "CR", " ")</f>
        <v xml:space="preserve"> </v>
      </c>
      <c r="BB220" s="13" t="str">
        <f>IF(AND(B220="4x200", OR(AND(E220='club records end 2019'!$N$6, F220&lt;='club records end 2019'!$O$6), AND(E220='club records end 2019'!$N$7, F220&lt;='club records end 2019'!$O$7), AND(E220='club records end 2019'!$N$8, F220&lt;='club records end 2019'!$O$8), AND(E220='club records end 2019'!$N$9, F220&lt;='club records end 2019'!$O$9), AND(E220='club records end 2019'!$N$10, F220&lt;='club records end 2019'!$O$10))), "CR", " ")</f>
        <v xml:space="preserve"> </v>
      </c>
      <c r="BC220" s="13" t="str">
        <f>IF(AND(B220="4x300", AND(E220='club records end 2019'!$N$11, F220&lt;='club records end 2019'!$O$11)), "CR", " ")</f>
        <v xml:space="preserve"> </v>
      </c>
      <c r="BD220" s="13" t="str">
        <f>IF(AND(B220="4x400", OR(AND(E220='club records end 2019'!$N$12, F220&lt;='club records end 2019'!$O$12), AND(E220='club records end 2019'!$N$13, F220&lt;='club records end 2019'!$O$13), AND(E220='club records end 2019'!$N$14, F220&lt;='club records end 2019'!$O$14), AND(E220='club records end 2019'!$N$15, F220&lt;='club records end 2019'!$O$15))), "CR", " ")</f>
        <v xml:space="preserve"> </v>
      </c>
      <c r="BE220" s="13" t="str">
        <f>IF(AND(B220="3x800", OR(AND(E220='club records end 2019'!$N$16, F220&lt;='club records end 2019'!$O$16), AND(E220='club records end 2019'!$N$17, F220&lt;='club records end 2019'!$O$17), AND(E220='club records end 2019'!$N$18, F220&lt;='club records end 2019'!$O$18))), "CR", " ")</f>
        <v xml:space="preserve"> </v>
      </c>
      <c r="BF220" s="13" t="str">
        <f>IF(AND(B220="pentathlon", OR(AND(E220='club records end 2019'!$N$21, F220&gt;='club records end 2019'!$O$21), AND(E220='club records end 2019'!$N$22, F220&gt;='club records end 2019'!$O$22),AND(E220='club records end 2019'!$N$23, F220&gt;='club records end 2019'!$O$23),AND(E220='club records end 2019'!$N$24, F220&gt;='club records end 2019'!$O$24))), "CR", " ")</f>
        <v xml:space="preserve"> </v>
      </c>
      <c r="BG220" s="13" t="str">
        <f>IF(AND(B220="heptathlon", OR(AND(E220='club records end 2019'!$N$26, F220&gt;='club records end 2019'!$O$26), AND(E220='club records end 2019'!$N$27, F220&gt;='club records end 2019'!$O$27))), "CR", " ")</f>
        <v xml:space="preserve"> </v>
      </c>
      <c r="BH220" s="13" t="str">
        <f>IF(AND(B220="decathlon", OR(AND(E220='club records end 2019'!$N$29, F220&gt;='club records end 2019'!$O$29), AND(E220='club records end 2019'!$N$30, F220&gt;='club records end 2019'!$O$30),AND(E220='club records end 2019'!$N$31, F220&gt;='club records end 2019'!$O$31))), "CR", " ")</f>
        <v xml:space="preserve"> </v>
      </c>
    </row>
    <row r="221" spans="1:60" ht="15.75" hidden="1" customHeight="1" x14ac:dyDescent="0.35">
      <c r="A221" s="17" t="s">
        <v>12</v>
      </c>
      <c r="B221" s="28"/>
      <c r="C221" s="12"/>
      <c r="D221" s="12"/>
      <c r="E221" s="29" t="s">
        <v>12</v>
      </c>
      <c r="F221" s="30"/>
      <c r="G221" s="31"/>
      <c r="H221" s="12"/>
      <c r="I221" s="12"/>
      <c r="J221" s="13" t="str">
        <f>IF(OR(K221="CR", L221="CR", M221="CR", N221="CR", O221="CR", P221="CR", Q221="CR", R221="CR", S221="CR", T221="CR",U221="CR", V221="CR", W221="CR", X221="CR", Y221="CR", Z221="CR", AA221="CR", AB221="CR", AC221="CR", AD221="CR", AE221="CR", AF221="CR", AG221="CR", AH221="CR", AI221="CR", AJ221="CR", AK221="CR", AL221="CR", AM221="CR", AN221="CR", AO221="CR", AP221="CR", AQ221="CR", AR221="CR", AS221="CR", AT221="CR", AU221="CR", AV221="CR", AW221="CR", AX221="CR", AY221="CR", AZ221="CR", BA221="CR", BB221="CR", BC221="CR", BD221="CR", BE221="CR", BF221="CR", BG221="CR", BH221="CR"), "***CLUB RECORD***", "")</f>
        <v/>
      </c>
      <c r="K221" s="13" t="str">
        <f>IF(AND(B221=100, OR(AND(E221='club records end 2019'!$B$6, F221&lt;='club records end 2019'!$C$6), AND(E221='club records end 2019'!$B$7, F221&lt;='club records end 2019'!$C$7), AND(E221='club records end 2019'!$B$8, F221&lt;='club records end 2019'!$C$8), AND(E221='club records end 2019'!$B$9, F221&lt;='club records end 2019'!$C$9), AND(E221='club records end 2019'!$B$10, F221&lt;='club records end 2019'!$C$10))), "CR", " ")</f>
        <v xml:space="preserve"> </v>
      </c>
      <c r="L221" s="13" t="str">
        <f>IF(AND(B221=200, OR(AND(E221='club records end 2019'!$B$11, F221&lt;='club records end 2019'!$C$11), AND(E221='club records end 2019'!$B$12, F221&lt;='club records end 2019'!$C$12), AND(E221='club records end 2019'!$B$13, F221&lt;='club records end 2019'!$C$13), AND(E221='club records end 2019'!$B$14, F221&lt;='club records end 2019'!$C$14), AND(E221='club records end 2019'!$B$15, F221&lt;='club records end 2019'!$C$15))), "CR", " ")</f>
        <v xml:space="preserve"> </v>
      </c>
      <c r="M221" s="13" t="str">
        <f>IF(AND(B221=300, OR(AND(E221='club records end 2019'!$B$16, F221&lt;='club records end 2019'!$C$16), AND(E221='club records end 2019'!$B$17, F221&lt;='club records end 2019'!$C$17))), "CR", " ")</f>
        <v xml:space="preserve"> </v>
      </c>
      <c r="N221" s="13" t="str">
        <f>IF(AND(B221=400, OR(AND(E221='club records end 2019'!$B$18, F221&lt;='club records end 2019'!$C$18), AND(E221='club records end 2019'!$B$19, F221&lt;='club records end 2019'!$C$19), AND(E221='club records end 2019'!$B$20, F221&lt;='club records end 2019'!$C$20), AND(E221='club records end 2019'!$B$21, F221&lt;='club records end 2019'!$C$21))), "CR", " ")</f>
        <v xml:space="preserve"> </v>
      </c>
      <c r="O221" s="13" t="str">
        <f>IF(AND(B221=800, OR(AND(E221='club records end 2019'!$B$22, F221&lt;='club records end 2019'!$C$22), AND(E221='club records end 2019'!$B$23, F221&lt;='club records end 2019'!$C$23), AND(E221='club records end 2019'!$B$24, F221&lt;='club records end 2019'!$C$24), AND(E221='club records end 2019'!$B$25, F221&lt;='club records end 2019'!$C$25), AND(E221='club records end 2019'!$B$26, F221&lt;='club records end 2019'!$C$26))), "CR", " ")</f>
        <v xml:space="preserve"> </v>
      </c>
      <c r="P221" s="13" t="str">
        <f>IF(AND(B221=1000, OR(AND(E221='club records end 2019'!$B$27, F221&lt;='club records end 2019'!$C$27), AND(E221='club records end 2019'!$B$28, F221&lt;='club records end 2019'!$C$28))), "CR", " ")</f>
        <v xml:space="preserve"> </v>
      </c>
      <c r="Q221" s="13" t="str">
        <f>IF(AND(B221=1500, OR(AND(E221='club records end 2019'!$B$29, F221&lt;='club records end 2019'!$C$29), AND(E221='club records end 2019'!$B$30, F221&lt;='club records end 2019'!$C$30), AND(E221='club records end 2019'!$B$31, F221&lt;='club records end 2019'!$C$31), AND(E221='club records end 2019'!$B$32, F221&lt;='club records end 2019'!$C$32), AND(E221='club records end 2019'!$B$33, F221&lt;='club records end 2019'!$C$33))), "CR", " ")</f>
        <v xml:space="preserve"> </v>
      </c>
      <c r="R221" s="13" t="str">
        <f>IF(AND(B221="1600 (Mile)",OR(AND(E221='club records end 2019'!$B$34,F221&lt;='club records end 2019'!$C$34),AND(E221='club records end 2019'!$B$35,F221&lt;='club records end 2019'!$C$35),AND(E221='club records end 2019'!$B$36,F221&lt;='club records end 2019'!$C$36),AND(E221='club records end 2019'!$B$37,F221&lt;='club records end 2019'!$C$37))),"CR"," ")</f>
        <v xml:space="preserve"> </v>
      </c>
      <c r="S221" s="13" t="str">
        <f>IF(AND(B221=3000, OR(AND(E221='club records end 2019'!$B$38, F221&lt;='club records end 2019'!$C$38), AND(E221='club records end 2019'!$B$39, F221&lt;='club records end 2019'!$C$39), AND(E221='club records end 2019'!$B$40, F221&lt;='club records end 2019'!$C$40), AND(E221='club records end 2019'!$B$41, F221&lt;='club records end 2019'!$C$41))), "CR", " ")</f>
        <v xml:space="preserve"> </v>
      </c>
      <c r="T221" s="13" t="str">
        <f>IF(AND(B221=5000, OR(AND(E221='club records end 2019'!$B$42, F221&lt;='club records end 2019'!$C$42), AND(E221='club records end 2019'!$B$43, F221&lt;='club records end 2019'!$C$43))), "CR", " ")</f>
        <v xml:space="preserve"> </v>
      </c>
      <c r="U221" s="12" t="str">
        <f>IF(AND(B221=10000, OR(AND(E221='club records end 2019'!$B$44, F221&lt;='club records end 2019'!$C$44), AND(E221='club records end 2019'!$B$45, F221&lt;='club records end 2019'!$C$45))), "CR", " ")</f>
        <v xml:space="preserve"> </v>
      </c>
      <c r="V221" s="12" t="str">
        <f>IF(AND(B221="high jump", OR(AND(E221='club records end 2019'!$F$1, F221&gt;='club records end 2019'!$G$1), AND(E221='club records end 2019'!$F$2, F221&gt;='club records end 2019'!$G$2), AND(E221='club records end 2019'!$F$3, F221&gt;='club records end 2019'!$G$3), AND(E221='club records end 2019'!$F$4, F221&gt;='club records end 2019'!$G$4), AND(E221='club records end 2019'!$F$5, F221&gt;='club records end 2019'!$G$5))), "CR", " ")</f>
        <v xml:space="preserve"> </v>
      </c>
      <c r="W221" s="12" t="str">
        <f>IF(AND(B221="long jump", OR(AND(E221='club records end 2019'!$F$6, F221&gt;='club records end 2019'!$G$6), AND(E221='club records end 2019'!$F$7, F221&gt;='club records end 2019'!$G$7), AND(E221='club records end 2019'!$F$8, F221&gt;='club records end 2019'!$G$8), AND(E221='club records end 2019'!$F$9, F221&gt;='club records end 2019'!$G$9), AND(E221='club records end 2019'!$F$10, F221&gt;='club records end 2019'!$G$10))), "CR", " ")</f>
        <v xml:space="preserve"> </v>
      </c>
      <c r="X221" s="12" t="str">
        <f>IF(AND(B221="triple jump", OR(AND(E221='club records end 2019'!$F$11, F221&gt;='club records end 2019'!$G$11), AND(E221='club records end 2019'!$F$12, F221&gt;='club records end 2019'!$G$12), AND(E221='club records end 2019'!$F$13, F221&gt;='club records end 2019'!$G$13), AND(E221='club records end 2019'!$F$14, F221&gt;='club records end 2019'!$H$14), AND(E221='club records end 2019'!$F$15, F221&gt;='club records end 2019'!$G$15))), "CR", " ")</f>
        <v xml:space="preserve"> </v>
      </c>
      <c r="Y221" s="12" t="str">
        <f>IF(AND(B221="pole vault", OR(AND(E221='club records end 2019'!$F$16, F221&gt;='club records end 2019'!$G$16), AND(E221='club records end 2019'!$F$17, F221&gt;='club records end 2019'!$G$17), AND(E221='club records end 2019'!$F$18, F221&gt;='club records end 2019'!$G$18), AND(E221='club records end 2019'!$F$19, F221&gt;='club records end 2019'!$G$19), AND(E221='club records end 2019'!$F$20, F221&gt;='club records end 2019'!$G$20))), "CR", " ")</f>
        <v xml:space="preserve"> </v>
      </c>
      <c r="Z221" s="12" t="str">
        <f>IF(AND(B221="discus 1", E221='club records end 2019'!$F$21, F221&gt;='club records end 2019'!$G$21), "CR", " ")</f>
        <v xml:space="preserve"> </v>
      </c>
      <c r="AA221" s="12" t="str">
        <f>IF(AND(B221="discus 1.25", E221='club records end 2019'!$F$22, F221&gt;='club records end 2019'!$G$22), "CR", " ")</f>
        <v xml:space="preserve"> </v>
      </c>
      <c r="AB221" s="12" t="str">
        <f>IF(AND(B221="discus 1.5", E221='club records end 2019'!$F$23, F221&gt;='club records end 2019'!$G$23), "CR", " ")</f>
        <v xml:space="preserve"> </v>
      </c>
      <c r="AC221" s="12" t="str">
        <f>IF(AND(B221="discus 1.75", E221='club records end 2019'!$F$24, F221&gt;='club records end 2019'!$G$24), "CR", " ")</f>
        <v xml:space="preserve"> </v>
      </c>
      <c r="AD221" s="12" t="str">
        <f>IF(AND(B221="discus 2", E221='club records end 2019'!$F$25, F221&gt;='club records end 2019'!$G$25), "CR", " ")</f>
        <v xml:space="preserve"> </v>
      </c>
      <c r="AE221" s="12" t="str">
        <f>IF(AND(B221="hammer 4", E221='club records end 2019'!$F$27, F221&gt;='club records end 2019'!$G$27), "CR", " ")</f>
        <v xml:space="preserve"> </v>
      </c>
      <c r="AF221" s="12" t="str">
        <f>IF(AND(B221="hammer 5", E221='club records end 2019'!$F$28, F221&gt;='club records end 2019'!$G$28), "CR", " ")</f>
        <v xml:space="preserve"> </v>
      </c>
      <c r="AG221" s="12" t="str">
        <f>IF(AND(B221="hammer 6", E221='club records end 2019'!$F$29, F221&gt;='club records end 2019'!$G$29), "CR", " ")</f>
        <v xml:space="preserve"> </v>
      </c>
      <c r="AH221" s="12" t="str">
        <f>IF(AND(B221="hammer 7.26", E221='club records end 2019'!$F$30, F221&gt;='club records end 2019'!$G$30), "CR", " ")</f>
        <v xml:space="preserve"> </v>
      </c>
      <c r="AI221" s="12" t="str">
        <f>IF(AND(B221="javelin 400", E221='club records end 2019'!$F$31, F221&gt;='club records end 2019'!$G$31), "CR", " ")</f>
        <v xml:space="preserve"> </v>
      </c>
      <c r="AJ221" s="12" t="str">
        <f>IF(AND(B221="javelin 600", E221='club records end 2019'!$F$32, F221&gt;='club records end 2019'!$G$32), "CR", " ")</f>
        <v xml:space="preserve"> </v>
      </c>
      <c r="AK221" s="12" t="str">
        <f>IF(AND(B221="javelin 700", E221='club records end 2019'!$F$33, F221&gt;='club records end 2019'!$G$33), "CR", " ")</f>
        <v xml:space="preserve"> </v>
      </c>
      <c r="AL221" s="12" t="str">
        <f>IF(AND(B221="javelin 800", OR(AND(E221='club records end 2019'!$F$34, F221&gt;='club records end 2019'!$G$34), AND(E221='club records end 2019'!$F$35, F221&gt;='club records end 2019'!$G$35))), "CR", " ")</f>
        <v xml:space="preserve"> </v>
      </c>
      <c r="AM221" s="12" t="str">
        <f>IF(AND(B221="shot 3", E221='club records end 2019'!$F$36, F221&gt;='club records end 2019'!$G$36), "CR", " ")</f>
        <v xml:space="preserve"> </v>
      </c>
      <c r="AN221" s="12" t="str">
        <f>IF(AND(B221="shot 4", E221='club records end 2019'!$F$37, F221&gt;='club records end 2019'!$G$37), "CR", " ")</f>
        <v xml:space="preserve"> </v>
      </c>
      <c r="AO221" s="12" t="str">
        <f>IF(AND(B221="shot 5", E221='club records end 2019'!$F$38, F221&gt;='club records end 2019'!$G$38), "CR", " ")</f>
        <v xml:space="preserve"> </v>
      </c>
      <c r="AP221" s="12" t="str">
        <f>IF(AND(B221="shot 6", E221='club records end 2019'!$F$39, F221&gt;='club records end 2019'!$G$39), "CR", " ")</f>
        <v xml:space="preserve"> </v>
      </c>
      <c r="AQ221" s="12" t="str">
        <f>IF(AND(B221="shot 7.26", E221='club records end 2019'!$F$40, F221&gt;='club records end 2019'!$G$40), "CR", " ")</f>
        <v xml:space="preserve"> </v>
      </c>
      <c r="AR221" s="12" t="str">
        <f>IF(AND(B221="60H",OR(AND(E221='club records end 2019'!$J$1,F221&lt;='club records end 2019'!$K$1),AND(E221='club records end 2019'!$J$2,F221&lt;='club records end 2019'!$K$2),AND(E221='club records end 2019'!$J$3,F221&lt;='club records end 2019'!$K$3),AND(E221='club records end 2019'!$J$4,F221&lt;='club records end 2019'!$K$4),AND(E221='club records end 2019'!$J$5,F221&lt;='club records end 2019'!$K$5))),"CR"," ")</f>
        <v xml:space="preserve"> </v>
      </c>
      <c r="AS221" s="12" t="str">
        <f>IF(AND(B221="75H", AND(E221='club records end 2019'!$J$6, F221&lt;='club records end 2019'!$K$6)), "CR", " ")</f>
        <v xml:space="preserve"> </v>
      </c>
      <c r="AT221" s="12" t="str">
        <f>IF(AND(B221="80H", AND(E221='club records end 2019'!$J$7, F221&lt;='club records end 2019'!$K$7)), "CR", " ")</f>
        <v xml:space="preserve"> </v>
      </c>
      <c r="AU221" s="12" t="str">
        <f>IF(AND(B221="100H", AND(E221='club records end 2019'!$J$8, F221&lt;='club records end 2019'!$K$8)), "CR", " ")</f>
        <v xml:space="preserve"> </v>
      </c>
      <c r="AV221" s="12" t="str">
        <f>IF(AND(B221="110H", OR(AND(E221='club records end 2019'!$J$9, F221&lt;='club records end 2019'!$K$9), AND(E221='club records end 2019'!$J$10, F221&lt;='club records end 2019'!$K$10))), "CR", " ")</f>
        <v xml:space="preserve"> </v>
      </c>
      <c r="AW221" s="12" t="str">
        <f>IF(AND(B221="400H", OR(AND(E221='club records end 2019'!$J$11, F221&lt;='club records end 2019'!$K$11), AND(E221='club records end 2019'!$J$12, F221&lt;='club records end 2019'!$K$12), AND(E221='club records end 2019'!$J$13, F221&lt;='club records end 2019'!$K$13), AND(E221='club records end 2019'!$J$14, F221&lt;='club records end 2019'!$K$14))), "CR", " ")</f>
        <v xml:space="preserve"> </v>
      </c>
      <c r="AX221" s="12" t="str">
        <f>IF(AND(B221="1500SC", AND(E221='club records end 2019'!$J$15, F221&lt;='club records end 2019'!$K$15)), "CR", " ")</f>
        <v xml:space="preserve"> </v>
      </c>
      <c r="AY221" s="12" t="str">
        <f>IF(AND(B221="2000SC", OR(AND(E221='club records end 2019'!$J$17, F221&lt;='club records end 2019'!$K$17), AND(E221='club records end 2019'!$J$18, F221&lt;='club records end 2019'!$K$18))), "CR", " ")</f>
        <v xml:space="preserve"> </v>
      </c>
      <c r="AZ221" s="12" t="str">
        <f>IF(AND(B221="3000SC", OR(AND(E221='club records end 2019'!$J$20, F221&lt;='club records end 2019'!$K$20), AND(E221='club records end 2019'!$J$21, F221&lt;='club records end 2019'!$K$21))), "CR", " ")</f>
        <v xml:space="preserve"> </v>
      </c>
      <c r="BA221" s="13" t="str">
        <f>IF(AND(B221="4x100", OR(AND(E221='club records end 2019'!$N$1, F221&lt;='club records end 2019'!$O$1), AND(E221='club records end 2019'!$N$2, F221&lt;='club records end 2019'!$O$2), AND(E221='club records end 2019'!$N$3, F221&lt;='club records end 2019'!$O$3), AND(E221='club records end 2019'!$N$4, F221&lt;='club records end 2019'!$O$4), AND(E221='club records end 2019'!$N$5, F221&lt;='club records end 2019'!$O$5))), "CR", " ")</f>
        <v xml:space="preserve"> </v>
      </c>
      <c r="BB221" s="13" t="str">
        <f>IF(AND(B221="4x200", OR(AND(E221='club records end 2019'!$N$6, F221&lt;='club records end 2019'!$O$6), AND(E221='club records end 2019'!$N$7, F221&lt;='club records end 2019'!$O$7), AND(E221='club records end 2019'!$N$8, F221&lt;='club records end 2019'!$O$8), AND(E221='club records end 2019'!$N$9, F221&lt;='club records end 2019'!$O$9), AND(E221='club records end 2019'!$N$10, F221&lt;='club records end 2019'!$O$10))), "CR", " ")</f>
        <v xml:space="preserve"> </v>
      </c>
      <c r="BC221" s="13" t="str">
        <f>IF(AND(B221="4x300", AND(E221='club records end 2019'!$N$11, F221&lt;='club records end 2019'!$O$11)), "CR", " ")</f>
        <v xml:space="preserve"> </v>
      </c>
      <c r="BD221" s="13" t="str">
        <f>IF(AND(B221="4x400", OR(AND(E221='club records end 2019'!$N$12, F221&lt;='club records end 2019'!$O$12), AND(E221='club records end 2019'!$N$13, F221&lt;='club records end 2019'!$O$13), AND(E221='club records end 2019'!$N$14, F221&lt;='club records end 2019'!$O$14), AND(E221='club records end 2019'!$N$15, F221&lt;='club records end 2019'!$O$15))), "CR", " ")</f>
        <v xml:space="preserve"> </v>
      </c>
      <c r="BE221" s="13" t="str">
        <f>IF(AND(B221="3x800", OR(AND(E221='club records end 2019'!$N$16, F221&lt;='club records end 2019'!$O$16), AND(E221='club records end 2019'!$N$17, F221&lt;='club records end 2019'!$O$17), AND(E221='club records end 2019'!$N$18, F221&lt;='club records end 2019'!$O$18))), "CR", " ")</f>
        <v xml:space="preserve"> </v>
      </c>
      <c r="BF221" s="13" t="str">
        <f>IF(AND(B221="pentathlon", OR(AND(E221='club records end 2019'!$N$21, F221&gt;='club records end 2019'!$O$21), AND(E221='club records end 2019'!$N$22, F221&gt;='club records end 2019'!$O$22),AND(E221='club records end 2019'!$N$23, F221&gt;='club records end 2019'!$O$23),AND(E221='club records end 2019'!$N$24, F221&gt;='club records end 2019'!$O$24))), "CR", " ")</f>
        <v xml:space="preserve"> </v>
      </c>
      <c r="BG221" s="13" t="str">
        <f>IF(AND(B221="heptathlon", OR(AND(E221='club records end 2019'!$N$26, F221&gt;='club records end 2019'!$O$26), AND(E221='club records end 2019'!$N$27, F221&gt;='club records end 2019'!$O$27))), "CR", " ")</f>
        <v xml:space="preserve"> </v>
      </c>
      <c r="BH221" s="13" t="str">
        <f>IF(AND(B221="decathlon", OR(AND(E221='club records end 2019'!$N$29, F221&gt;='club records end 2019'!$O$29), AND(E221='club records end 2019'!$N$30, F221&gt;='club records end 2019'!$O$30),AND(E221='club records end 2019'!$N$31, F221&gt;='club records end 2019'!$O$31))), "CR", " ")</f>
        <v xml:space="preserve"> </v>
      </c>
    </row>
    <row r="222" spans="1:60" ht="15.75" hidden="1" customHeight="1" x14ac:dyDescent="0.35">
      <c r="A222" s="29" t="str">
        <f>IF(OR(E222="Sen", E222="V35", E222="V40", E222="V45", E222="V50", E222="V55", E222="V60", E222="V65", E222="V70", E222="V75"), "V", E222)</f>
        <v>U17</v>
      </c>
      <c r="B222" s="28"/>
      <c r="C222" s="12"/>
      <c r="D222" s="12"/>
      <c r="E222" s="29" t="s">
        <v>14</v>
      </c>
      <c r="F222" s="30"/>
      <c r="G222" s="32"/>
      <c r="H222" s="12"/>
      <c r="I222" s="12"/>
      <c r="J222" s="13" t="str">
        <f>IF(OR(K222="CR", L222="CR", M222="CR", N222="CR", O222="CR", P222="CR", Q222="CR", R222="CR", S222="CR", T222="CR",U222="CR", V222="CR", W222="CR", X222="CR", Y222="CR", Z222="CR", AA222="CR", AB222="CR", AC222="CR", AD222="CR", AE222="CR", AF222="CR", AG222="CR", AH222="CR", AI222="CR", AJ222="CR", AK222="CR", AL222="CR", AM222="CR", AN222="CR", AO222="CR", AP222="CR", AQ222="CR", AR222="CR", AS222="CR", AT222="CR", AU222="CR", AV222="CR", AW222="CR", AX222="CR", AY222="CR", AZ222="CR", BA222="CR", BB222="CR", BC222="CR", BD222="CR", BE222="CR", BF222="CR", BG222="CR", BH222="CR"), "***CLUB RECORD***", "")</f>
        <v/>
      </c>
      <c r="K222" s="13" t="str">
        <f>IF(AND(B222=100, OR(AND(E222='club records end 2019'!$B$6, F222&lt;='club records end 2019'!$C$6), AND(E222='club records end 2019'!$B$7, F222&lt;='club records end 2019'!$C$7), AND(E222='club records end 2019'!$B$8, F222&lt;='club records end 2019'!$C$8), AND(E222='club records end 2019'!$B$9, F222&lt;='club records end 2019'!$C$9), AND(E222='club records end 2019'!$B$10, F222&lt;='club records end 2019'!$C$10))), "CR", " ")</f>
        <v xml:space="preserve"> </v>
      </c>
      <c r="L222" s="13" t="str">
        <f>IF(AND(B222=200, OR(AND(E222='club records end 2019'!$B$11, F222&lt;='club records end 2019'!$C$11), AND(E222='club records end 2019'!$B$12, F222&lt;='club records end 2019'!$C$12), AND(E222='club records end 2019'!$B$13, F222&lt;='club records end 2019'!$C$13), AND(E222='club records end 2019'!$B$14, F222&lt;='club records end 2019'!$C$14), AND(E222='club records end 2019'!$B$15, F222&lt;='club records end 2019'!$C$15))), "CR", " ")</f>
        <v xml:space="preserve"> </v>
      </c>
      <c r="M222" s="13" t="str">
        <f>IF(AND(B222=300, OR(AND(E222='club records end 2019'!$B$16, F222&lt;='club records end 2019'!$C$16), AND(E222='club records end 2019'!$B$17, F222&lt;='club records end 2019'!$C$17))), "CR", " ")</f>
        <v xml:space="preserve"> </v>
      </c>
      <c r="N222" s="13" t="str">
        <f>IF(AND(B222=400, OR(AND(E222='club records end 2019'!$B$18, F222&lt;='club records end 2019'!$C$18), AND(E222='club records end 2019'!$B$19, F222&lt;='club records end 2019'!$C$19), AND(E222='club records end 2019'!$B$20, F222&lt;='club records end 2019'!$C$20), AND(E222='club records end 2019'!$B$21, F222&lt;='club records end 2019'!$C$21))), "CR", " ")</f>
        <v xml:space="preserve"> </v>
      </c>
      <c r="O222" s="13" t="str">
        <f>IF(AND(B222=800, OR(AND(E222='club records end 2019'!$B$22, F222&lt;='club records end 2019'!$C$22), AND(E222='club records end 2019'!$B$23, F222&lt;='club records end 2019'!$C$23), AND(E222='club records end 2019'!$B$24, F222&lt;='club records end 2019'!$C$24), AND(E222='club records end 2019'!$B$25, F222&lt;='club records end 2019'!$C$25), AND(E222='club records end 2019'!$B$26, F222&lt;='club records end 2019'!$C$26))), "CR", " ")</f>
        <v xml:space="preserve"> </v>
      </c>
      <c r="P222" s="13" t="str">
        <f>IF(AND(B222=1000, OR(AND(E222='club records end 2019'!$B$27, F222&lt;='club records end 2019'!$C$27), AND(E222='club records end 2019'!$B$28, F222&lt;='club records end 2019'!$C$28))), "CR", " ")</f>
        <v xml:space="preserve"> </v>
      </c>
      <c r="Q222" s="13" t="str">
        <f>IF(AND(B222=1500, OR(AND(E222='club records end 2019'!$B$29, F222&lt;='club records end 2019'!$C$29), AND(E222='club records end 2019'!$B$30, F222&lt;='club records end 2019'!$C$30), AND(E222='club records end 2019'!$B$31, F222&lt;='club records end 2019'!$C$31), AND(E222='club records end 2019'!$B$32, F222&lt;='club records end 2019'!$C$32), AND(E222='club records end 2019'!$B$33, F222&lt;='club records end 2019'!$C$33))), "CR", " ")</f>
        <v xml:space="preserve"> </v>
      </c>
      <c r="R222" s="13" t="str">
        <f>IF(AND(B222="1600 (Mile)",OR(AND(E222='club records end 2019'!$B$34,F222&lt;='club records end 2019'!$C$34),AND(E222='club records end 2019'!$B$35,F222&lt;='club records end 2019'!$C$35),AND(E222='club records end 2019'!$B$36,F222&lt;='club records end 2019'!$C$36),AND(E222='club records end 2019'!$B$37,F222&lt;='club records end 2019'!$C$37))),"CR"," ")</f>
        <v xml:space="preserve"> </v>
      </c>
      <c r="S222" s="13" t="str">
        <f>IF(AND(B222=3000, OR(AND(E222='club records end 2019'!$B$38, F222&lt;='club records end 2019'!$C$38), AND(E222='club records end 2019'!$B$39, F222&lt;='club records end 2019'!$C$39), AND(E222='club records end 2019'!$B$40, F222&lt;='club records end 2019'!$C$40), AND(E222='club records end 2019'!$B$41, F222&lt;='club records end 2019'!$C$41))), "CR", " ")</f>
        <v xml:space="preserve"> </v>
      </c>
      <c r="T222" s="13" t="str">
        <f>IF(AND(B222=5000, OR(AND(E222='club records end 2019'!$B$42, F222&lt;='club records end 2019'!$C$42), AND(E222='club records end 2019'!$B$43, F222&lt;='club records end 2019'!$C$43))), "CR", " ")</f>
        <v xml:space="preserve"> </v>
      </c>
      <c r="U222" s="12" t="str">
        <f>IF(AND(B222=10000, OR(AND(E222='club records end 2019'!$B$44, F222&lt;='club records end 2019'!$C$44), AND(E222='club records end 2019'!$B$45, F222&lt;='club records end 2019'!$C$45))), "CR", " ")</f>
        <v xml:space="preserve"> </v>
      </c>
      <c r="V222" s="12" t="str">
        <f>IF(AND(B222="high jump", OR(AND(E222='club records end 2019'!$F$1, F222&gt;='club records end 2019'!$G$1), AND(E222='club records end 2019'!$F$2, F222&gt;='club records end 2019'!$G$2), AND(E222='club records end 2019'!$F$3, F222&gt;='club records end 2019'!$G$3), AND(E222='club records end 2019'!$F$4, F222&gt;='club records end 2019'!$G$4), AND(E222='club records end 2019'!$F$5, F222&gt;='club records end 2019'!$G$5))), "CR", " ")</f>
        <v xml:space="preserve"> </v>
      </c>
      <c r="W222" s="12" t="str">
        <f>IF(AND(B222="long jump", OR(AND(E222='club records end 2019'!$F$6, F222&gt;='club records end 2019'!$G$6), AND(E222='club records end 2019'!$F$7, F222&gt;='club records end 2019'!$G$7), AND(E222='club records end 2019'!$F$8, F222&gt;='club records end 2019'!$G$8), AND(E222='club records end 2019'!$F$9, F222&gt;='club records end 2019'!$G$9), AND(E222='club records end 2019'!$F$10, F222&gt;='club records end 2019'!$G$10))), "CR", " ")</f>
        <v xml:space="preserve"> </v>
      </c>
      <c r="X222" s="12" t="str">
        <f>IF(AND(B222="triple jump", OR(AND(E222='club records end 2019'!$F$11, F222&gt;='club records end 2019'!$G$11), AND(E222='club records end 2019'!$F$12, F222&gt;='club records end 2019'!$G$12), AND(E222='club records end 2019'!$F$13, F222&gt;='club records end 2019'!$G$13), AND(E222='club records end 2019'!$F$14, F222&gt;='club records end 2019'!$H$14), AND(E222='club records end 2019'!$F$15, F222&gt;='club records end 2019'!$G$15))), "CR", " ")</f>
        <v xml:space="preserve"> </v>
      </c>
      <c r="Y222" s="12" t="str">
        <f>IF(AND(B222="pole vault", OR(AND(E222='club records end 2019'!$F$16, F222&gt;='club records end 2019'!$G$16), AND(E222='club records end 2019'!$F$17, F222&gt;='club records end 2019'!$G$17), AND(E222='club records end 2019'!$F$18, F222&gt;='club records end 2019'!$G$18), AND(E222='club records end 2019'!$F$19, F222&gt;='club records end 2019'!$G$19), AND(E222='club records end 2019'!$F$20, F222&gt;='club records end 2019'!$G$20))), "CR", " ")</f>
        <v xml:space="preserve"> </v>
      </c>
      <c r="Z222" s="12" t="str">
        <f>IF(AND(B222="discus 1", E222='club records end 2019'!$F$21, F222&gt;='club records end 2019'!$G$21), "CR", " ")</f>
        <v xml:space="preserve"> </v>
      </c>
      <c r="AA222" s="12" t="str">
        <f>IF(AND(B222="discus 1.25", E222='club records end 2019'!$F$22, F222&gt;='club records end 2019'!$G$22), "CR", " ")</f>
        <v xml:space="preserve"> </v>
      </c>
      <c r="AB222" s="12" t="str">
        <f>IF(AND(B222="discus 1.5", E222='club records end 2019'!$F$23, F222&gt;='club records end 2019'!$G$23), "CR", " ")</f>
        <v xml:space="preserve"> </v>
      </c>
      <c r="AC222" s="12" t="str">
        <f>IF(AND(B222="discus 1.75", E222='club records end 2019'!$F$24, F222&gt;='club records end 2019'!$G$24), "CR", " ")</f>
        <v xml:space="preserve"> </v>
      </c>
      <c r="AD222" s="12" t="str">
        <f>IF(AND(B222="discus 2", E222='club records end 2019'!$F$25, F222&gt;='club records end 2019'!$G$25), "CR", " ")</f>
        <v xml:space="preserve"> </v>
      </c>
      <c r="AE222" s="12" t="str">
        <f>IF(AND(B222="hammer 4", E222='club records end 2019'!$F$27, F222&gt;='club records end 2019'!$G$27), "CR", " ")</f>
        <v xml:space="preserve"> </v>
      </c>
      <c r="AF222" s="12" t="str">
        <f>IF(AND(B222="hammer 5", E222='club records end 2019'!$F$28, F222&gt;='club records end 2019'!$G$28), "CR", " ")</f>
        <v xml:space="preserve"> </v>
      </c>
      <c r="AG222" s="12" t="str">
        <f>IF(AND(B222="hammer 6", E222='club records end 2019'!$F$29, F222&gt;='club records end 2019'!$G$29), "CR", " ")</f>
        <v xml:space="preserve"> </v>
      </c>
      <c r="AH222" s="12" t="str">
        <f>IF(AND(B222="hammer 7.26", E222='club records end 2019'!$F$30, F222&gt;='club records end 2019'!$G$30), "CR", " ")</f>
        <v xml:space="preserve"> </v>
      </c>
      <c r="AI222" s="12" t="str">
        <f>IF(AND(B222="javelin 400", E222='club records end 2019'!$F$31, F222&gt;='club records end 2019'!$G$31), "CR", " ")</f>
        <v xml:space="preserve"> </v>
      </c>
      <c r="AJ222" s="12" t="str">
        <f>IF(AND(B222="javelin 600", E222='club records end 2019'!$F$32, F222&gt;='club records end 2019'!$G$32), "CR", " ")</f>
        <v xml:space="preserve"> </v>
      </c>
      <c r="AK222" s="12" t="str">
        <f>IF(AND(B222="javelin 700", E222='club records end 2019'!$F$33, F222&gt;='club records end 2019'!$G$33), "CR", " ")</f>
        <v xml:space="preserve"> </v>
      </c>
      <c r="AL222" s="12" t="str">
        <f>IF(AND(B222="javelin 800", OR(AND(E222='club records end 2019'!$F$34, F222&gt;='club records end 2019'!$G$34), AND(E222='club records end 2019'!$F$35, F222&gt;='club records end 2019'!$G$35))), "CR", " ")</f>
        <v xml:space="preserve"> </v>
      </c>
      <c r="AM222" s="12" t="str">
        <f>IF(AND(B222="shot 3", E222='club records end 2019'!$F$36, F222&gt;='club records end 2019'!$G$36), "CR", " ")</f>
        <v xml:space="preserve"> </v>
      </c>
      <c r="AN222" s="12" t="str">
        <f>IF(AND(B222="shot 4", E222='club records end 2019'!$F$37, F222&gt;='club records end 2019'!$G$37), "CR", " ")</f>
        <v xml:space="preserve"> </v>
      </c>
      <c r="AO222" s="12" t="str">
        <f>IF(AND(B222="shot 5", E222='club records end 2019'!$F$38, F222&gt;='club records end 2019'!$G$38), "CR", " ")</f>
        <v xml:space="preserve"> </v>
      </c>
      <c r="AP222" s="12" t="str">
        <f>IF(AND(B222="shot 6", E222='club records end 2019'!$F$39, F222&gt;='club records end 2019'!$G$39), "CR", " ")</f>
        <v xml:space="preserve"> </v>
      </c>
      <c r="AQ222" s="12" t="str">
        <f>IF(AND(B222="shot 7.26", E222='club records end 2019'!$F$40, F222&gt;='club records end 2019'!$G$40), "CR", " ")</f>
        <v xml:space="preserve"> </v>
      </c>
      <c r="AR222" s="12" t="str">
        <f>IF(AND(B222="60H",OR(AND(E222='club records end 2019'!$J$1,F222&lt;='club records end 2019'!$K$1),AND(E222='club records end 2019'!$J$2,F222&lt;='club records end 2019'!$K$2),AND(E222='club records end 2019'!$J$3,F222&lt;='club records end 2019'!$K$3),AND(E222='club records end 2019'!$J$4,F222&lt;='club records end 2019'!$K$4),AND(E222='club records end 2019'!$J$5,F222&lt;='club records end 2019'!$K$5))),"CR"," ")</f>
        <v xml:space="preserve"> </v>
      </c>
      <c r="AS222" s="12" t="str">
        <f>IF(AND(B222="75H", AND(E222='club records end 2019'!$J$6, F222&lt;='club records end 2019'!$K$6)), "CR", " ")</f>
        <v xml:space="preserve"> </v>
      </c>
      <c r="AT222" s="12" t="str">
        <f>IF(AND(B222="80H", AND(E222='club records end 2019'!$J$7, F222&lt;='club records end 2019'!$K$7)), "CR", " ")</f>
        <v xml:space="preserve"> </v>
      </c>
      <c r="AU222" s="12" t="str">
        <f>IF(AND(B222="100H", AND(E222='club records end 2019'!$J$8, F222&lt;='club records end 2019'!$K$8)), "CR", " ")</f>
        <v xml:space="preserve"> </v>
      </c>
      <c r="AV222" s="12" t="str">
        <f>IF(AND(B222="110H", OR(AND(E222='club records end 2019'!$J$9, F222&lt;='club records end 2019'!$K$9), AND(E222='club records end 2019'!$J$10, F222&lt;='club records end 2019'!$K$10))), "CR", " ")</f>
        <v xml:space="preserve"> </v>
      </c>
      <c r="AW222" s="12" t="str">
        <f>IF(AND(B222="400H", OR(AND(E222='club records end 2019'!$J$11, F222&lt;='club records end 2019'!$K$11), AND(E222='club records end 2019'!$J$12, F222&lt;='club records end 2019'!$K$12), AND(E222='club records end 2019'!$J$13, F222&lt;='club records end 2019'!$K$13), AND(E222='club records end 2019'!$J$14, F222&lt;='club records end 2019'!$K$14))), "CR", " ")</f>
        <v xml:space="preserve"> </v>
      </c>
      <c r="AX222" s="12" t="str">
        <f>IF(AND(B222="1500SC", AND(E222='club records end 2019'!$J$15, F222&lt;='club records end 2019'!$K$15)), "CR", " ")</f>
        <v xml:space="preserve"> </v>
      </c>
      <c r="AY222" s="12" t="str">
        <f>IF(AND(B222="2000SC", OR(AND(E222='club records end 2019'!$J$17, F222&lt;='club records end 2019'!$K$17), AND(E222='club records end 2019'!$J$18, F222&lt;='club records end 2019'!$K$18))), "CR", " ")</f>
        <v xml:space="preserve"> </v>
      </c>
      <c r="AZ222" s="12" t="str">
        <f>IF(AND(B222="3000SC", OR(AND(E222='club records end 2019'!$J$20, F222&lt;='club records end 2019'!$K$20), AND(E222='club records end 2019'!$J$21, F222&lt;='club records end 2019'!$K$21))), "CR", " ")</f>
        <v xml:space="preserve"> </v>
      </c>
      <c r="BA222" s="13" t="str">
        <f>IF(AND(B222="4x100", OR(AND(E222='club records end 2019'!$N$1, F222&lt;='club records end 2019'!$O$1), AND(E222='club records end 2019'!$N$2, F222&lt;='club records end 2019'!$O$2), AND(E222='club records end 2019'!$N$3, F222&lt;='club records end 2019'!$O$3), AND(E222='club records end 2019'!$N$4, F222&lt;='club records end 2019'!$O$4), AND(E222='club records end 2019'!$N$5, F222&lt;='club records end 2019'!$O$5))), "CR", " ")</f>
        <v xml:space="preserve"> </v>
      </c>
      <c r="BB222" s="13" t="str">
        <f>IF(AND(B222="4x200", OR(AND(E222='club records end 2019'!$N$6, F222&lt;='club records end 2019'!$O$6), AND(E222='club records end 2019'!$N$7, F222&lt;='club records end 2019'!$O$7), AND(E222='club records end 2019'!$N$8, F222&lt;='club records end 2019'!$O$8), AND(E222='club records end 2019'!$N$9, F222&lt;='club records end 2019'!$O$9), AND(E222='club records end 2019'!$N$10, F222&lt;='club records end 2019'!$O$10))), "CR", " ")</f>
        <v xml:space="preserve"> </v>
      </c>
      <c r="BC222" s="13" t="str">
        <f>IF(AND(B222="4x300", AND(E222='club records end 2019'!$N$11, F222&lt;='club records end 2019'!$O$11)), "CR", " ")</f>
        <v xml:space="preserve"> </v>
      </c>
      <c r="BD222" s="13" t="str">
        <f>IF(AND(B222="4x400", OR(AND(E222='club records end 2019'!$N$12, F222&lt;='club records end 2019'!$O$12), AND(E222='club records end 2019'!$N$13, F222&lt;='club records end 2019'!$O$13), AND(E222='club records end 2019'!$N$14, F222&lt;='club records end 2019'!$O$14), AND(E222='club records end 2019'!$N$15, F222&lt;='club records end 2019'!$O$15))), "CR", " ")</f>
        <v xml:space="preserve"> </v>
      </c>
      <c r="BE222" s="13" t="str">
        <f>IF(AND(B222="3x800", OR(AND(E222='club records end 2019'!$N$16, F222&lt;='club records end 2019'!$O$16), AND(E222='club records end 2019'!$N$17, F222&lt;='club records end 2019'!$O$17), AND(E222='club records end 2019'!$N$18, F222&lt;='club records end 2019'!$O$18))), "CR", " ")</f>
        <v xml:space="preserve"> </v>
      </c>
      <c r="BF222" s="13" t="str">
        <f>IF(AND(B222="pentathlon", OR(AND(E222='club records end 2019'!$N$21, F222&gt;='club records end 2019'!$O$21), AND(E222='club records end 2019'!$N$22, F222&gt;='club records end 2019'!$O$22),AND(E222='club records end 2019'!$N$23, F222&gt;='club records end 2019'!$O$23),AND(E222='club records end 2019'!$N$24, F222&gt;='club records end 2019'!$O$24))), "CR", " ")</f>
        <v xml:space="preserve"> </v>
      </c>
      <c r="BG222" s="13" t="str">
        <f>IF(AND(B222="heptathlon", OR(AND(E222='club records end 2019'!$N$26, F222&gt;='club records end 2019'!$O$26), AND(E222='club records end 2019'!$N$27, F222&gt;='club records end 2019'!$O$27))), "CR", " ")</f>
        <v xml:space="preserve"> </v>
      </c>
      <c r="BH222" s="13" t="str">
        <f>IF(AND(B222="decathlon", OR(AND(E222='club records end 2019'!$N$29, F222&gt;='club records end 2019'!$O$29), AND(E222='club records end 2019'!$N$30, F222&gt;='club records end 2019'!$O$30),AND(E222='club records end 2019'!$N$31, F222&gt;='club records end 2019'!$O$31))), "CR", " ")</f>
        <v xml:space="preserve"> </v>
      </c>
    </row>
    <row r="223" spans="1:60" ht="15.75" hidden="1" customHeight="1" x14ac:dyDescent="0.35"/>
    <row r="224" spans="1:60" ht="15.75" hidden="1" customHeight="1" x14ac:dyDescent="0.35"/>
    <row r="225" spans="10:10" ht="15.75" hidden="1" customHeight="1" x14ac:dyDescent="0.35"/>
    <row r="226" spans="10:10" ht="15.75" customHeight="1" x14ac:dyDescent="0.35">
      <c r="J226" s="4" t="str">
        <f t="shared" ref="J226" si="26">IF(OR(K226="CR", L226="CR", M226="CR", N226="CR", O226="CR", P226="CR", Q226="CR", R226="CR", S226="CR", T226="CR",U226="CR", V226="CR", W226="CR", X226="CR", Y226="CR", Z226="CR", AA226="CR", AB226="CR", AC226="CR", AD226="CR", AE226="CR", AF226="CR", AG226="CR", AH226="CR", AI226="CR", AJ226="CR", AK226="CR", AL226="CR", AM226="CR", AN226="CR", AO226="CR", AP226="CR", AQ226="CR", AR226="CR", AS226="CR", AT226="CR", AU226="CR", AV226="CR", AW226="CR", AX226="CR", AY226="CR", AZ226="CR", BA226="CR", BB226="CR", BC226="CR", BD226="CR", BE226="CR", BF226="CR", BG226="CR", BH226="CR"), "***CLUB RECORD***", "")</f>
        <v/>
      </c>
    </row>
  </sheetData>
  <autoFilter ref="A6:XDE225">
    <filterColumn colId="7">
      <customFilters>
        <customFilter operator="notEqual" val=" "/>
      </customFilters>
    </filterColumn>
  </autoFilter>
  <sortState ref="A2:XDE206">
    <sortCondition ref="B2:B218"/>
    <sortCondition ref="F2:F218"/>
  </sortState>
  <pageMargins left="0.7" right="0.7" top="0.75" bottom="0.75" header="0.3" footer="0.3"/>
  <pageSetup paperSize="9" orientation="portrait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3" sqref="A3"/>
    </sheetView>
  </sheetViews>
  <sheetFormatPr defaultRowHeight="14.5" x14ac:dyDescent="0.35"/>
  <sheetData>
    <row r="1" spans="1:2" x14ac:dyDescent="0.35">
      <c r="A1" t="s">
        <v>338</v>
      </c>
      <c r="B1" t="s">
        <v>343</v>
      </c>
    </row>
    <row r="2" spans="1:2" x14ac:dyDescent="0.35">
      <c r="A2" t="s">
        <v>340</v>
      </c>
      <c r="B2" t="s">
        <v>343</v>
      </c>
    </row>
    <row r="3" spans="1:2" x14ac:dyDescent="0.35">
      <c r="A3" s="3" t="s">
        <v>341</v>
      </c>
      <c r="B3" t="s">
        <v>346</v>
      </c>
    </row>
    <row r="4" spans="1:2" x14ac:dyDescent="0.35">
      <c r="A4" t="s">
        <v>342</v>
      </c>
      <c r="B4" t="s">
        <v>344</v>
      </c>
    </row>
    <row r="5" spans="1:2" x14ac:dyDescent="0.35">
      <c r="B5" t="s">
        <v>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6"/>
  <sheetViews>
    <sheetView zoomScale="62" zoomScaleNormal="62" workbookViewId="0">
      <selection activeCell="C61" sqref="C61"/>
    </sheetView>
  </sheetViews>
  <sheetFormatPr defaultRowHeight="14.5" x14ac:dyDescent="0.35"/>
  <cols>
    <col min="3" max="3" width="9.1796875" style="5"/>
    <col min="5" max="5" width="13.7265625" customWidth="1"/>
    <col min="7" max="7" width="9.1796875" style="5"/>
    <col min="8" max="8" width="8" customWidth="1"/>
    <col min="12" max="12" width="9.1796875" style="37"/>
    <col min="16" max="16" width="8.7265625" style="38"/>
  </cols>
  <sheetData>
    <row r="1" spans="1:16" x14ac:dyDescent="0.35">
      <c r="A1" s="6"/>
      <c r="B1" s="6"/>
      <c r="C1" s="11"/>
      <c r="D1" s="6"/>
      <c r="E1" t="s">
        <v>6</v>
      </c>
      <c r="F1" s="9" t="s">
        <v>13</v>
      </c>
      <c r="G1" s="8">
        <v>1.63</v>
      </c>
      <c r="H1" s="6">
        <v>2015</v>
      </c>
      <c r="I1" t="s">
        <v>183</v>
      </c>
      <c r="J1" s="9" t="s">
        <v>13</v>
      </c>
      <c r="K1" s="9">
        <v>9.17</v>
      </c>
      <c r="L1" s="35"/>
      <c r="M1" t="s">
        <v>211</v>
      </c>
      <c r="N1" s="9" t="s">
        <v>13</v>
      </c>
      <c r="O1" s="9">
        <v>51.79</v>
      </c>
      <c r="P1" s="36"/>
    </row>
    <row r="2" spans="1:16" x14ac:dyDescent="0.35">
      <c r="A2" s="6"/>
      <c r="B2" s="6"/>
      <c r="C2" s="11"/>
      <c r="D2" s="6"/>
      <c r="F2" s="9" t="s">
        <v>11</v>
      </c>
      <c r="G2" s="8">
        <v>2.04</v>
      </c>
      <c r="H2" s="6"/>
      <c r="J2" s="9" t="s">
        <v>11</v>
      </c>
      <c r="K2" s="9">
        <v>8.61</v>
      </c>
      <c r="L2" s="35"/>
      <c r="N2" s="9" t="s">
        <v>11</v>
      </c>
      <c r="O2" s="9">
        <v>45.25</v>
      </c>
      <c r="P2" s="36"/>
    </row>
    <row r="3" spans="1:16" x14ac:dyDescent="0.35">
      <c r="A3" s="6"/>
      <c r="B3" s="6"/>
      <c r="C3" s="11"/>
      <c r="D3" s="6"/>
      <c r="F3" s="9" t="s">
        <v>14</v>
      </c>
      <c r="G3" s="8">
        <v>2.08</v>
      </c>
      <c r="H3" s="6"/>
      <c r="J3" s="9" t="s">
        <v>14</v>
      </c>
      <c r="K3" s="9">
        <v>8.3699999999999992</v>
      </c>
      <c r="L3" s="35"/>
      <c r="N3" s="9" t="s">
        <v>14</v>
      </c>
      <c r="O3" s="9">
        <v>42.89</v>
      </c>
      <c r="P3" s="36"/>
    </row>
    <row r="4" spans="1:16" x14ac:dyDescent="0.35">
      <c r="A4" s="6"/>
      <c r="B4" s="6"/>
      <c r="C4" s="11"/>
      <c r="D4" s="6"/>
      <c r="F4" s="9" t="s">
        <v>12</v>
      </c>
      <c r="G4" s="8">
        <v>2.15</v>
      </c>
      <c r="H4" s="6"/>
      <c r="J4" s="9" t="s">
        <v>12</v>
      </c>
      <c r="K4" s="9">
        <v>8</v>
      </c>
      <c r="L4" s="35"/>
      <c r="N4" s="9" t="s">
        <v>12</v>
      </c>
      <c r="O4" s="9">
        <v>42.31</v>
      </c>
      <c r="P4" s="36"/>
    </row>
    <row r="5" spans="1:16" x14ac:dyDescent="0.35">
      <c r="A5" s="6"/>
      <c r="B5" s="6"/>
      <c r="C5" s="11"/>
      <c r="D5" s="6"/>
      <c r="F5" s="9" t="s">
        <v>10</v>
      </c>
      <c r="G5" s="8">
        <v>2.2000000000000002</v>
      </c>
      <c r="H5" s="6"/>
      <c r="J5" s="9" t="s">
        <v>10</v>
      </c>
      <c r="K5" s="9">
        <v>7.99</v>
      </c>
      <c r="L5" s="35"/>
      <c r="N5" s="9" t="s">
        <v>10</v>
      </c>
      <c r="O5" s="9">
        <v>40.19</v>
      </c>
      <c r="P5" s="36"/>
    </row>
    <row r="6" spans="1:16" x14ac:dyDescent="0.35">
      <c r="A6">
        <v>100</v>
      </c>
      <c r="B6" s="9" t="s">
        <v>13</v>
      </c>
      <c r="C6" s="8">
        <v>12.06</v>
      </c>
      <c r="D6" s="6">
        <v>2011</v>
      </c>
      <c r="E6" t="s">
        <v>7</v>
      </c>
      <c r="F6" s="9" t="s">
        <v>13</v>
      </c>
      <c r="G6" s="8">
        <v>4.9800000000000004</v>
      </c>
      <c r="H6" s="6"/>
      <c r="I6" t="s">
        <v>239</v>
      </c>
      <c r="J6" s="9" t="s">
        <v>13</v>
      </c>
      <c r="K6" s="9">
        <v>12.36</v>
      </c>
      <c r="L6" s="35" t="s">
        <v>359</v>
      </c>
      <c r="M6" s="6" t="s">
        <v>212</v>
      </c>
      <c r="N6" s="6" t="s">
        <v>13</v>
      </c>
      <c r="O6" s="6" t="s">
        <v>240</v>
      </c>
      <c r="P6" s="36"/>
    </row>
    <row r="7" spans="1:16" x14ac:dyDescent="0.35">
      <c r="B7" s="9" t="s">
        <v>11</v>
      </c>
      <c r="C7" s="8">
        <v>11.03</v>
      </c>
      <c r="D7" s="6">
        <v>2013</v>
      </c>
      <c r="F7" s="9" t="s">
        <v>11</v>
      </c>
      <c r="G7" s="8">
        <v>6.14</v>
      </c>
      <c r="H7" s="6">
        <v>2018</v>
      </c>
      <c r="I7" t="s">
        <v>233</v>
      </c>
      <c r="J7" s="9" t="s">
        <v>11</v>
      </c>
      <c r="K7" s="9">
        <v>11.33</v>
      </c>
      <c r="L7" s="35" t="s">
        <v>361</v>
      </c>
      <c r="M7" s="6"/>
      <c r="N7" s="6" t="s">
        <v>11</v>
      </c>
      <c r="O7" s="6" t="s">
        <v>235</v>
      </c>
      <c r="P7" s="36"/>
    </row>
    <row r="8" spans="1:16" x14ac:dyDescent="0.35">
      <c r="B8" s="9" t="s">
        <v>14</v>
      </c>
      <c r="C8" s="8">
        <v>10.6</v>
      </c>
      <c r="D8" s="6"/>
      <c r="F8" s="9" t="s">
        <v>14</v>
      </c>
      <c r="G8" s="8">
        <v>7.12</v>
      </c>
      <c r="H8" s="6"/>
      <c r="I8" t="s">
        <v>228</v>
      </c>
      <c r="J8" s="9" t="s">
        <v>14</v>
      </c>
      <c r="K8" s="9">
        <v>13.3</v>
      </c>
      <c r="L8" s="35"/>
      <c r="M8" s="6"/>
      <c r="N8" s="6" t="s">
        <v>14</v>
      </c>
      <c r="O8" s="6" t="s">
        <v>229</v>
      </c>
      <c r="P8" s="36"/>
    </row>
    <row r="9" spans="1:16" x14ac:dyDescent="0.35">
      <c r="B9" s="9" t="s">
        <v>12</v>
      </c>
      <c r="C9" s="8">
        <v>10.210000000000001</v>
      </c>
      <c r="D9" s="6"/>
      <c r="F9" s="9" t="s">
        <v>12</v>
      </c>
      <c r="G9" s="8">
        <v>7.45</v>
      </c>
      <c r="H9" s="6"/>
      <c r="I9" t="s">
        <v>216</v>
      </c>
      <c r="J9" s="10" t="s">
        <v>12</v>
      </c>
      <c r="K9" s="10">
        <v>14.46</v>
      </c>
      <c r="L9" s="36">
        <v>2019</v>
      </c>
      <c r="M9" s="6"/>
      <c r="N9" s="6" t="s">
        <v>12</v>
      </c>
      <c r="O9" s="6" t="s">
        <v>221</v>
      </c>
      <c r="P9" s="36"/>
    </row>
    <row r="10" spans="1:16" x14ac:dyDescent="0.35">
      <c r="B10" s="9" t="s">
        <v>10</v>
      </c>
      <c r="C10" s="8">
        <v>10.11</v>
      </c>
      <c r="D10" s="6"/>
      <c r="F10" s="9" t="s">
        <v>10</v>
      </c>
      <c r="G10" s="8">
        <v>7.88</v>
      </c>
      <c r="H10" s="6"/>
      <c r="J10" s="9" t="s">
        <v>10</v>
      </c>
      <c r="K10" s="9">
        <v>13.9</v>
      </c>
      <c r="L10" s="35"/>
      <c r="M10" s="6"/>
      <c r="N10" s="6" t="s">
        <v>10</v>
      </c>
      <c r="O10" s="6" t="s">
        <v>215</v>
      </c>
      <c r="P10" s="36"/>
    </row>
    <row r="11" spans="1:16" x14ac:dyDescent="0.35">
      <c r="A11">
        <v>200</v>
      </c>
      <c r="B11" s="9" t="s">
        <v>13</v>
      </c>
      <c r="C11" s="8">
        <v>25.26</v>
      </c>
      <c r="D11" s="6">
        <v>2009</v>
      </c>
      <c r="E11" t="s">
        <v>8</v>
      </c>
      <c r="F11" s="6" t="s">
        <v>13</v>
      </c>
      <c r="G11" s="11"/>
      <c r="H11" s="6"/>
      <c r="I11" t="s">
        <v>4</v>
      </c>
      <c r="J11" s="9" t="s">
        <v>11</v>
      </c>
      <c r="K11" s="9">
        <v>58.8</v>
      </c>
      <c r="L11" s="35"/>
      <c r="M11" t="s">
        <v>237</v>
      </c>
      <c r="N11" s="9" t="s">
        <v>11</v>
      </c>
      <c r="O11" s="9" t="s">
        <v>238</v>
      </c>
      <c r="P11" s="36"/>
    </row>
    <row r="12" spans="1:16" x14ac:dyDescent="0.35">
      <c r="B12" s="9" t="s">
        <v>11</v>
      </c>
      <c r="C12" s="8">
        <v>22.56</v>
      </c>
      <c r="D12" s="6">
        <v>2011</v>
      </c>
      <c r="F12" s="9" t="s">
        <v>11</v>
      </c>
      <c r="G12" s="8">
        <v>12.11</v>
      </c>
      <c r="H12" s="6">
        <v>2013</v>
      </c>
      <c r="J12" s="9" t="s">
        <v>14</v>
      </c>
      <c r="K12" s="9">
        <v>54.89</v>
      </c>
      <c r="L12" s="35" t="s">
        <v>360</v>
      </c>
      <c r="M12" t="s">
        <v>213</v>
      </c>
      <c r="N12" s="6" t="s">
        <v>11</v>
      </c>
      <c r="O12" s="6" t="s">
        <v>234</v>
      </c>
      <c r="P12" s="36"/>
    </row>
    <row r="13" spans="1:16" x14ac:dyDescent="0.35">
      <c r="B13" s="9" t="s">
        <v>14</v>
      </c>
      <c r="C13" s="8">
        <v>21.24</v>
      </c>
      <c r="D13" s="6"/>
      <c r="F13" s="9" t="s">
        <v>14</v>
      </c>
      <c r="G13" s="8">
        <v>14.43</v>
      </c>
      <c r="H13" s="6"/>
      <c r="J13" s="9" t="s">
        <v>12</v>
      </c>
      <c r="K13" s="9">
        <v>53.2</v>
      </c>
      <c r="L13" s="35"/>
      <c r="N13" s="9" t="s">
        <v>14</v>
      </c>
      <c r="O13" s="9" t="s">
        <v>230</v>
      </c>
      <c r="P13" s="36"/>
    </row>
    <row r="14" spans="1:16" x14ac:dyDescent="0.35">
      <c r="B14" s="9" t="s">
        <v>12</v>
      </c>
      <c r="C14" s="8">
        <v>20.71</v>
      </c>
      <c r="D14" s="6">
        <v>2016</v>
      </c>
      <c r="F14" s="10" t="s">
        <v>12</v>
      </c>
      <c r="G14" s="7">
        <v>14.94</v>
      </c>
      <c r="H14" s="34">
        <v>2019</v>
      </c>
      <c r="J14" s="9" t="s">
        <v>10</v>
      </c>
      <c r="K14" s="9">
        <v>50.48</v>
      </c>
      <c r="L14" s="35"/>
      <c r="N14" s="9" t="s">
        <v>12</v>
      </c>
      <c r="O14" s="9" t="s">
        <v>222</v>
      </c>
      <c r="P14" s="36"/>
    </row>
    <row r="15" spans="1:16" x14ac:dyDescent="0.35">
      <c r="B15" s="9" t="s">
        <v>10</v>
      </c>
      <c r="C15" s="8">
        <v>20.21</v>
      </c>
      <c r="D15" s="6"/>
      <c r="F15" s="9" t="s">
        <v>10</v>
      </c>
      <c r="G15" s="8">
        <v>15.78</v>
      </c>
      <c r="H15" s="6"/>
      <c r="I15" t="s">
        <v>225</v>
      </c>
      <c r="J15" s="9" t="s">
        <v>14</v>
      </c>
      <c r="K15" s="9" t="s">
        <v>226</v>
      </c>
      <c r="L15" s="35"/>
      <c r="N15" s="9" t="s">
        <v>10</v>
      </c>
      <c r="O15" s="9" t="s">
        <v>364</v>
      </c>
      <c r="P15" s="36"/>
    </row>
    <row r="16" spans="1:16" x14ac:dyDescent="0.35">
      <c r="A16">
        <v>300</v>
      </c>
      <c r="B16" s="9" t="s">
        <v>11</v>
      </c>
      <c r="C16" s="8">
        <v>36.5</v>
      </c>
      <c r="D16" s="6">
        <v>2018</v>
      </c>
      <c r="E16" t="s">
        <v>9</v>
      </c>
      <c r="F16" s="9" t="s">
        <v>13</v>
      </c>
      <c r="G16" s="8">
        <v>2.1</v>
      </c>
      <c r="H16" s="6"/>
      <c r="I16" s="6"/>
      <c r="J16" s="6"/>
      <c r="K16" s="6"/>
      <c r="L16" s="35"/>
      <c r="M16" t="s">
        <v>231</v>
      </c>
      <c r="N16" s="9" t="s">
        <v>13</v>
      </c>
      <c r="O16" s="9" t="s">
        <v>241</v>
      </c>
      <c r="P16" s="36"/>
    </row>
    <row r="17" spans="1:17" x14ac:dyDescent="0.35">
      <c r="B17" s="6" t="s">
        <v>14</v>
      </c>
      <c r="C17" s="11">
        <v>34.28</v>
      </c>
      <c r="D17" s="6"/>
      <c r="F17" s="9" t="s">
        <v>11</v>
      </c>
      <c r="G17" s="8">
        <v>2.95</v>
      </c>
      <c r="H17" s="6">
        <v>2009</v>
      </c>
      <c r="I17" t="s">
        <v>217</v>
      </c>
      <c r="J17" s="6" t="s">
        <v>14</v>
      </c>
      <c r="K17" s="6" t="s">
        <v>227</v>
      </c>
      <c r="L17" s="35"/>
      <c r="N17" s="9" t="s">
        <v>11</v>
      </c>
      <c r="O17" s="9" t="s">
        <v>236</v>
      </c>
      <c r="P17" s="36"/>
    </row>
    <row r="18" spans="1:17" x14ac:dyDescent="0.35">
      <c r="A18">
        <v>400</v>
      </c>
      <c r="B18" s="6" t="s">
        <v>11</v>
      </c>
      <c r="C18" s="11">
        <v>50.18</v>
      </c>
      <c r="D18" s="6">
        <v>2011</v>
      </c>
      <c r="F18" s="9" t="s">
        <v>14</v>
      </c>
      <c r="G18" s="8">
        <v>4.1740000000000004</v>
      </c>
      <c r="H18" s="6">
        <v>2018</v>
      </c>
      <c r="J18" s="9" t="s">
        <v>12</v>
      </c>
      <c r="K18" s="9" t="s">
        <v>220</v>
      </c>
      <c r="L18" s="35"/>
      <c r="N18" s="9" t="s">
        <v>14</v>
      </c>
      <c r="O18" s="9" t="s">
        <v>232</v>
      </c>
      <c r="P18" s="36"/>
    </row>
    <row r="19" spans="1:17" x14ac:dyDescent="0.35">
      <c r="B19" s="9" t="s">
        <v>14</v>
      </c>
      <c r="C19" s="8">
        <v>48.26</v>
      </c>
      <c r="D19" s="6">
        <v>2007</v>
      </c>
      <c r="F19" s="9" t="s">
        <v>12</v>
      </c>
      <c r="G19" s="8">
        <v>4.7</v>
      </c>
      <c r="H19" s="6">
        <v>2009</v>
      </c>
      <c r="J19" s="6" t="s">
        <v>10</v>
      </c>
      <c r="K19" s="6"/>
      <c r="L19" s="35"/>
      <c r="M19" s="6"/>
      <c r="N19" s="6"/>
      <c r="O19" s="6"/>
      <c r="P19" s="36"/>
    </row>
    <row r="20" spans="1:17" x14ac:dyDescent="0.35">
      <c r="B20" s="9" t="s">
        <v>12</v>
      </c>
      <c r="C20" s="8">
        <v>46.7</v>
      </c>
      <c r="D20" s="6"/>
      <c r="F20" s="9" t="s">
        <v>10</v>
      </c>
      <c r="G20" s="8">
        <v>4.9800000000000004</v>
      </c>
      <c r="H20" s="6"/>
      <c r="I20" t="s">
        <v>218</v>
      </c>
      <c r="J20" s="6" t="s">
        <v>12</v>
      </c>
      <c r="K20" s="6" t="s">
        <v>291</v>
      </c>
      <c r="L20" s="35"/>
      <c r="M20" s="6"/>
      <c r="N20" s="6"/>
      <c r="O20" s="6"/>
      <c r="P20" s="36"/>
    </row>
    <row r="21" spans="1:17" x14ac:dyDescent="0.35">
      <c r="B21" s="9" t="s">
        <v>10</v>
      </c>
      <c r="C21" s="8">
        <v>46.49</v>
      </c>
      <c r="D21" s="6"/>
      <c r="E21" s="3" t="s">
        <v>205</v>
      </c>
      <c r="F21" s="9" t="s">
        <v>13</v>
      </c>
      <c r="G21" s="8">
        <v>25.15</v>
      </c>
      <c r="H21" s="6">
        <v>2009</v>
      </c>
      <c r="J21" s="9" t="s">
        <v>10</v>
      </c>
      <c r="K21" s="9" t="s">
        <v>292</v>
      </c>
      <c r="L21" s="35"/>
      <c r="M21" t="s">
        <v>223</v>
      </c>
      <c r="N21" s="9" t="s">
        <v>13</v>
      </c>
      <c r="O21" s="9">
        <v>2023</v>
      </c>
      <c r="P21" s="36"/>
    </row>
    <row r="22" spans="1:17" x14ac:dyDescent="0.35">
      <c r="A22">
        <v>800</v>
      </c>
      <c r="B22" s="9" t="s">
        <v>13</v>
      </c>
      <c r="C22" s="8" t="s">
        <v>189</v>
      </c>
      <c r="D22" s="6">
        <v>2010</v>
      </c>
      <c r="E22" s="3" t="s">
        <v>206</v>
      </c>
      <c r="F22" s="9" t="s">
        <v>11</v>
      </c>
      <c r="G22" s="8">
        <v>39.92</v>
      </c>
      <c r="H22" s="6"/>
      <c r="L22" s="35"/>
      <c r="N22" s="9" t="s">
        <v>11</v>
      </c>
      <c r="O22" s="9">
        <v>2671</v>
      </c>
      <c r="P22" s="36">
        <v>2009</v>
      </c>
    </row>
    <row r="23" spans="1:17" x14ac:dyDescent="0.35">
      <c r="B23" s="9" t="s">
        <v>11</v>
      </c>
      <c r="C23" s="8" t="s">
        <v>190</v>
      </c>
      <c r="D23" s="6"/>
      <c r="E23" s="3" t="s">
        <v>166</v>
      </c>
      <c r="F23" s="9" t="s">
        <v>14</v>
      </c>
      <c r="G23" s="8">
        <v>41.38</v>
      </c>
      <c r="H23" s="6"/>
      <c r="L23" s="35"/>
      <c r="N23" s="6" t="s">
        <v>14</v>
      </c>
      <c r="O23" s="6">
        <v>3353</v>
      </c>
      <c r="P23" s="36"/>
    </row>
    <row r="24" spans="1:17" x14ac:dyDescent="0.35">
      <c r="B24" s="9" t="s">
        <v>14</v>
      </c>
      <c r="C24" s="8" t="s">
        <v>191</v>
      </c>
      <c r="D24" s="6"/>
      <c r="E24" s="3" t="s">
        <v>169</v>
      </c>
      <c r="F24" s="9" t="s">
        <v>12</v>
      </c>
      <c r="G24" s="8">
        <v>54.5</v>
      </c>
      <c r="H24" s="6"/>
      <c r="L24" s="35"/>
      <c r="N24" s="6" t="s">
        <v>12</v>
      </c>
      <c r="O24" s="6">
        <v>3379</v>
      </c>
      <c r="P24" s="36"/>
    </row>
    <row r="25" spans="1:17" x14ac:dyDescent="0.35">
      <c r="B25" s="9" t="s">
        <v>12</v>
      </c>
      <c r="C25" s="8" t="s">
        <v>192</v>
      </c>
      <c r="D25" s="6"/>
      <c r="E25" s="3" t="s">
        <v>174</v>
      </c>
      <c r="F25" s="9" t="s">
        <v>10</v>
      </c>
      <c r="G25" s="8">
        <v>56.42</v>
      </c>
      <c r="H25" s="6"/>
      <c r="L25" s="35"/>
      <c r="M25" s="3"/>
      <c r="N25" s="6"/>
      <c r="O25" s="6"/>
      <c r="P25" s="36"/>
    </row>
    <row r="26" spans="1:17" x14ac:dyDescent="0.35">
      <c r="B26" s="10" t="s">
        <v>10</v>
      </c>
      <c r="C26" s="7" t="s">
        <v>219</v>
      </c>
      <c r="D26" s="6">
        <v>2018</v>
      </c>
      <c r="E26" s="6"/>
      <c r="F26" s="6"/>
      <c r="G26" s="11"/>
      <c r="H26" s="6"/>
      <c r="L26" s="35"/>
      <c r="M26" t="s">
        <v>224</v>
      </c>
      <c r="N26" s="6" t="s">
        <v>14</v>
      </c>
      <c r="O26" s="6">
        <v>4459</v>
      </c>
      <c r="P26" s="36" t="s">
        <v>357</v>
      </c>
      <c r="Q26" t="s">
        <v>356</v>
      </c>
    </row>
    <row r="27" spans="1:17" x14ac:dyDescent="0.35">
      <c r="A27" s="6"/>
      <c r="B27" s="6"/>
      <c r="C27" s="11"/>
      <c r="D27" s="6"/>
      <c r="E27" s="3" t="s">
        <v>207</v>
      </c>
      <c r="F27" s="9" t="s">
        <v>11</v>
      </c>
      <c r="G27" s="8">
        <v>50</v>
      </c>
      <c r="H27" s="6"/>
      <c r="L27" s="35"/>
      <c r="N27" s="6" t="s">
        <v>12</v>
      </c>
      <c r="O27" s="6">
        <v>5026</v>
      </c>
      <c r="P27" s="36"/>
    </row>
    <row r="28" spans="1:17" x14ac:dyDescent="0.35">
      <c r="A28">
        <v>1000</v>
      </c>
      <c r="B28" s="9" t="s">
        <v>10</v>
      </c>
      <c r="C28" s="8" t="s">
        <v>193</v>
      </c>
      <c r="D28" s="6">
        <v>2018</v>
      </c>
      <c r="E28" s="3" t="s">
        <v>208</v>
      </c>
      <c r="F28" s="9" t="s">
        <v>14</v>
      </c>
      <c r="G28" s="8">
        <v>59.08</v>
      </c>
      <c r="H28" s="6"/>
      <c r="L28" s="35"/>
      <c r="M28" s="3"/>
      <c r="N28" s="6"/>
      <c r="O28" s="6"/>
      <c r="P28" s="36"/>
    </row>
    <row r="29" spans="1:17" x14ac:dyDescent="0.35">
      <c r="A29">
        <v>1500</v>
      </c>
      <c r="B29" s="9" t="s">
        <v>13</v>
      </c>
      <c r="C29" s="8" t="s">
        <v>195</v>
      </c>
      <c r="D29" s="6">
        <v>2010</v>
      </c>
      <c r="E29" s="3" t="s">
        <v>209</v>
      </c>
      <c r="F29" s="9" t="s">
        <v>12</v>
      </c>
      <c r="G29" s="8">
        <v>62.9</v>
      </c>
      <c r="H29" s="6">
        <v>2007</v>
      </c>
      <c r="L29" s="35"/>
      <c r="M29" s="3" t="s">
        <v>214</v>
      </c>
      <c r="N29" s="9" t="s">
        <v>14</v>
      </c>
      <c r="O29" s="9">
        <v>5478</v>
      </c>
      <c r="P29" s="36"/>
    </row>
    <row r="30" spans="1:17" x14ac:dyDescent="0.35">
      <c r="B30" s="9" t="s">
        <v>11</v>
      </c>
      <c r="C30" s="8" t="s">
        <v>196</v>
      </c>
      <c r="D30" s="6">
        <v>2012</v>
      </c>
      <c r="E30" s="3" t="s">
        <v>210</v>
      </c>
      <c r="F30" s="9" t="s">
        <v>10</v>
      </c>
      <c r="G30" s="8">
        <v>75.400000000000006</v>
      </c>
      <c r="H30" s="6"/>
      <c r="L30" s="35"/>
      <c r="M30" s="3"/>
      <c r="N30" s="10" t="s">
        <v>12</v>
      </c>
      <c r="O30" s="10">
        <v>7057</v>
      </c>
      <c r="P30" s="36">
        <v>2019</v>
      </c>
    </row>
    <row r="31" spans="1:17" x14ac:dyDescent="0.35">
      <c r="B31" s="9" t="s">
        <v>14</v>
      </c>
      <c r="C31" s="8" t="s">
        <v>199</v>
      </c>
      <c r="D31" s="6">
        <v>2014</v>
      </c>
      <c r="E31" s="3" t="s">
        <v>31</v>
      </c>
      <c r="F31" s="10" t="s">
        <v>13</v>
      </c>
      <c r="G31" s="7">
        <v>35.020000000000003</v>
      </c>
      <c r="H31" s="6">
        <v>2019</v>
      </c>
      <c r="L31" s="35"/>
      <c r="N31" s="9" t="s">
        <v>10</v>
      </c>
      <c r="O31" s="9">
        <v>7335</v>
      </c>
      <c r="P31" s="36"/>
    </row>
    <row r="32" spans="1:17" x14ac:dyDescent="0.35">
      <c r="B32" s="9" t="s">
        <v>12</v>
      </c>
      <c r="C32" s="8" t="s">
        <v>201</v>
      </c>
      <c r="D32" s="6">
        <v>2016</v>
      </c>
      <c r="E32" s="3" t="s">
        <v>32</v>
      </c>
      <c r="F32" s="9" t="s">
        <v>11</v>
      </c>
      <c r="G32" s="8">
        <v>50.24</v>
      </c>
      <c r="H32" s="6"/>
      <c r="L32" s="35"/>
      <c r="M32" t="s">
        <v>358</v>
      </c>
      <c r="N32" t="s">
        <v>14</v>
      </c>
      <c r="O32">
        <v>4058</v>
      </c>
      <c r="P32" s="36">
        <v>2017</v>
      </c>
    </row>
    <row r="33" spans="1:16" x14ac:dyDescent="0.35">
      <c r="B33" s="10" t="s">
        <v>10</v>
      </c>
      <c r="C33" s="7" t="s">
        <v>355</v>
      </c>
      <c r="D33" s="6">
        <v>2019</v>
      </c>
      <c r="E33" s="3" t="s">
        <v>177</v>
      </c>
      <c r="F33" s="9" t="s">
        <v>14</v>
      </c>
      <c r="G33" s="8">
        <v>56.48</v>
      </c>
      <c r="H33" s="6"/>
      <c r="L33" s="35"/>
      <c r="P33" s="36"/>
    </row>
    <row r="34" spans="1:16" x14ac:dyDescent="0.35">
      <c r="A34" t="s">
        <v>301</v>
      </c>
      <c r="B34" s="9" t="s">
        <v>11</v>
      </c>
      <c r="C34" s="8" t="s">
        <v>197</v>
      </c>
      <c r="D34" s="6"/>
      <c r="E34" s="3" t="s">
        <v>178</v>
      </c>
      <c r="F34" s="9" t="s">
        <v>12</v>
      </c>
      <c r="G34" s="8">
        <v>59.2</v>
      </c>
      <c r="H34" s="6">
        <v>2010</v>
      </c>
      <c r="L34" s="35"/>
      <c r="P34" s="36"/>
    </row>
    <row r="35" spans="1:16" x14ac:dyDescent="0.35">
      <c r="B35" s="9" t="s">
        <v>14</v>
      </c>
      <c r="C35" s="8" t="s">
        <v>200</v>
      </c>
      <c r="D35" s="6"/>
      <c r="E35" s="3"/>
      <c r="F35" s="9" t="s">
        <v>10</v>
      </c>
      <c r="G35" s="8">
        <v>67.44</v>
      </c>
      <c r="H35" s="6" t="s">
        <v>362</v>
      </c>
      <c r="L35" s="35"/>
      <c r="P35" s="36"/>
    </row>
    <row r="36" spans="1:16" x14ac:dyDescent="0.35">
      <c r="B36" s="9" t="s">
        <v>12</v>
      </c>
      <c r="C36" s="8" t="s">
        <v>202</v>
      </c>
      <c r="D36" s="6"/>
      <c r="E36" s="3" t="s">
        <v>29</v>
      </c>
      <c r="F36" s="9" t="s">
        <v>13</v>
      </c>
      <c r="G36" s="8">
        <v>11.42</v>
      </c>
      <c r="H36" s="6">
        <v>2009</v>
      </c>
      <c r="I36" t="s">
        <v>363</v>
      </c>
      <c r="L36" s="35"/>
      <c r="P36" s="36"/>
    </row>
    <row r="37" spans="1:16" x14ac:dyDescent="0.35">
      <c r="B37" s="10" t="s">
        <v>10</v>
      </c>
      <c r="C37" s="7" t="s">
        <v>328</v>
      </c>
      <c r="D37" s="6">
        <v>2019</v>
      </c>
      <c r="E37" s="3" t="s">
        <v>30</v>
      </c>
      <c r="F37" s="9" t="s">
        <v>11</v>
      </c>
      <c r="G37" s="8">
        <v>14.26</v>
      </c>
      <c r="H37" s="6"/>
      <c r="L37" s="35"/>
      <c r="P37" s="36"/>
    </row>
    <row r="38" spans="1:16" x14ac:dyDescent="0.35">
      <c r="A38">
        <v>3000</v>
      </c>
      <c r="B38" s="9" t="s">
        <v>11</v>
      </c>
      <c r="C38" s="8" t="s">
        <v>198</v>
      </c>
      <c r="D38" s="6"/>
      <c r="E38" s="3" t="s">
        <v>179</v>
      </c>
      <c r="F38" s="9" t="s">
        <v>14</v>
      </c>
      <c r="G38" s="8">
        <v>15.37</v>
      </c>
      <c r="H38" s="6"/>
      <c r="L38" s="35"/>
      <c r="P38" s="36"/>
    </row>
    <row r="39" spans="1:16" x14ac:dyDescent="0.35">
      <c r="B39" s="9" t="s">
        <v>14</v>
      </c>
      <c r="C39" s="8" t="s">
        <v>300</v>
      </c>
      <c r="D39" s="6">
        <v>2014</v>
      </c>
      <c r="E39" s="3" t="s">
        <v>180</v>
      </c>
      <c r="F39" s="9" t="s">
        <v>12</v>
      </c>
      <c r="G39" s="8">
        <v>16.649999999999999</v>
      </c>
      <c r="H39" s="6"/>
      <c r="L39" s="35"/>
      <c r="P39" s="36"/>
    </row>
    <row r="40" spans="1:16" x14ac:dyDescent="0.35">
      <c r="B40" s="9" t="s">
        <v>12</v>
      </c>
      <c r="C40" s="8" t="s">
        <v>304</v>
      </c>
      <c r="D40" s="6"/>
      <c r="E40" s="3" t="s">
        <v>182</v>
      </c>
      <c r="F40" s="9" t="s">
        <v>10</v>
      </c>
      <c r="G40" s="8">
        <v>18.93</v>
      </c>
      <c r="H40" s="6"/>
      <c r="L40" s="35"/>
      <c r="P40" s="36"/>
    </row>
    <row r="41" spans="1:16" x14ac:dyDescent="0.35">
      <c r="B41" s="9" t="s">
        <v>10</v>
      </c>
      <c r="C41" s="8" t="s">
        <v>305</v>
      </c>
      <c r="D41" s="6"/>
    </row>
    <row r="42" spans="1:16" x14ac:dyDescent="0.35">
      <c r="A42">
        <v>5000</v>
      </c>
      <c r="B42" s="9" t="s">
        <v>12</v>
      </c>
      <c r="C42" s="8" t="s">
        <v>203</v>
      </c>
      <c r="D42" s="6"/>
    </row>
    <row r="43" spans="1:16" x14ac:dyDescent="0.35">
      <c r="B43" s="10" t="s">
        <v>10</v>
      </c>
      <c r="C43" s="7" t="s">
        <v>296</v>
      </c>
      <c r="D43" s="6">
        <v>2019</v>
      </c>
      <c r="E43" s="3"/>
      <c r="F43" s="39"/>
      <c r="G43" s="40"/>
      <c r="H43" s="3"/>
      <c r="I43" s="3"/>
    </row>
    <row r="44" spans="1:16" x14ac:dyDescent="0.35">
      <c r="A44">
        <v>10000</v>
      </c>
      <c r="B44" s="6" t="s">
        <v>12</v>
      </c>
      <c r="C44" s="11" t="s">
        <v>204</v>
      </c>
      <c r="D44" s="6"/>
      <c r="E44" s="3"/>
      <c r="F44" s="39"/>
      <c r="G44" s="40"/>
      <c r="H44" s="3"/>
      <c r="I44" s="3"/>
    </row>
    <row r="45" spans="1:16" x14ac:dyDescent="0.35">
      <c r="B45" s="9" t="s">
        <v>10</v>
      </c>
      <c r="C45" s="8" t="s">
        <v>194</v>
      </c>
      <c r="D45" s="6"/>
      <c r="E45" s="3"/>
      <c r="F45" s="39"/>
      <c r="G45" s="40"/>
      <c r="H45" s="3"/>
      <c r="I45" s="3"/>
    </row>
    <row r="46" spans="1:16" x14ac:dyDescent="0.35">
      <c r="E46" s="3"/>
      <c r="F46" s="3"/>
      <c r="G46" s="40"/>
      <c r="H46" s="3"/>
      <c r="I46" s="3"/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M-2020</vt:lpstr>
      <vt:lpstr>Sheet3</vt:lpstr>
      <vt:lpstr>Sheet2</vt:lpstr>
      <vt:lpstr>Sheet1</vt:lpstr>
      <vt:lpstr>club records end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2000513</dc:creator>
  <cp:lastModifiedBy>2000513</cp:lastModifiedBy>
  <dcterms:created xsi:type="dcterms:W3CDTF">2017-04-22T19:16:39Z</dcterms:created>
  <dcterms:modified xsi:type="dcterms:W3CDTF">2020-10-20T20:45:40Z</dcterms:modified>
</cp:coreProperties>
</file>